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7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16.xml" ContentType="application/vnd.openxmlformats-officedocument.spreadsheetml.worksheet+xml"/>
  <Override PartName="/xl/worksheets/sheet37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5.xml" ContentType="application/vnd.openxmlformats-officedocument.spreadsheetml.worksheet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customProperty35.bin" ContentType="application/vnd.openxmlformats-officedocument.spreadsheetml.customProperty"/>
  <Override PartName="/xl/customProperty34.bin" ContentType="application/vnd.openxmlformats-officedocument.spreadsheetml.customProperty"/>
  <Override PartName="/xl/customProperty33.bin" ContentType="application/vnd.openxmlformats-officedocument.spreadsheetml.customProperty"/>
  <Override PartName="/xl/customProperty32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customProperty31.bin" ContentType="application/vnd.openxmlformats-officedocument.spreadsheetml.customProperty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19.bin" ContentType="application/vnd.openxmlformats-officedocument.spreadsheetml.customProperty"/>
  <Override PartName="/xl/customProperty18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23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27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omments1.xml" ContentType="application/vnd.openxmlformats-officedocument.spreadsheetml.comments+xml"/>
  <Override PartName="/xl/externalLinks/externalLink7.xml" ContentType="application/vnd.openxmlformats-officedocument.spreadsheetml.externalLink+xml"/>
  <Override PartName="/xl/customProperty15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externalLinks/externalLink1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Tariffs\1. Open Advices\2019-XX X(Example) folder setup Schedule # - Title of Tariff (UX-19xxxx) (Eff. XX-XX-19)\Workpapers\"/>
    </mc:Choice>
  </mc:AlternateContent>
  <bookViews>
    <workbookView xWindow="690" yWindow="1635" windowWidth="21570" windowHeight="9270" tabRatio="895" firstSheet="2" activeTab="3"/>
  </bookViews>
  <sheets>
    <sheet name="Delivery Rate Change Calc" sheetId="1" r:id="rId1"/>
    <sheet name="Delivery Rate Change Calc 26&amp;31" sheetId="2" r:id="rId2"/>
    <sheet name="FPC Rate Change Calc" sheetId="3" r:id="rId3"/>
    <sheet name="Summary of Rates" sheetId="12" r:id="rId4"/>
    <sheet name="Rate Test" sheetId="5" r:id="rId5"/>
    <sheet name="Rate Test 26&amp;31" sheetId="6" r:id="rId6"/>
    <sheet name="2018 Earn Test Alloc" sheetId="18" r:id="rId7"/>
    <sheet name="Rate Impacts--&gt;" sheetId="42" r:id="rId8"/>
    <sheet name="Typical Residential Sch 142" sheetId="45" r:id="rId9"/>
    <sheet name="Impacts Sch 142" sheetId="44" r:id="rId10"/>
    <sheet name="Sch 142 Impacts" sheetId="46" r:id="rId11"/>
    <sheet name="Balances--&gt;" sheetId="82" r:id="rId12"/>
    <sheet name="Delivery Deferral Balance" sheetId="31" r:id="rId13"/>
    <sheet name="FPC Deferral Balance" sheetId="32" r:id="rId14"/>
    <sheet name="Electric Account Balance" sheetId="41" r:id="rId15"/>
    <sheet name="Amort Estimate" sheetId="29" r:id="rId16"/>
    <sheet name="Work Papers--&gt;" sheetId="16" r:id="rId17"/>
    <sheet name="Schedule 7" sheetId="68" r:id="rId18"/>
    <sheet name="Schedule 8&amp;24" sheetId="69" r:id="rId19"/>
    <sheet name="Schedule 7A,11,25,29,35,43" sheetId="70" r:id="rId20"/>
    <sheet name="Schedule 40" sheetId="71" r:id="rId21"/>
    <sheet name="Schedule 12&amp;26" sheetId="72" r:id="rId22"/>
    <sheet name="Schedule 10&amp;31" sheetId="73" r:id="rId23"/>
    <sheet name="Schedule 46&amp;49" sheetId="74" r:id="rId24"/>
    <sheet name="FPC Sch 7" sheetId="75" r:id="rId25"/>
    <sheet name="FPC Sch 8&amp;24" sheetId="76" r:id="rId26"/>
    <sheet name="FPC Sch 7A,11,25,29,35,43" sheetId="77" r:id="rId27"/>
    <sheet name="FPC Sch 40" sheetId="78" r:id="rId28"/>
    <sheet name="FPC Sch 12&amp;26" sheetId="79" r:id="rId29"/>
    <sheet name="FPC Sch 10&amp;31" sheetId="80" r:id="rId30"/>
    <sheet name="FPC Sch 46&amp;49" sheetId="81" r:id="rId31"/>
    <sheet name="F2018 Forecast" sheetId="28" r:id="rId32"/>
    <sheet name="2018 Elec Margin Calc" sheetId="22" r:id="rId33"/>
    <sheet name="2018 Norm Total Usage" sheetId="38" r:id="rId34"/>
    <sheet name="2018 Average Cust Counts" sheetId="40" r:id="rId35"/>
    <sheet name="2018 Electric Earnings Test" sheetId="64" r:id="rId36"/>
    <sheet name="Conversion Factor" sheetId="30" r:id="rId37"/>
  </sheets>
  <externalReferences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</externalReferences>
  <definedNames>
    <definedName name="______Jun09">" BS!$AI$7:$AI$1643"</definedName>
    <definedName name="_____Apr04" localSheetId="14">[1]BS!$U$7:$U$3582</definedName>
    <definedName name="_____Apr04">[1]BS!$U$7:$U$3582</definedName>
    <definedName name="_____Aug04" localSheetId="14">[1]BS!$Y$7:$Y$3582</definedName>
    <definedName name="_____Aug04">[1]BS!$Y$7:$Y$3582</definedName>
    <definedName name="_____Aug09" localSheetId="14" xml:space="preserve"> [2]BS!$Y$7:$Y$1726</definedName>
    <definedName name="_____Aug09" xml:space="preserve"> [2]BS!$Y$7:$Y$1726</definedName>
    <definedName name="_____Dec03" localSheetId="14">[3]BS!$T$7:$T$3582</definedName>
    <definedName name="_____Dec03">[3]BS!$T$7:$T$3582</definedName>
    <definedName name="_____Dec04" localSheetId="14">[1]BS!$AC$7:$AC$3580</definedName>
    <definedName name="_____Dec04">[1]BS!$AC$7:$AC$3580</definedName>
    <definedName name="_____Feb04" localSheetId="14">[1]BS!$S$7:$S$3582</definedName>
    <definedName name="_____Feb04">[1]BS!$S$7:$S$3582</definedName>
    <definedName name="_____Jan04" localSheetId="14">[1]BS!$R$7:$R$3582</definedName>
    <definedName name="_____Jan04">[1]BS!$R$7:$R$3582</definedName>
    <definedName name="_____Jul04" localSheetId="14">[1]BS!$X$7:$X$3582</definedName>
    <definedName name="_____Jul04">[1]BS!$X$7:$X$3582</definedName>
    <definedName name="_____Jul09" localSheetId="14" xml:space="preserve"> [2]BS!$X$7:$X$1726</definedName>
    <definedName name="_____Jul09" xml:space="preserve"> [2]BS!$X$7:$X$1726</definedName>
    <definedName name="_____Jun04" localSheetId="14">[1]BS!$W$7:$W$3582</definedName>
    <definedName name="_____Jun04">[1]BS!$W$7:$W$3582</definedName>
    <definedName name="_____Jun09">" BS!$AI$7:$AI$1643"</definedName>
    <definedName name="_____Mar04" localSheetId="14">[1]BS!$T$7:$T$3582</definedName>
    <definedName name="_____Mar04">[1]BS!$T$7:$T$3582</definedName>
    <definedName name="_____May04" localSheetId="14">[1]BS!$V$7:$V$3582</definedName>
    <definedName name="_____May04">[1]BS!$V$7:$V$3582</definedName>
    <definedName name="_____Nov03" localSheetId="14">[3]BS!$S$7:$S$3582</definedName>
    <definedName name="_____Nov03">[3]BS!$S$7:$S$3582</definedName>
    <definedName name="_____Nov04" localSheetId="14">[1]BS!$AB$7:$AB$3582</definedName>
    <definedName name="_____Nov04">[1]BS!$AB$7:$AB$3582</definedName>
    <definedName name="_____Oct03" localSheetId="14">[3]BS!$R$7:$R$3582</definedName>
    <definedName name="_____Oct03">[3]BS!$R$7:$R$3582</definedName>
    <definedName name="_____Oct04" localSheetId="14">[1]BS!$AA$7:$AA$3582</definedName>
    <definedName name="_____Oct04">[1]BS!$AA$7:$AA$3582</definedName>
    <definedName name="_____Sep03" localSheetId="14">[3]BS!$Q$7:$Q$3582</definedName>
    <definedName name="_____Sep03">[3]BS!$Q$7:$Q$3582</definedName>
    <definedName name="_____Sep04" localSheetId="14">[1]BS!$Z$7:$Z$3582</definedName>
    <definedName name="_____Sep04">[1]BS!$Z$7:$Z$3582</definedName>
    <definedName name="____Apr04" localSheetId="14">[1]BS!$U$7:$U$3582</definedName>
    <definedName name="____Apr04">[1]BS!$U$7:$U$3582</definedName>
    <definedName name="____Aug04" localSheetId="14">[1]BS!$Y$7:$Y$3582</definedName>
    <definedName name="____Aug04">[1]BS!$Y$7:$Y$3582</definedName>
    <definedName name="____Aug09" localSheetId="14" xml:space="preserve"> [2]BS!$Y$7:$Y$1726</definedName>
    <definedName name="____Aug09" xml:space="preserve"> [2]BS!$Y$7:$Y$1726</definedName>
    <definedName name="____Dec03" localSheetId="14">[3]BS!$T$7:$T$3582</definedName>
    <definedName name="____Dec03">[3]BS!$T$7:$T$3582</definedName>
    <definedName name="____Dec04" localSheetId="14">[1]BS!$AC$7:$AC$3580</definedName>
    <definedName name="____Dec04">[1]BS!$AC$7:$AC$3580</definedName>
    <definedName name="____Feb04" localSheetId="14">[1]BS!$S$7:$S$3582</definedName>
    <definedName name="____Feb04">[1]BS!$S$7:$S$3582</definedName>
    <definedName name="____Jan04" localSheetId="14">[1]BS!$R$7:$R$3582</definedName>
    <definedName name="____Jan04">[1]BS!$R$7:$R$3582</definedName>
    <definedName name="____Jul04" localSheetId="14">[1]BS!$X$7:$X$3582</definedName>
    <definedName name="____Jul04">[1]BS!$X$7:$X$3582</definedName>
    <definedName name="____Jul09" localSheetId="14" xml:space="preserve"> [2]BS!$X$7:$X$1726</definedName>
    <definedName name="____Jul09" xml:space="preserve"> [2]BS!$X$7:$X$1726</definedName>
    <definedName name="____Jun04" localSheetId="14">[1]BS!$W$7:$W$3582</definedName>
    <definedName name="____Jun04">[1]BS!$W$7:$W$3582</definedName>
    <definedName name="____Jun09">" BS!$AI$7:$AI$1643"</definedName>
    <definedName name="____Mar04" localSheetId="14">[1]BS!$T$7:$T$3582</definedName>
    <definedName name="____Mar04">[1]BS!$T$7:$T$3582</definedName>
    <definedName name="____May04" localSheetId="14">[1]BS!$V$7:$V$3582</definedName>
    <definedName name="____May04">[1]BS!$V$7:$V$3582</definedName>
    <definedName name="____Nov03" localSheetId="14">[3]BS!$S$7:$S$3582</definedName>
    <definedName name="____Nov03">[3]BS!$S$7:$S$3582</definedName>
    <definedName name="____Nov04" localSheetId="14">[1]BS!$AB$7:$AB$3582</definedName>
    <definedName name="____Nov04">[1]BS!$AB$7:$AB$3582</definedName>
    <definedName name="____Oct03" localSheetId="14">[3]BS!$R$7:$R$3582</definedName>
    <definedName name="____Oct03">[3]BS!$R$7:$R$3582</definedName>
    <definedName name="____Oct04" localSheetId="14">[1]BS!$AA$7:$AA$3582</definedName>
    <definedName name="____Oct04">[1]BS!$AA$7:$AA$3582</definedName>
    <definedName name="____Sep03" localSheetId="14">[3]BS!$Q$7:$Q$3582</definedName>
    <definedName name="____Sep03">[3]BS!$Q$7:$Q$3582</definedName>
    <definedName name="____Sep04" localSheetId="14">[1]BS!$Z$7:$Z$3582</definedName>
    <definedName name="____Sep04">[1]BS!$Z$7:$Z$3582</definedName>
    <definedName name="___Apr04" localSheetId="14">[1]BS!$U$7:$U$3582</definedName>
    <definedName name="___Apr04">[1]BS!$U$7:$U$3582</definedName>
    <definedName name="___Aug04" localSheetId="14">[1]BS!$Y$7:$Y$3582</definedName>
    <definedName name="___Aug04">[1]BS!$Y$7:$Y$3582</definedName>
    <definedName name="___Aug09" localSheetId="14" xml:space="preserve"> [2]BS!$Y$7:$Y$1726</definedName>
    <definedName name="___Aug09" xml:space="preserve"> [2]BS!$Y$7:$Y$1726</definedName>
    <definedName name="___Dec03" localSheetId="14">[3]BS!$T$7:$T$3582</definedName>
    <definedName name="___Dec03">[3]BS!$T$7:$T$3582</definedName>
    <definedName name="___Dec04" localSheetId="14">[1]BS!$AC$7:$AC$3580</definedName>
    <definedName name="___Dec04">[1]BS!$AC$7:$AC$3580</definedName>
    <definedName name="___Feb04" localSheetId="14">[1]BS!$S$7:$S$3582</definedName>
    <definedName name="___Feb04">[1]BS!$S$7:$S$3582</definedName>
    <definedName name="___Jan04" localSheetId="14">[1]BS!$R$7:$R$3582</definedName>
    <definedName name="___Jan04">[1]BS!$R$7:$R$3582</definedName>
    <definedName name="___Jul04" localSheetId="14">[1]BS!$X$7:$X$3582</definedName>
    <definedName name="___Jul04">[1]BS!$X$7:$X$3582</definedName>
    <definedName name="___Jul09" localSheetId="14" xml:space="preserve"> [2]BS!$X$7:$X$1726</definedName>
    <definedName name="___Jul09" xml:space="preserve"> [2]BS!$X$7:$X$1726</definedName>
    <definedName name="___Jun04" localSheetId="14">[1]BS!$W$7:$W$3582</definedName>
    <definedName name="___Jun04">[1]BS!$W$7:$W$3582</definedName>
    <definedName name="___Jun09">" BS!$AI$7:$AI$1643"</definedName>
    <definedName name="___Mar04" localSheetId="14">[1]BS!$T$7:$T$3582</definedName>
    <definedName name="___Mar04">[1]BS!$T$7:$T$3582</definedName>
    <definedName name="___May04" localSheetId="14">[1]BS!$V$7:$V$3582</definedName>
    <definedName name="___May04">[1]BS!$V$7:$V$3582</definedName>
    <definedName name="___Nov03" localSheetId="14">[3]BS!$S$7:$S$3582</definedName>
    <definedName name="___Nov03">[3]BS!$S$7:$S$3582</definedName>
    <definedName name="___Nov04" localSheetId="14">[1]BS!$AB$7:$AB$3582</definedName>
    <definedName name="___Nov04">[1]BS!$AB$7:$AB$3582</definedName>
    <definedName name="___Oct03" localSheetId="14">[3]BS!$R$7:$R$3582</definedName>
    <definedName name="___Oct03">[3]BS!$R$7:$R$3582</definedName>
    <definedName name="___Oct04" localSheetId="14">[1]BS!$AA$7:$AA$3582</definedName>
    <definedName name="___Oct04">[1]BS!$AA$7:$AA$3582</definedName>
    <definedName name="___PC1" localSheetId="14">[4]CLASSIFIERS!$A$7:$IV$7</definedName>
    <definedName name="___PC1">[4]CLASSIFIERS!$A$7:$IV$7</definedName>
    <definedName name="___PC2" localSheetId="14">[4]CLASSIFIERS!$A$10:$IV$10</definedName>
    <definedName name="___PC2">[4]CLASSIFIERS!$A$10:$IV$10</definedName>
    <definedName name="___PC3" localSheetId="14">[4]CLASSIFIERS!$A$12:$IV$12</definedName>
    <definedName name="___PC3">[4]CLASSIFIERS!$A$12:$IV$12</definedName>
    <definedName name="___PC4" localSheetId="14">[4]CLASSIFIERS!$A$13:$IV$13</definedName>
    <definedName name="___PC4">[4]CLASSIFIERS!$A$13:$IV$13</definedName>
    <definedName name="___SEC24" localSheetId="14">[4]EXTERNAL!$A$112:$IV$114</definedName>
    <definedName name="___SEC24">[4]EXTERNAL!$A$112:$IV$114</definedName>
    <definedName name="___Sep03" localSheetId="14">[3]BS!$Q$7:$Q$3582</definedName>
    <definedName name="___Sep03">[3]BS!$Q$7:$Q$3582</definedName>
    <definedName name="___Sep04" localSheetId="14">[1]BS!$Z$7:$Z$3582</definedName>
    <definedName name="___Sep04">[1]BS!$Z$7:$Z$3582</definedName>
    <definedName name="__123Graph_A">[5]Quant!$D$71:$O$71</definedName>
    <definedName name="__123Graph_ABUDG6_DSCRPR">[5]Quant!$D$71:$O$71</definedName>
    <definedName name="__123Graph_ABUDG6_ESCRPR1">[5]Quant!$D$100:$O$100</definedName>
    <definedName name="__123Graph_B">[5]Quant!$D$72:$O$72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 localSheetId="14">[1]BS!$U$7:$U$3582</definedName>
    <definedName name="__Apr04">[1]BS!$U$7:$U$3582</definedName>
    <definedName name="__Aug04" localSheetId="14">[1]BS!$Y$7:$Y$3582</definedName>
    <definedName name="__Aug04">[1]BS!$Y$7:$Y$3582</definedName>
    <definedName name="__Aug09" localSheetId="14" xml:space="preserve"> [2]BS!$Y$7:$Y$1726</definedName>
    <definedName name="__Aug09" xml:space="preserve"> [2]BS!$Y$7:$Y$1726</definedName>
    <definedName name="__Dec03" localSheetId="14">[3]BS!$T$7:$T$3582</definedName>
    <definedName name="__Dec03">[3]BS!$T$7:$T$3582</definedName>
    <definedName name="__Dec04" localSheetId="14">[1]BS!$AC$7:$AC$3580</definedName>
    <definedName name="__Dec04">[1]BS!$AC$7:$AC$3580</definedName>
    <definedName name="__Feb04" localSheetId="14">[1]BS!$S$7:$S$3582</definedName>
    <definedName name="__Feb04">[1]BS!$S$7:$S$3582</definedName>
    <definedName name="__Jan04" localSheetId="14">[1]BS!$R$7:$R$3582</definedName>
    <definedName name="__Jan04">[1]BS!$R$7:$R$3582</definedName>
    <definedName name="__Jul04" localSheetId="14">[1]BS!$X$7:$X$3582</definedName>
    <definedName name="__Jul04">[1]BS!$X$7:$X$3582</definedName>
    <definedName name="__Jul09" localSheetId="14" xml:space="preserve"> [2]BS!$X$7:$X$1726</definedName>
    <definedName name="__Jul09" xml:space="preserve"> [2]BS!$X$7:$X$1726</definedName>
    <definedName name="__Jun04" localSheetId="14">[1]BS!$W$7:$W$3582</definedName>
    <definedName name="__Jun04">[1]BS!$W$7:$W$3582</definedName>
    <definedName name="__Jun09">" BS!$AI$7:$AI$1643"</definedName>
    <definedName name="__Mar04" localSheetId="14">[1]BS!$T$7:$T$3582</definedName>
    <definedName name="__Mar04">[1]BS!$T$7:$T$3582</definedName>
    <definedName name="__May04" localSheetId="14">[1]BS!$V$7:$V$3582</definedName>
    <definedName name="__May04">[1]BS!$V$7:$V$3582</definedName>
    <definedName name="__Nov03" localSheetId="14">[3]BS!$S$7:$S$3582</definedName>
    <definedName name="__Nov03">[3]BS!$S$7:$S$3582</definedName>
    <definedName name="__Nov04" localSheetId="14">[1]BS!$AB$7:$AB$3582</definedName>
    <definedName name="__Nov04">[1]BS!$AB$7:$AB$3582</definedName>
    <definedName name="__Oct03" localSheetId="14">[3]BS!$R$7:$R$3582</definedName>
    <definedName name="__Oct03">[3]BS!$R$7:$R$3582</definedName>
    <definedName name="__Oct04" localSheetId="14">[1]BS!$AA$7:$AA$3582</definedName>
    <definedName name="__Oct04">[1]BS!$AA$7:$AA$3582</definedName>
    <definedName name="__PC1" localSheetId="14">[4]CLASSIFIERS!$A$7:$IV$7</definedName>
    <definedName name="__PC1">[4]CLASSIFIERS!$A$7:$IV$7</definedName>
    <definedName name="__PC2" localSheetId="14">[4]CLASSIFIERS!$A$10:$IV$10</definedName>
    <definedName name="__PC2">[4]CLASSIFIERS!$A$10:$IV$10</definedName>
    <definedName name="__PC3" localSheetId="14">[4]CLASSIFIERS!$A$12:$IV$12</definedName>
    <definedName name="__PC3">[4]CLASSIFIERS!$A$12:$IV$12</definedName>
    <definedName name="__PC4" localSheetId="14">[4]CLASSIFIERS!$A$13:$IV$13</definedName>
    <definedName name="__PC4">[4]CLASSIFIERS!$A$13:$IV$13</definedName>
    <definedName name="__SEC24" localSheetId="14">[4]EXTERNAL!$A$112:$IV$114</definedName>
    <definedName name="__SEC24">[4]EXTERNAL!$A$112:$IV$114</definedName>
    <definedName name="__Sep03" localSheetId="14">[3]BS!$Q$7:$Q$3582</definedName>
    <definedName name="__Sep03">[3]BS!$Q$7:$Q$3582</definedName>
    <definedName name="__Sep04" localSheetId="14">[1]BS!$Z$7:$Z$3582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 localSheetId="14">[1]BS!$U$7:$U$3582</definedName>
    <definedName name="_Apr04">[1]BS!$U$7:$U$3582</definedName>
    <definedName name="_Apr09" localSheetId="14" xml:space="preserve"> [2]BS!$U$7:$U$1726</definedName>
    <definedName name="_Apr09" xml:space="preserve"> [2]BS!$U$7:$U$1726</definedName>
    <definedName name="_Apr17">[6]BS!$U$8:$U$2552</definedName>
    <definedName name="_Aug04" localSheetId="14">[1]BS!$Y$7:$Y$3582</definedName>
    <definedName name="_Aug04">[1]BS!$Y$7:$Y$3582</definedName>
    <definedName name="_Aug09" localSheetId="14" xml:space="preserve"> [2]BS!$Y$7:$Y$1726</definedName>
    <definedName name="_Aug09" xml:space="preserve"> [2]BS!$Y$7:$Y$1726</definedName>
    <definedName name="_Aug16">[6]BS!$M$8:$M$2551</definedName>
    <definedName name="_Aug17">[6]BS!$Y$8:$Y$2552</definedName>
    <definedName name="_Dec03" localSheetId="14">[3]BS!$T$7:$T$3582</definedName>
    <definedName name="_Dec03">[3]BS!$T$7:$T$3582</definedName>
    <definedName name="_Dec04" localSheetId="14">[1]BS!$AC$7:$AC$3580</definedName>
    <definedName name="_Dec04">[1]BS!$AC$7:$AC$3580</definedName>
    <definedName name="_Dec08" localSheetId="14" xml:space="preserve"> [2]BS!$Q$7:$Q$1726</definedName>
    <definedName name="_Dec08" xml:space="preserve"> [2]BS!$Q$7:$Q$1726</definedName>
    <definedName name="_Dec16">[6]BS!$Q$8:$Q$2553</definedName>
    <definedName name="_Feb04" localSheetId="14">[1]BS!$S$7:$S$3582</definedName>
    <definedName name="_Feb04">[1]BS!$S$7:$S$3582</definedName>
    <definedName name="_FEB09" localSheetId="14" xml:space="preserve"> [2]BS!$S$7:$S$1726</definedName>
    <definedName name="_FEB09" xml:space="preserve"> [2]BS!$S$7:$S$1726</definedName>
    <definedName name="_Feb17">[6]BS!$S$8:$S$2552</definedName>
    <definedName name="_FEDERAL_INCOME_TAX">'[7]MJS-7'!$N$21</definedName>
    <definedName name="_Jan04" localSheetId="14">[1]BS!$R$7:$R$3582</definedName>
    <definedName name="_Jan04">[1]BS!$R$7:$R$3582</definedName>
    <definedName name="_Jan17">[6]BS!$R$8:$R$2553</definedName>
    <definedName name="_Jul04" localSheetId="14">[1]BS!$X$7:$X$3582</definedName>
    <definedName name="_Jul04">[1]BS!$X$7:$X$3582</definedName>
    <definedName name="_Jul09" localSheetId="14" xml:space="preserve"> [2]BS!$X$7:$X$1726</definedName>
    <definedName name="_Jul09" xml:space="preserve"> [2]BS!$X$7:$X$1726</definedName>
    <definedName name="_July16">[6]BS!$L$8:$L$2551</definedName>
    <definedName name="_July17">[6]BS!$X$8:$X$2553</definedName>
    <definedName name="_Jun04" localSheetId="14">[1]BS!$W$7:$W$3582</definedName>
    <definedName name="_Jun04">[1]BS!$W$7:$W$3582</definedName>
    <definedName name="_Jun09" localSheetId="14" xml:space="preserve"> [2]BS!$W$7:$W$1726</definedName>
    <definedName name="_Jun09">" BS!$AI$7:$AI$1643"</definedName>
    <definedName name="_Jun16">[6]BS!$K$8:$K$2553</definedName>
    <definedName name="_Jun17">[6]BS!$W$8:$W$2553</definedName>
    <definedName name="_Mar04" localSheetId="14">[1]BS!$T$7:$T$3582</definedName>
    <definedName name="_Mar04">[1]BS!$T$7:$T$3582</definedName>
    <definedName name="_Mar17">[6]BS!$T$8:$T$2552</definedName>
    <definedName name="_May04" localSheetId="14">[1]BS!$V$7:$V$3582</definedName>
    <definedName name="_May04">[1]BS!$V$7:$V$3582</definedName>
    <definedName name="_May09" localSheetId="14" xml:space="preserve"> [2]BS!$V$7:$V$1726</definedName>
    <definedName name="_May09" xml:space="preserve"> [2]BS!$V$7:$V$1726</definedName>
    <definedName name="_May16">[6]BS!$J$8:$J$2551</definedName>
    <definedName name="_May17">[6]BS!$V$8:$V$2552</definedName>
    <definedName name="_Nov03" localSheetId="14">[3]BS!$S$7:$S$3582</definedName>
    <definedName name="_Nov03">[3]BS!$S$7:$S$3582</definedName>
    <definedName name="_Nov04" localSheetId="14">[1]BS!$AB$7:$AB$3582</definedName>
    <definedName name="_Nov04">[1]BS!$AB$7:$AB$3582</definedName>
    <definedName name="_Nov16">[6]BS!$P$8:$P$2556</definedName>
    <definedName name="_Oct03" localSheetId="14">[3]BS!$R$7:$R$3582</definedName>
    <definedName name="_Oct03">[3]BS!$R$7:$R$3582</definedName>
    <definedName name="_Oct04" localSheetId="14">[1]BS!$AA$7:$AA$3582</definedName>
    <definedName name="_Oct04">[1]BS!$AA$7:$AA$3582</definedName>
    <definedName name="_Oct09" localSheetId="14" xml:space="preserve"> [2]BS!$AA$7:$AA$1726</definedName>
    <definedName name="_Oct09" xml:space="preserve"> [2]BS!$AA$7:$AA$1726</definedName>
    <definedName name="_Oct16">[6]BS!$O$8:$O$2553</definedName>
    <definedName name="_Oct17">[6]BS!$AA$8:$AA$2552</definedName>
    <definedName name="_Order1">255</definedName>
    <definedName name="_Order2">255</definedName>
    <definedName name="_PC1" localSheetId="14">[4]CLASSIFIERS!$A$7:$IV$7</definedName>
    <definedName name="_PC1">[4]CLASSIFIERS!$A$7:$IV$7</definedName>
    <definedName name="_PC2" localSheetId="14">[4]CLASSIFIERS!$A$10:$IV$10</definedName>
    <definedName name="_PC2">[4]CLASSIFIERS!$A$10:$IV$10</definedName>
    <definedName name="_PC3" localSheetId="14">[4]CLASSIFIERS!$A$12:$IV$12</definedName>
    <definedName name="_PC3">[4]CLASSIFIERS!$A$12:$IV$12</definedName>
    <definedName name="_PC4" localSheetId="14">[4]CLASSIFIERS!$A$13:$IV$13</definedName>
    <definedName name="_PC4">[4]CLASSIFIERS!$A$13:$IV$13</definedName>
    <definedName name="_Regression_Int">1</definedName>
    <definedName name="_SEC24" localSheetId="14">[4]EXTERNAL!$A$112:$IV$114</definedName>
    <definedName name="_SEC24">[4]EXTERNAL!$A$112:$IV$114</definedName>
    <definedName name="_Sep03" localSheetId="15">[8]BS!$AB$7:$AB$3420</definedName>
    <definedName name="_Sep03" localSheetId="12">[8]BS!$AB$7:$AB$3420</definedName>
    <definedName name="_Sep03" localSheetId="14">[8]BS!$AB$7:$AB$3420</definedName>
    <definedName name="_Sep03" localSheetId="31">[8]BS!$AB$7:$AB$3420</definedName>
    <definedName name="_Sep03" localSheetId="13">[8]BS!$AB$7:$AB$3420</definedName>
    <definedName name="_Sep03">[3]BS!$Q$7:$Q$3582</definedName>
    <definedName name="_Sep04" localSheetId="14">[1]BS!$Z$7:$Z$3582</definedName>
    <definedName name="_Sep04">[1]BS!$Z$7:$Z$3582</definedName>
    <definedName name="_Sept16">[6]BS!$N$8:$N$2556</definedName>
    <definedName name="_Sept17">[6]BS!$Z$8:$Z$2552</definedName>
    <definedName name="_Testyear">'[9]KJB-6,13 Cmn Adj'!$B$7</definedName>
    <definedName name="a" localSheetId="14">[10]model!$A$6</definedName>
    <definedName name="a">[10]model!$A$6</definedName>
    <definedName name="AccessDatabase">"I:\COMTREL\FINICLE\TradeSummary.mdb"</definedName>
    <definedName name="Acct2281SO" localSheetId="14">'[11]Func Study'!$H$2190</definedName>
    <definedName name="Acct2281SO">'[11]Func Study'!$H$2190</definedName>
    <definedName name="Acct2283SO" localSheetId="14">'[11]Func Study'!$H$2198</definedName>
    <definedName name="Acct2283SO">'[11]Func Study'!$H$2198</definedName>
    <definedName name="Acct228SO" localSheetId="14">'[11]Func Study'!$H$2194</definedName>
    <definedName name="Acct228SO">'[11]Func Study'!$H$2194</definedName>
    <definedName name="Acct350" localSheetId="14">'[11]Func Study'!$H$1628</definedName>
    <definedName name="Acct350">'[11]Func Study'!$H$1628</definedName>
    <definedName name="Acct352" localSheetId="14">'[11]Func Study'!$H$1635</definedName>
    <definedName name="Acct352">'[11]Func Study'!$H$1635</definedName>
    <definedName name="Acct353" localSheetId="14">'[11]Func Study'!$H$1641</definedName>
    <definedName name="Acct353">'[11]Func Study'!$H$1641</definedName>
    <definedName name="Acct354" localSheetId="14">'[11]Func Study'!$H$1647</definedName>
    <definedName name="Acct354">'[11]Func Study'!$H$1647</definedName>
    <definedName name="Acct355" localSheetId="14">'[11]Func Study'!$H$1654</definedName>
    <definedName name="Acct355">'[11]Func Study'!$H$1654</definedName>
    <definedName name="Acct356" localSheetId="14">'[11]Func Study'!$H$1660</definedName>
    <definedName name="Acct356">'[11]Func Study'!$H$1660</definedName>
    <definedName name="Acct357" localSheetId="14">'[11]Func Study'!$H$1666</definedName>
    <definedName name="Acct357">'[11]Func Study'!$H$1666</definedName>
    <definedName name="Acct358" localSheetId="14">'[11]Func Study'!$H$1672</definedName>
    <definedName name="Acct358">'[11]Func Study'!$H$1672</definedName>
    <definedName name="Acct359" localSheetId="14">'[11]Func Study'!$H$1678</definedName>
    <definedName name="Acct359">'[11]Func Study'!$H$1678</definedName>
    <definedName name="Acct360" localSheetId="14">'[11]Func Study'!$H$1698</definedName>
    <definedName name="Acct360">'[11]Func Study'!$H$1698</definedName>
    <definedName name="Acct361" localSheetId="14">'[11]Func Study'!$H$1704</definedName>
    <definedName name="Acct361">'[11]Func Study'!$H$1704</definedName>
    <definedName name="Acct362" localSheetId="14">'[11]Func Study'!$H$1710</definedName>
    <definedName name="Acct362">'[11]Func Study'!$H$1710</definedName>
    <definedName name="Acct364" localSheetId="14">'[11]Func Study'!$H$1717</definedName>
    <definedName name="Acct364">'[11]Func Study'!$H$1717</definedName>
    <definedName name="Acct365" localSheetId="14">'[11]Func Study'!$H$1724</definedName>
    <definedName name="Acct365">'[11]Func Study'!$H$1724</definedName>
    <definedName name="Acct366" localSheetId="14">'[11]Func Study'!$H$1731</definedName>
    <definedName name="Acct366">'[11]Func Study'!$H$1731</definedName>
    <definedName name="Acct367" localSheetId="14">'[11]Func Study'!$H$1738</definedName>
    <definedName name="Acct367">'[11]Func Study'!$H$1738</definedName>
    <definedName name="Acct368" localSheetId="14">'[11]Func Study'!$H$1744</definedName>
    <definedName name="Acct368">'[11]Func Study'!$H$1744</definedName>
    <definedName name="Acct369" localSheetId="14">'[11]Func Study'!$H$1751</definedName>
    <definedName name="Acct369">'[11]Func Study'!$H$1751</definedName>
    <definedName name="Acct370" localSheetId="14">'[11]Func Study'!$H$1762</definedName>
    <definedName name="Acct370">'[11]Func Study'!$H$1762</definedName>
    <definedName name="Acct371" localSheetId="14">'[11]Func Study'!$H$1769</definedName>
    <definedName name="Acct371">'[11]Func Study'!$H$1769</definedName>
    <definedName name="Acct372" localSheetId="14">'[11]Func Study'!$H$1776</definedName>
    <definedName name="Acct372">'[11]Func Study'!$H$1776</definedName>
    <definedName name="Acct372A" localSheetId="14">'[11]Func Study'!$H$1775</definedName>
    <definedName name="Acct372A">'[11]Func Study'!$H$1775</definedName>
    <definedName name="Acct372DP" localSheetId="14">'[11]Func Study'!$H$1773</definedName>
    <definedName name="Acct372DP">'[11]Func Study'!$H$1773</definedName>
    <definedName name="Acct372DS" localSheetId="14">'[11]Func Study'!$H$1774</definedName>
    <definedName name="Acct372DS">'[11]Func Study'!$H$1774</definedName>
    <definedName name="Acct373" localSheetId="14">'[11]Func Study'!$H$1782</definedName>
    <definedName name="Acct373">'[11]Func Study'!$H$1782</definedName>
    <definedName name="Acct448S" localSheetId="14">'[11]Func Study'!$H$274</definedName>
    <definedName name="Acct448S">'[11]Func Study'!$H$274</definedName>
    <definedName name="Acct450S" localSheetId="14">'[11]Func Study'!$H$302</definedName>
    <definedName name="Acct450S">'[11]Func Study'!$H$302</definedName>
    <definedName name="Acct451S" localSheetId="14">'[11]Func Study'!$H$307</definedName>
    <definedName name="Acct451S">'[11]Func Study'!$H$307</definedName>
    <definedName name="Acct454S" localSheetId="14">'[11]Func Study'!$H$318</definedName>
    <definedName name="Acct454S">'[11]Func Study'!$H$318</definedName>
    <definedName name="Acct456S" localSheetId="14">'[11]Func Study'!$H$325</definedName>
    <definedName name="Acct456S">'[11]Func Study'!$H$325</definedName>
    <definedName name="ACCT557CAGE" localSheetId="14">'[11]Func Study'!$H$683</definedName>
    <definedName name="ACCT557CAGE">'[11]Func Study'!$H$683</definedName>
    <definedName name="Acct557CT" localSheetId="14">'[11]Func Study'!$H$681</definedName>
    <definedName name="Acct557CT">'[11]Func Study'!$H$681</definedName>
    <definedName name="Acct580" localSheetId="14">'[11]Func Study'!$H$791</definedName>
    <definedName name="Acct580">'[11]Func Study'!$H$791</definedName>
    <definedName name="Acct581" localSheetId="14">'[11]Func Study'!$H$796</definedName>
    <definedName name="Acct581">'[11]Func Study'!$H$796</definedName>
    <definedName name="Acct582" localSheetId="14">'[11]Func Study'!$H$801</definedName>
    <definedName name="Acct582">'[11]Func Study'!$H$801</definedName>
    <definedName name="Acct583" localSheetId="14">'[11]Func Study'!$H$806</definedName>
    <definedName name="Acct583">'[11]Func Study'!$H$806</definedName>
    <definedName name="Acct584" localSheetId="14">'[11]Func Study'!$H$811</definedName>
    <definedName name="Acct584">'[11]Func Study'!$H$811</definedName>
    <definedName name="Acct585" localSheetId="14">'[11]Func Study'!$H$816</definedName>
    <definedName name="Acct585">'[11]Func Study'!$H$816</definedName>
    <definedName name="Acct586" localSheetId="14">'[11]Func Study'!$H$821</definedName>
    <definedName name="Acct586">'[11]Func Study'!$H$821</definedName>
    <definedName name="Acct587" localSheetId="14">'[11]Func Study'!$H$826</definedName>
    <definedName name="Acct587">'[11]Func Study'!$H$826</definedName>
    <definedName name="Acct588" localSheetId="14">'[11]Func Study'!$H$831</definedName>
    <definedName name="Acct588">'[11]Func Study'!$H$831</definedName>
    <definedName name="Acct589" localSheetId="14">'[11]Func Study'!$H$836</definedName>
    <definedName name="Acct589">'[11]Func Study'!$H$836</definedName>
    <definedName name="Acct590" localSheetId="14">'[11]Func Study'!$H$841</definedName>
    <definedName name="Acct590">'[11]Func Study'!$H$841</definedName>
    <definedName name="Acct591" localSheetId="14">'[11]Func Study'!$H$846</definedName>
    <definedName name="Acct591">'[11]Func Study'!$H$846</definedName>
    <definedName name="Acct592" localSheetId="14">'[11]Func Study'!$H$851</definedName>
    <definedName name="Acct592">'[11]Func Study'!$H$851</definedName>
    <definedName name="Acct593" localSheetId="14">'[11]Func Study'!$H$856</definedName>
    <definedName name="Acct593">'[11]Func Study'!$H$856</definedName>
    <definedName name="Acct594" localSheetId="14">'[11]Func Study'!$H$861</definedName>
    <definedName name="Acct594">'[11]Func Study'!$H$861</definedName>
    <definedName name="Acct595" localSheetId="14">'[11]Func Study'!$H$866</definedName>
    <definedName name="Acct595">'[11]Func Study'!$H$866</definedName>
    <definedName name="Acct596" localSheetId="14">'[11]Func Study'!$H$876</definedName>
    <definedName name="Acct596">'[11]Func Study'!$H$876</definedName>
    <definedName name="Acct597" localSheetId="14">'[11]Func Study'!$H$881</definedName>
    <definedName name="Acct597">'[11]Func Study'!$H$881</definedName>
    <definedName name="Acct598" localSheetId="14">'[11]Func Study'!$H$886</definedName>
    <definedName name="Acct598">'[11]Func Study'!$H$886</definedName>
    <definedName name="AcctAGA" localSheetId="14">'[11]Func Study'!$H$296</definedName>
    <definedName name="AcctAGA">'[11]Func Study'!$H$296</definedName>
    <definedName name="AcctTable">[12]Variables!$AK$42:$AK$396</definedName>
    <definedName name="AcctTS0" localSheetId="14">'[11]Func Study'!$H$1686</definedName>
    <definedName name="AcctTS0">'[11]Func Study'!$H$1686</definedName>
    <definedName name="Acq1Plant" localSheetId="14">'[13]Acquisition Inputs'!$C$8</definedName>
    <definedName name="Acq1Plant">'[13]Acquisition Inputs'!$C$8</definedName>
    <definedName name="Acq2Plant" localSheetId="14">'[13]Acquisition Inputs'!$C$70</definedName>
    <definedName name="Acq2Plant">'[13]Acquisition Inputs'!$C$70</definedName>
    <definedName name="ActualROR" localSheetId="14">'[14]G+T+D+R+M'!$H$61</definedName>
    <definedName name="ActualROR">'[14]G+T+D+R+M'!$H$61</definedName>
    <definedName name="ADJPTDCE.T" localSheetId="14">[4]INTERNAL!$A$31:$IV$33</definedName>
    <definedName name="ADJPTDCE.T">[4]INTERNAL!$A$31:$IV$33</definedName>
    <definedName name="Adjs2avg" localSheetId="14">[15]Inputs!$L$255:'[15]Inputs'!$T$505</definedName>
    <definedName name="Adjs2avg">[15]Inputs!$L$255:'[15]Inputs'!$T$505</definedName>
    <definedName name="After_Tax_Cash_Discount">'[16]Assumptions (Input)'!$D$37</definedName>
    <definedName name="afudc_flag">'[16]Assumptions (Input)'!$B$13</definedName>
    <definedName name="ANCIL" localSheetId="14">[4]EXTERNAL!$A$163:$IV$165</definedName>
    <definedName name="ANCIL">[4]EXTERNAL!$A$163:$IV$165</definedName>
    <definedName name="Apr04AMA" localSheetId="14">[1]BS!$AG$7:$AG$3582</definedName>
    <definedName name="Apr04AMA">[1]BS!$AG$7:$AG$3582</definedName>
    <definedName name="APR09AMA" localSheetId="14">[2]BS!$AN$7:$AN$1725</definedName>
    <definedName name="APR09AMA">[2]BS!$AN$7:$AN$1725</definedName>
    <definedName name="Apr10AMA" localSheetId="14">[2]BS!$AZ$7:$AZ$1726</definedName>
    <definedName name="Apr10AMA">[2]BS!$AZ$7:$AZ$1726</definedName>
    <definedName name="Apr17AMA">[6]BS!$AH$8:$AH$2554</definedName>
    <definedName name="aquila_lookup" localSheetId="14">'[17]Cabot Gas Replacement'!$B$8:$F$16</definedName>
    <definedName name="aquila_lookup">'[17]Cabot Gas Replacement'!$B$8:$F$16</definedName>
    <definedName name="AS2DocOpenMode">"AS2DocumentEdit"</definedName>
    <definedName name="Assessment_Rate">'[16]Assumptions (Input)'!$B$7</definedName>
    <definedName name="Asset_Class_Switch">[18]Assumptions!$D$5</definedName>
    <definedName name="Aug04AMA" localSheetId="14">[1]BS!$AK$7:$AK$3582</definedName>
    <definedName name="Aug04AMA">[1]BS!$AK$7:$AK$3582</definedName>
    <definedName name="Aug09AMA" localSheetId="14">[2]BS!$AR$7:$AR$1726</definedName>
    <definedName name="Aug09AMA">[2]BS!$AR$7:$AR$1726</definedName>
    <definedName name="Aug17AMA">[6]BS!$AL$8:$AL$2553</definedName>
    <definedName name="Aurora_Prices">"Monthly Price Summary'!$C$4:$H$63"</definedName>
    <definedName name="AvgFactors">[12]Factors!$B$3:$P$99</definedName>
    <definedName name="BD" localSheetId="35">'[19]Summaries &amp; 3.01-3.18 &amp; 4.01'!$CW$12</definedName>
    <definedName name="BD">'[20]Summaries &amp; 3.01-3.18 &amp; 4.01'!$CW$12</definedName>
    <definedName name="Beg_Unb_KWHs" localSheetId="14">[21]LeadSht!$L$10</definedName>
    <definedName name="Beg_Unb_KWHs">[21]LeadSht!$L$10</definedName>
    <definedName name="BOOK_LIFE" localSheetId="14">'[22]Lvl FCR'!$G$10</definedName>
    <definedName name="BOOK_LIFE">'[22]Lvl FCR'!$G$10</definedName>
    <definedName name="BPAX" localSheetId="14">[4]EXTERNAL!$A$121:$IV$123</definedName>
    <definedName name="BPAX">[4]EXTERNAL!$A$121:$IV$123</definedName>
    <definedName name="Button_1">"TradeSummary_Ken_Finicle_List"</definedName>
    <definedName name="CAE.T" localSheetId="14">[4]INTERNAL!$A$34:$IV$36</definedName>
    <definedName name="CAE.T">[4]INTERNAL!$A$34:$IV$36</definedName>
    <definedName name="CAES1.T" localSheetId="14">[4]INTERNAL!$A$37:$IV$39</definedName>
    <definedName name="CAES1.T">[4]INTERNAL!$A$37:$IV$39</definedName>
    <definedName name="cap">[23]Readings!$B$2</definedName>
    <definedName name="Capital_Inflation">'[16]Assumptions (Input)'!$B$11</definedName>
    <definedName name="CASE" localSheetId="15">[24]INPUTS!$C$8</definedName>
    <definedName name="CASE" localSheetId="12">[24]INPUTS!$C$8</definedName>
    <definedName name="CASE" localSheetId="14">[24]INPUTS!$C$8</definedName>
    <definedName name="CASE" localSheetId="31">[24]INPUTS!$C$8</definedName>
    <definedName name="CASE" localSheetId="13">[24]INPUTS!$C$8</definedName>
    <definedName name="CASE">[25]INPUTS!$C$11</definedName>
    <definedName name="Case_Name">'[26]KJB-6,13 Cmn Adj'!$B$8</definedName>
    <definedName name="CaseDescription" localSheetId="14">'[13]Dispatch Cases'!$C$11</definedName>
    <definedName name="CaseDescription">'[13]Dispatch Cases'!$C$11</definedName>
    <definedName name="CBWorkbookPriority">-2060790043</definedName>
    <definedName name="CCGT_HeatRate" localSheetId="14">[13]Assumptions!$H$23</definedName>
    <definedName name="CCGT_HeatRate">[13]Assumptions!$H$23</definedName>
    <definedName name="CCGTPrice" localSheetId="14">[13]Assumptions!$H$22</definedName>
    <definedName name="CCGTPrice">[13]Assumptions!$H$22</definedName>
    <definedName name="CL_RT2">'[27]Transp Data'!$A$6:$C$81</definedName>
    <definedName name="Classification" localSheetId="14">'[11]Func Study'!$AB$251</definedName>
    <definedName name="Classification">'[11]Func Study'!$AB$251</definedName>
    <definedName name="Close_Date">'[16]Capital Projects(Input)'!$D$7:$D$53</definedName>
    <definedName name="CombWC_LineItem">[6]BS!$AT$8:$AT$3929</definedName>
    <definedName name="Construction_OH" localSheetId="14">'[28]Virtual 49 Back-Up'!$E$54</definedName>
    <definedName name="Construction_OH">'[28]Virtual 49 Back-Up'!$E$54</definedName>
    <definedName name="ConversionFactor" localSheetId="14">[13]Assumptions!$I$65</definedName>
    <definedName name="ConversionFactor">[13]Assumptions!$I$65</definedName>
    <definedName name="COSFacVal" localSheetId="14">[11]Inputs!$R$5</definedName>
    <definedName name="COSFacVal">[11]Inputs!$R$5</definedName>
    <definedName name="CurrQtr">'[29]Inc Stmt'!$AJ$222</definedName>
    <definedName name="CUS" localSheetId="14">[4]CLASSIFIERS!$A$6:$IV$6</definedName>
    <definedName name="CUS">[4]CLASSIFIERS!$A$6:$IV$6</definedName>
    <definedName name="CUST_1" localSheetId="14">[4]EXTERNAL!$A$22:$IV$24</definedName>
    <definedName name="CUST_1">[4]EXTERNAL!$A$22:$IV$24</definedName>
    <definedName name="CUST_4" localSheetId="14">[4]EXTERNAL!$A$25:$IV$27</definedName>
    <definedName name="CUST_4">[4]EXTERNAL!$A$25:$IV$27</definedName>
    <definedName name="CUST_5" localSheetId="14">[4]EXTERNAL!$A$28:$IV$30</definedName>
    <definedName name="CUST_5">[4]EXTERNAL!$A$28:$IV$30</definedName>
    <definedName name="CUST_6" localSheetId="14">[4]EXTERNAL!$A$31:$IV$33</definedName>
    <definedName name="CUST_6">[4]EXTERNAL!$A$31:$IV$33</definedName>
    <definedName name="D108.05.T" localSheetId="14">[4]INTERNAL!$A$22:$IV$24</definedName>
    <definedName name="D108.05.T">[4]INTERNAL!$A$22:$IV$24</definedName>
    <definedName name="D108.10.T" localSheetId="14">[4]INTERNAL!$A$25:$IV$27</definedName>
    <definedName name="D108.10.T">[4]INTERNAL!$A$25:$IV$27</definedName>
    <definedName name="D361.T" localSheetId="14">[4]INTERNAL!$A$4:$IV$6</definedName>
    <definedName name="D361.T">[4]INTERNAL!$A$4:$IV$6</definedName>
    <definedName name="D362.T" localSheetId="14">[4]INTERNAL!$A$7:$IV$9</definedName>
    <definedName name="D362.T">[4]INTERNAL!$A$7:$IV$9</definedName>
    <definedName name="D364.T" localSheetId="14">[4]INTERNAL!$A$10:$IV$12</definedName>
    <definedName name="D364.T">[4]INTERNAL!$A$10:$IV$12</definedName>
    <definedName name="D366.T" localSheetId="14">[4]INTERNAL!$A$13:$IV$15</definedName>
    <definedName name="D366.T">[4]INTERNAL!$A$13:$IV$15</definedName>
    <definedName name="D368.T" localSheetId="14">[4]INTERNAL!$A$16:$IV$18</definedName>
    <definedName name="D368.T">[4]INTERNAL!$A$16:$IV$18</definedName>
    <definedName name="D370.T" localSheetId="14">[4]INTERNAL!$A$19:$IV$21</definedName>
    <definedName name="D370.T">[4]INTERNAL!$A$19:$IV$21</definedName>
    <definedName name="D372.T" localSheetId="14">[4]INTERNAL!$A$28:$IV$30</definedName>
    <definedName name="D372.T">[4]INTERNAL!$A$28:$IV$30</definedName>
    <definedName name="Data" localSheetId="14">'[30]Mix Variance'!$B$1:$N$31</definedName>
    <definedName name="Data">'[30]Mix Variance'!$B$1:$N$31</definedName>
    <definedName name="Data.Avg">'[29]Avg Amts'!$A$5:$BP$34</definedName>
    <definedName name="Data.Qtrs.Avg">'[29]Avg Amts'!$A$5:$IV$5</definedName>
    <definedName name="data1" localSheetId="14">'[31]Mix Variance'!$O$5:$T$25</definedName>
    <definedName name="data1">'[32]Mix Variance'!$O$5:$T$25</definedName>
    <definedName name="DebtPerc" localSheetId="14">[13]Assumptions!$I$58</definedName>
    <definedName name="DebtPerc">[13]Assumptions!$I$58</definedName>
    <definedName name="Dec03AMA" localSheetId="14">[3]BS!$AJ$7:$AJ$3582</definedName>
    <definedName name="Dec03AMA">[3]BS!$AJ$7:$AJ$3582</definedName>
    <definedName name="Dec04AMA" localSheetId="14">[1]BS!$AO$7:$AO$3582</definedName>
    <definedName name="Dec04AMA">[1]BS!$AO$7:$AO$3582</definedName>
    <definedName name="Dec08AMA" localSheetId="14">[2]BS!$AJ$7:$AJ$1726</definedName>
    <definedName name="Dec08AMA">[2]BS!$AJ$7:$AJ$1726</definedName>
    <definedName name="Dec09AMA" localSheetId="14">[2]BS!$AV$7:$AV$1726</definedName>
    <definedName name="Dec09AMA">[2]BS!$AV$7:$AV$1726</definedName>
    <definedName name="Dec16AMA">[6]BS!$AD$8:$AD$2553</definedName>
    <definedName name="Dec17AMA">[6]BS!$AP$8:$AP$2554</definedName>
    <definedName name="DEM" localSheetId="14">[4]CLASSIFIERS!$A$4:$IV$4</definedName>
    <definedName name="DEM">[4]CLASSIFIERS!$A$4:$IV$4</definedName>
    <definedName name="DEM_1" localSheetId="14">[4]EXTERNAL!$A$7:$IV$9</definedName>
    <definedName name="DEM_1">[4]EXTERNAL!$A$7:$IV$9</definedName>
    <definedName name="DEM_12CP" localSheetId="14">[4]EXTERNAL!$A$118:$IV$120</definedName>
    <definedName name="DEM_12CP">[4]EXTERNAL!$A$118:$IV$120</definedName>
    <definedName name="DEM_12NCP_P" localSheetId="14">[4]EXTERNAL!$A$187:$IV$189</definedName>
    <definedName name="DEM_12NCP_P">[4]EXTERNAL!$A$187:$IV$189</definedName>
    <definedName name="DEM_12NCP_S" localSheetId="14">[4]EXTERNAL!$A$190:$IV$192</definedName>
    <definedName name="DEM_12NCP_S">[4]EXTERNAL!$A$190:$IV$192</definedName>
    <definedName name="DEM_12NCP1" localSheetId="14">[4]EXTERNAL!$A$139:$IV$141</definedName>
    <definedName name="DEM_12NCP1">[4]EXTERNAL!$A$139:$IV$141</definedName>
    <definedName name="DEM_12NCP2" localSheetId="14">[4]EXTERNAL!$A$130:$IV$132</definedName>
    <definedName name="DEM_12NCP2">[4]EXTERNAL!$A$130:$IV$132</definedName>
    <definedName name="DEM_1A" localSheetId="14">[4]EXTERNAL!$A$115:$IV$117</definedName>
    <definedName name="DEM_1A">[4]EXTERNAL!$A$115:$IV$117</definedName>
    <definedName name="DEM_2A" localSheetId="14">[4]EXTERNAL!$A$148:$IV$150</definedName>
    <definedName name="DEM_2A">[4]EXTERNAL!$A$148:$IV$150</definedName>
    <definedName name="DEM_3A" localSheetId="14">[4]EXTERNAL!$A$199:$IV$201</definedName>
    <definedName name="DEM_3A">[4]EXTERNAL!$A$199:$IV$201</definedName>
    <definedName name="DEM_3B" localSheetId="14">[4]EXTERNAL!$A$196:$IV$198</definedName>
    <definedName name="DEM_3B">[4]EXTERNAL!$A$196:$IV$198</definedName>
    <definedName name="Demand" localSheetId="14">[14]Inputs!$D$8</definedName>
    <definedName name="Demand">[14]Inputs!$D$8</definedName>
    <definedName name="Demand2" localSheetId="14">[33]Inputs!$D$11</definedName>
    <definedName name="Demand2">[33]Inputs!$D$11</definedName>
    <definedName name="DES1.T" localSheetId="14">[4]INTERNAL!$A$40:$IV$42</definedName>
    <definedName name="DES1.T">[4]INTERNAL!$A$40:$IV$42</definedName>
    <definedName name="DES2.T" localSheetId="14">[4]INTERNAL!$A$43:$IV$45</definedName>
    <definedName name="DES2.T">[4]INTERNAL!$A$43:$IV$45</definedName>
    <definedName name="DF_HeatRate" localSheetId="14">[13]Assumptions!$L$23</definedName>
    <definedName name="DF_HeatRate">[13]Assumptions!$L$23</definedName>
    <definedName name="DIR_40" localSheetId="14">[4]EXTERNAL!$A$193:$IV$195</definedName>
    <definedName name="DIR_40">[4]EXTERNAL!$A$193:$IV$195</definedName>
    <definedName name="DIR_449" localSheetId="14">[4]EXTERNAL!$A$127:$IV$129</definedName>
    <definedName name="DIR_449">[4]EXTERNAL!$A$127:$IV$129</definedName>
    <definedName name="DIR_449_ENERGY" localSheetId="14">[4]EXTERNAL!$A$160:$IV$162</definedName>
    <definedName name="DIR_449_ENERGY">[4]EXTERNAL!$A$160:$IV$162</definedName>
    <definedName name="DIR_449_HV" localSheetId="14">[4]EXTERNAL!$A$157:$IV$159</definedName>
    <definedName name="DIR_449_HV">[4]EXTERNAL!$A$157:$IV$159</definedName>
    <definedName name="DIR_449_OATT" localSheetId="14">[4]EXTERNAL!$A$166:$IV$168</definedName>
    <definedName name="DIR_449_OATT">[4]EXTERNAL!$A$166:$IV$168</definedName>
    <definedName name="DIR_RESALE" localSheetId="14">[4]EXTERNAL!$A$124:$IV$126</definedName>
    <definedName name="DIR_RESALE">[4]EXTERNAL!$A$124:$IV$126</definedName>
    <definedName name="DIR_RESALE_LARGE" localSheetId="14">[4]EXTERNAL!$A$154:$IV$156</definedName>
    <definedName name="DIR_RESALE_LARGE">[4]EXTERNAL!$A$154:$IV$156</definedName>
    <definedName name="DIR_RESALE_SMALL" localSheetId="14">[4]EXTERNAL!$A$151:$IV$153</definedName>
    <definedName name="DIR_RESALE_SMALL">[4]EXTERNAL!$A$151:$IV$153</definedName>
    <definedName name="DIR108.09" localSheetId="14">[4]EXTERNAL!$A$106:$IV$108</definedName>
    <definedName name="DIR108.09">[4]EXTERNAL!$A$106:$IV$108</definedName>
    <definedName name="DIR235.00" localSheetId="14">[4]EXTERNAL!$A$85:$IV$87</definedName>
    <definedName name="DIR235.00">[4]EXTERNAL!$A$85:$IV$87</definedName>
    <definedName name="DIR360.01" localSheetId="14">[4]EXTERNAL!$A$37:$IV$39</definedName>
    <definedName name="DIR360.01">[4]EXTERNAL!$A$37:$IV$39</definedName>
    <definedName name="DIR361.01" localSheetId="14">[4]EXTERNAL!$A$40:$IV$42</definedName>
    <definedName name="DIR361.01">[4]EXTERNAL!$A$40:$IV$42</definedName>
    <definedName name="DIR362.01" localSheetId="14">[4]EXTERNAL!$A$43:$IV$45</definedName>
    <definedName name="DIR362.01">[4]EXTERNAL!$A$43:$IV$45</definedName>
    <definedName name="DIR364.01" localSheetId="14">[4]EXTERNAL!$A$46:$IV$48</definedName>
    <definedName name="DIR364.01">[4]EXTERNAL!$A$46:$IV$48</definedName>
    <definedName name="DIR366.01" localSheetId="14">[4]EXTERNAL!$A$49:$IV$51</definedName>
    <definedName name="DIR366.01">[4]EXTERNAL!$A$49:$IV$51</definedName>
    <definedName name="DIR368.03" localSheetId="14">[4]EXTERNAL!$A$55:$IV$57</definedName>
    <definedName name="DIR368.03">[4]EXTERNAL!$A$55:$IV$57</definedName>
    <definedName name="DIR368.03C" localSheetId="14">[4]EXTERNAL!$A$52:$IV$54</definedName>
    <definedName name="DIR368.03C">[4]EXTERNAL!$A$52:$IV$54</definedName>
    <definedName name="DIR372.00" localSheetId="14">[4]EXTERNAL!$A$58:$IV$60</definedName>
    <definedName name="DIR372.00">[4]EXTERNAL!$A$58:$IV$60</definedName>
    <definedName name="DIR373.00" localSheetId="14">[4]EXTERNAL!$A$61:$IV$63</definedName>
    <definedName name="DIR373.00">[4]EXTERNAL!$A$61:$IV$63</definedName>
    <definedName name="DIR450.01" localSheetId="14">[4]EXTERNAL!$A$10:$IV$12</definedName>
    <definedName name="DIR450.01">[4]EXTERNAL!$A$10:$IV$12</definedName>
    <definedName name="DIR450.02" localSheetId="14">[4]EXTERNAL!$A$184:$IV$186</definedName>
    <definedName name="DIR450.02">[4]EXTERNAL!$A$184:$IV$186</definedName>
    <definedName name="DIR451.02" localSheetId="14">[4]EXTERNAL!$A$70:$IV$72</definedName>
    <definedName name="DIR451.02">[4]EXTERNAL!$A$70:$IV$72</definedName>
    <definedName name="DIR451.03" localSheetId="14">[4]EXTERNAL!$A$136:$IV$138</definedName>
    <definedName name="DIR451.03">[4]EXTERNAL!$A$136:$IV$138</definedName>
    <definedName name="DIR451.05" localSheetId="14">[4]EXTERNAL!$A$76:$IV$78</definedName>
    <definedName name="DIR451.05">[4]EXTERNAL!$A$76:$IV$78</definedName>
    <definedName name="DIR451.06" localSheetId="14">[4]EXTERNAL!$A$109:$IV$111</definedName>
    <definedName name="DIR451.06">[4]EXTERNAL!$A$109:$IV$111</definedName>
    <definedName name="DIR451.07" localSheetId="14">[4]EXTERNAL!$A$133:$IV$135</definedName>
    <definedName name="DIR451.07">[4]EXTERNAL!$A$133:$IV$135</definedName>
    <definedName name="DIR454.04" localSheetId="14">[4]EXTERNAL!$A$73:$IV$75</definedName>
    <definedName name="DIR454.04">[4]EXTERNAL!$A$73:$IV$75</definedName>
    <definedName name="DIR556.01" localSheetId="14">[4]EXTERNAL!$A$175:$IV$177</definedName>
    <definedName name="DIR556.01">[4]EXTERNAL!$A$175:$IV$177</definedName>
    <definedName name="DIR565.02" localSheetId="14">[4]EXTERNAL!$A$178:$IV$180</definedName>
    <definedName name="DIR565.02">[4]EXTERNAL!$A$178:$IV$180</definedName>
    <definedName name="DIR908.01" localSheetId="14">[4]EXTERNAL!$A$172:$IV$174</definedName>
    <definedName name="DIR908.01">[4]EXTERNAL!$A$172:$IV$174</definedName>
    <definedName name="DIR920.01" localSheetId="14">[4]EXTERNAL!$A$181:$IV$183</definedName>
    <definedName name="DIR920.01">[4]EXTERNAL!$A$181:$IV$183</definedName>
    <definedName name="Dis" localSheetId="14">'[11]Func Study'!$AB$250</definedName>
    <definedName name="Dis">'[11]Func Study'!$AB$250</definedName>
    <definedName name="Discount_for_Revenue_Reqmt" localSheetId="14">'[34]Assumptions of Purchase'!$B$45</definedName>
    <definedName name="Discount_for_Revenue_Reqmt">'[34]Assumptions of Purchase'!$B$45</definedName>
    <definedName name="DisFac" localSheetId="14">'[11]Func Dist Factor Table'!$A$11:$G$25</definedName>
    <definedName name="DisFac">'[11]Func Dist Factor Table'!$A$11:$G$25</definedName>
    <definedName name="DOCKET" localSheetId="35">'[19]Summaries &amp; 3.01-3.18 &amp; 4.01'!$A$7</definedName>
    <definedName name="DOCKET">'[20]Summaries &amp; 3.01-3.18 &amp; 4.01'!$A$7</definedName>
    <definedName name="DocketNumber" localSheetId="15">'[35]JHS-19'!$AR$2</definedName>
    <definedName name="DocketNumber" localSheetId="12">'[35]JHS-19'!$AR$2</definedName>
    <definedName name="DocketNumber" localSheetId="14">'[35]JHS-19'!$AR$2</definedName>
    <definedName name="DocketNumber" localSheetId="31">'[35]JHS-19'!$AR$2</definedName>
    <definedName name="DocketNumber" localSheetId="13">'[35]JHS-19'!$AR$2</definedName>
    <definedName name="DocketNumber">'[36]JHS-4'!$AP$2</definedName>
    <definedName name="DP.T" localSheetId="14">[4]INTERNAL!$A$46:$IV$48</definedName>
    <definedName name="DP.T">[4]INTERNAL!$A$46:$IV$48</definedName>
    <definedName name="EBFIT.T" localSheetId="14">[4]INTERNAL!$A$88:$IV$90</definedName>
    <definedName name="EBFIT.T">[4]INTERNAL!$A$88:$IV$90</definedName>
    <definedName name="ee" hidden="1">{#N/A,#N/A,FALSE,"Month ";#N/A,#N/A,FALSE,"YTD";#N/A,#N/A,FALSE,"12 mo ended"}</definedName>
    <definedName name="EffTax" localSheetId="15">[4]INPUTS!$F$31</definedName>
    <definedName name="EffTax" localSheetId="12">[4]INPUTS!$F$31</definedName>
    <definedName name="EffTax" localSheetId="14">[4]INPUTS!$F$31</definedName>
    <definedName name="EffTax" localSheetId="31">[4]INPUTS!$F$31</definedName>
    <definedName name="EffTax" localSheetId="13">[4]INPUTS!$F$31</definedName>
    <definedName name="EffTax">[25]INPUTS!$F$36</definedName>
    <definedName name="Electric_Prices" localSheetId="14">'[37]Monthly Price Summary'!$B$4:$E$27</definedName>
    <definedName name="Electric_Prices">'[37]Monthly Price Summary'!$B$4:$E$27</definedName>
    <definedName name="ElecWC_LineItems" localSheetId="14">[8]BS!$AO$7:$AO$3420</definedName>
    <definedName name="ElecWC_LineItems">[8]BS!$AO$7:$AO$3420</definedName>
    <definedName name="ElRBLine" localSheetId="15">[8]BS!$AP$7:$AP$3141</definedName>
    <definedName name="ElRBLine" localSheetId="12">[8]BS!$AP$7:$AP$3141</definedName>
    <definedName name="ElRBLine" localSheetId="14">[8]BS!$AP$7:$AP$3141</definedName>
    <definedName name="ElRBLine" localSheetId="31">[8]BS!$AP$7:$AP$3141</definedName>
    <definedName name="ElRBLine" localSheetId="13">[8]BS!$AP$7:$AP$3141</definedName>
    <definedName name="ElRBLine">[1]BS!$AQ$7:$AQ$3303</definedName>
    <definedName name="EndDate" localSheetId="14">[13]Assumptions!$C$11</definedName>
    <definedName name="EndDate">[13]Assumptions!$C$11</definedName>
    <definedName name="energy">[23]Readings!$B$3</definedName>
    <definedName name="ENERGY_1" localSheetId="14">[4]EXTERNAL!$A$4:$IV$6</definedName>
    <definedName name="ENERGY_1">[4]EXTERNAL!$A$4:$IV$6</definedName>
    <definedName name="ENERGY_2" localSheetId="14">[4]EXTERNAL!$A$145:$IV$147</definedName>
    <definedName name="ENERGY_2">[4]EXTERNAL!$A$145:$IV$147</definedName>
    <definedName name="Engy" localSheetId="14">[14]Inputs!$D$9</definedName>
    <definedName name="Engy">[14]Inputs!$D$9</definedName>
    <definedName name="Engy2" localSheetId="14">[33]Inputs!$D$12</definedName>
    <definedName name="Engy2">[33]Inputs!$D$12</definedName>
    <definedName name="EPIS.T" localSheetId="14">[4]INTERNAL!$A$49:$IV$51</definedName>
    <definedName name="EPIS.T">[4]INTERNAL!$A$49:$IV$51</definedName>
    <definedName name="Escalator">1.025</definedName>
    <definedName name="Exhibit_No.______MJS_4">'[7]MJS-4'!$O$3</definedName>
    <definedName name="Exhibit_No.______MJS_5">'[7]MJS-5'!$E$3</definedName>
    <definedName name="Exhibit_No.______MJS_6">'[7]MJS-6'!$F$3</definedName>
    <definedName name="Factorck" localSheetId="14">'[11]COS Factor Table'!$O$15:$O$113</definedName>
    <definedName name="Factorck">'[11]COS Factor Table'!$O$15:$O$113</definedName>
    <definedName name="FactorType">[12]Variables!$AK$2:$AL$12</definedName>
    <definedName name="FactSum" localSheetId="14">'[11]COS Factor Table'!$A$14:$O$113</definedName>
    <definedName name="FactSum">'[11]COS Factor Table'!$A$14:$O$113</definedName>
    <definedName name="FCR" localSheetId="14">'[28]Virtual 49 Back-Up'!$B$20</definedName>
    <definedName name="FCR">'[28]Virtual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4AMA" localSheetId="14">[1]BS!$AE$7:$AE$3582</definedName>
    <definedName name="Feb04AMA">[1]BS!$AE$7:$AE$3582</definedName>
    <definedName name="Feb09AMA" localSheetId="14">[2]BS!$AL$7:$AL$1725</definedName>
    <definedName name="Feb09AMA">[2]BS!$AL$7:$AL$1725</definedName>
    <definedName name="Feb10AMA" localSheetId="14">[2]BS!$AX$7:$AX$1726</definedName>
    <definedName name="Feb10AMA">[2]BS!$AX$7:$AX$1726</definedName>
    <definedName name="Feb17AMA">[6]BS!$AF$8:$AF$2552</definedName>
    <definedName name="Fed_Cap_Tax" localSheetId="14">[38]Inputs!$E$112</definedName>
    <definedName name="Fed_Cap_Tax">[38]Inputs!$E$112</definedName>
    <definedName name="FedTaxRate" localSheetId="14">[13]Assumptions!$C$33</definedName>
    <definedName name="FedTaxRate">[13]Assumptions!$C$33</definedName>
    <definedName name="FERC_Lookup" localSheetId="14">'[39]Map Table'!$E$2:$F$58</definedName>
    <definedName name="FERC_Lookup">'[39]Map Table'!$E$2:$F$58</definedName>
    <definedName name="FF" localSheetId="35">'[19]Summaries &amp; 3.01-3.18 &amp; 4.01'!$CW$13</definedName>
    <definedName name="FF">'[20]Summaries &amp; 3.01-3.18 &amp; 4.01'!$CW$13</definedName>
    <definedName name="FIT" localSheetId="35">'[19]Summaries &amp; 3.01-3.18 &amp; 4.01'!$CV$19</definedName>
    <definedName name="FIT">'[40]ROR &amp; CONV FACTOR'!$J$20</definedName>
    <definedName name="FIT_Tax_Rate">'[16]Assumptions (Input)'!$B$5</definedName>
    <definedName name="FranchiseTax" localSheetId="14">[15]Variables!$D$26</definedName>
    <definedName name="FranchiseTax">[15]Variables!$D$26</definedName>
    <definedName name="FTAX" localSheetId="15">[4]INPUTS!$F$30</definedName>
    <definedName name="FTAX" localSheetId="12">[4]INPUTS!$F$30</definedName>
    <definedName name="FTAX" localSheetId="14">[4]INPUTS!$F$30</definedName>
    <definedName name="FTAX" localSheetId="31">[4]INPUTS!$F$30</definedName>
    <definedName name="FTAX" localSheetId="13">[4]INPUTS!$F$30</definedName>
    <definedName name="FTAX">[25]INPUTS!$F$35</definedName>
    <definedName name="Func" localSheetId="14">'[11]Func Factor Table'!$A$10:$H$77</definedName>
    <definedName name="Func">'[11]Func Factor Table'!$A$10:$H$77</definedName>
    <definedName name="Function" localSheetId="14">'[11]Func Study'!$AB$250</definedName>
    <definedName name="Function">'[11]Func Study'!$AB$250</definedName>
    <definedName name="GasRBLine" localSheetId="14">[1]BS!$AS$7:$AS$3631</definedName>
    <definedName name="GasRBLine">[1]BS!$AS$7:$AS$3631</definedName>
    <definedName name="GasWC_LineItem" localSheetId="14">[1]BS!$AR$7:$AR$3631</definedName>
    <definedName name="GasWC_LineItem">[1]BS!$AR$7:$AR$3631</definedName>
    <definedName name="GP.T" localSheetId="14">[4]INTERNAL!$A$52:$IV$54</definedName>
    <definedName name="GP.T">[4]INTERNAL!$A$52:$IV$54</definedName>
    <definedName name="HTML_CodePage">1252</definedName>
    <definedName name="HTML_Control" localSheetId="6">{"'Sheet1'!$A$1:$J$121"}</definedName>
    <definedName name="HTML_Control" localSheetId="32">{"'Sheet1'!$A$1:$J$121"}</definedName>
    <definedName name="HTML_Control" localSheetId="33">{"'Sheet1'!$A$1:$J$121"}</definedName>
    <definedName name="HTML_Control" localSheetId="15">{"'Sheet1'!$A$1:$J$121"}</definedName>
    <definedName name="HTML_Control" localSheetId="36">{"'Sheet1'!$A$1:$J$121"}</definedName>
    <definedName name="HTML_Control" localSheetId="12">{"'Sheet1'!$A$1:$J$121"}</definedName>
    <definedName name="HTML_Control" localSheetId="14">{"'Sheet1'!$A$1:$J$121"}</definedName>
    <definedName name="HTML_Control" localSheetId="31">{"'Sheet1'!$A$1:$J$121"}</definedName>
    <definedName name="HTML_Control" localSheetId="13">{"'Sheet1'!$A$1:$J$121"}</definedName>
    <definedName name="HTML_Control" localSheetId="29">{"'Sheet1'!$A$1:$J$121"}</definedName>
    <definedName name="HTML_Control" localSheetId="28">{"'Sheet1'!$A$1:$J$121"}</definedName>
    <definedName name="HTML_Control" localSheetId="27">{"'Sheet1'!$A$1:$J$121"}</definedName>
    <definedName name="HTML_Control" localSheetId="30">{"'Sheet1'!$A$1:$J$121"}</definedName>
    <definedName name="HTML_Control" localSheetId="24">{"'Sheet1'!$A$1:$J$121"}</definedName>
    <definedName name="HTML_Control" localSheetId="26">{"'Sheet1'!$A$1:$J$121"}</definedName>
    <definedName name="HTML_Control" localSheetId="25">{"'Sheet1'!$A$1:$J$121"}</definedName>
    <definedName name="HTML_Control" localSheetId="22">{"'Sheet1'!$A$1:$J$121"}</definedName>
    <definedName name="HTML_Control" localSheetId="21">{"'Sheet1'!$A$1:$J$121"}</definedName>
    <definedName name="HTML_Control" localSheetId="20">{"'Sheet1'!$A$1:$J$121"}</definedName>
    <definedName name="HTML_Control" localSheetId="23">{"'Sheet1'!$A$1:$J$121"}</definedName>
    <definedName name="HTML_Control" localSheetId="17">{"'Sheet1'!$A$1:$J$121"}</definedName>
    <definedName name="HTML_Control" localSheetId="19">{"'Sheet1'!$A$1:$J$121"}</definedName>
    <definedName name="HTML_Control" localSheetId="18">{"'Sheet1'!$A$1:$J$121"}</definedName>
    <definedName name="HTML_Control" localSheetId="3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 localSheetId="14">[4]INTERNAL!$A$85:$IV$87</definedName>
    <definedName name="IBFIT.T">[4]INTERNAL!$A$85:$IV$87</definedName>
    <definedName name="inctaxrate">0.4</definedName>
    <definedName name="Insurance_Rate">'[16]Assumptions (Input)'!$B$9</definedName>
    <definedName name="INTRESEXCH" localSheetId="14">[41]Sheet1!$AG$1</definedName>
    <definedName name="INTRESEXCH">[41]Sheet1!$AG$1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 localSheetId="14">[1]BS!$AD$7:$AD$3582</definedName>
    <definedName name="Jan04AMA">[1]BS!$AD$7:$AD$3582</definedName>
    <definedName name="Jan09AMA" localSheetId="14">[2]BS!$AK$7:$AK$1743</definedName>
    <definedName name="Jan09AMA">[2]BS!$AK$7:$AK$1743</definedName>
    <definedName name="Jan10AMA" localSheetId="14">[2]BS!$AW$7:$AW$1726</definedName>
    <definedName name="Jan10AMA">[2]BS!$AW$7:$AW$1726</definedName>
    <definedName name="Jan17AMA">[6]BS!$AE$8:$AE$2551</definedName>
    <definedName name="jjj" localSheetId="14">[42]Inputs!$N$18</definedName>
    <definedName name="jjj">[42]Inputs!$N$18</definedName>
    <definedName name="JP_Bal" localSheetId="14">[43]ACCOUNTS!$AG$31</definedName>
    <definedName name="JP_Bal">[43]ACCOUNTS!$AG$31</definedName>
    <definedName name="Jul04AMA" localSheetId="14">[1]BS!$AJ$7:$AJ$3582</definedName>
    <definedName name="Jul04AMA">[1]BS!$AJ$7:$AJ$3582</definedName>
    <definedName name="Jul09AMA" localSheetId="14">[2]BS!$AQ$7:$AQ$1726</definedName>
    <definedName name="Jul09AMA">[2]BS!$AQ$7:$AQ$1726</definedName>
    <definedName name="July17AMA">[6]BS!$AK$8:$AK$2552</definedName>
    <definedName name="Jun04AMA" localSheetId="14">[1]BS!$AI$7:$AI$3582</definedName>
    <definedName name="Jun04AMA">[1]BS!$AI$7:$AI$3582</definedName>
    <definedName name="Jun09AMA" localSheetId="14">[2]BS!$AP$7:$AP$1726</definedName>
    <definedName name="Jun09AMA">[2]BS!$AP$7:$AP$1726</definedName>
    <definedName name="Jun10AMA" localSheetId="14">[2]BS!$BB$7:$BB$1726</definedName>
    <definedName name="Jun10AMA">[2]BS!$BB$7:$BB$1726</definedName>
    <definedName name="Jun17AMA">[6]BS!$AJ$8:$AJ$2553</definedName>
    <definedName name="Jurisdiction">[12]Variables!$AK$15</definedName>
    <definedName name="JurisNumber">[12]Variables!$AL$15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'[26]KJB-12 Sum'!$AS$2</definedName>
    <definedName name="k_FITrate">'[26]KJB-3,11 Def'!$L$20</definedName>
    <definedName name="keep_Docket_Number" localSheetId="14">'[44]KJB-3 Sum'!$AQ$2</definedName>
    <definedName name="keep_Docket_Number">'[44]KJB-3 Sum'!$AQ$2</definedName>
    <definedName name="keep_FIT" localSheetId="14">'[44]KJB-7 Def'!$L$20</definedName>
    <definedName name="keep_FIT">'[44]KJB-7 Def'!$L$20</definedName>
    <definedName name="keep_KJB_3_Rate_Increase" localSheetId="14">'[44]KJB-7 Def'!$C$3</definedName>
    <definedName name="keep_KJB_3_Rate_Increase">'[44]KJB-7 Def'!$C$3</definedName>
    <definedName name="keep_KJB_4_Electric_Summary" localSheetId="14">'[44]KJB-3 Sum'!$AQ$3</definedName>
    <definedName name="keep_KJB_4_Electric_Summary">'[44]KJB-3 Sum'!$AQ$3</definedName>
    <definedName name="keep_KJB_8_Common_Adjs" localSheetId="14">'[44]KJB-5 Cmn Adj'!$L$3</definedName>
    <definedName name="keep_KJB_8_Common_Adjs">'[44]KJB-5 Cmn Adj'!$L$3</definedName>
    <definedName name="keep_KJB_9_Electric_Only" localSheetId="14">'[44]KJB-5 El Adj'!$E$3</definedName>
    <definedName name="keep_KJB_9_Electric_Only">'[44]KJB-5 El Adj'!$E$3</definedName>
    <definedName name="keep_PSE">'[45]Gas Summary'!$I$5</definedName>
    <definedName name="keep_TESTYEAR" localSheetId="14">'[44]KJB-5 Cmn Adj'!$B$7</definedName>
    <definedName name="keep_TESTYEAR">'[44]KJB-5 Cmn Adj'!$B$7</definedName>
    <definedName name="kp_DOCKET">'[45]Gas Detail Pages'!$A$9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1">IF('Balances--&gt;'!Values_Entered,Header_Row+'Balances--&gt;'!Number_of_Payments,Header_Row)</definedName>
    <definedName name="Last_Row" localSheetId="36">IF('Conversion Factor'!Values_Entered,Header_Row+'Conversion Factor'!Number_of_Payments,Header_Row)</definedName>
    <definedName name="Last_Row" localSheetId="14">IF('Electric Account Balance'!Values_Entered,Header_Row+'Electric Account Balance'!Number_of_Payments,Header_Row)</definedName>
    <definedName name="Last_Row" localSheetId="13">IF('FPC Deferral Balance'!Values_Entered,Header_Row+'FPC Deferral Balance'!Number_of_Payments,Header_Row)</definedName>
    <definedName name="Last_Row" localSheetId="29">IF('FPC Sch 10&amp;31'!Values_Entered,Header_Row+'FPC Sch 10&amp;31'!Number_of_Payments,Header_Row)</definedName>
    <definedName name="Last_Row" localSheetId="28">IF('FPC Sch 12&amp;26'!Values_Entered,Header_Row+'FPC Sch 12&amp;26'!Number_of_Payments,Header_Row)</definedName>
    <definedName name="Last_Row" localSheetId="27">IF('FPC Sch 40'!Values_Entered,Header_Row+'FPC Sch 40'!Number_of_Payments,Header_Row)</definedName>
    <definedName name="Last_Row" localSheetId="30">IF('FPC Sch 46&amp;49'!Values_Entered,Header_Row+'FPC Sch 46&amp;49'!Number_of_Payments,Header_Row)</definedName>
    <definedName name="Last_Row" localSheetId="24">IF('FPC Sch 7'!Values_Entered,Header_Row+'FPC Sch 7'!Number_of_Payments,Header_Row)</definedName>
    <definedName name="Last_Row" localSheetId="26">IF('FPC Sch 7A,11,25,29,35,43'!Values_Entered,Header_Row+'FPC Sch 7A,11,25,29,35,43'!Number_of_Payments,Header_Row)</definedName>
    <definedName name="Last_Row" localSheetId="25">IF('FPC Sch 8&amp;24'!Values_Entered,Header_Row+'FPC Sch 8&amp;24'!Number_of_Payments,Header_Row)</definedName>
    <definedName name="Last_Row" localSheetId="22">IF('Schedule 10&amp;31'!Values_Entered,Header_Row+'Schedule 10&amp;31'!Number_of_Payments,Header_Row)</definedName>
    <definedName name="Last_Row" localSheetId="21">IF('Schedule 12&amp;26'!Values_Entered,Header_Row+'Schedule 12&amp;26'!Number_of_Payments,Header_Row)</definedName>
    <definedName name="Last_Row" localSheetId="20">IF('Schedule 40'!Values_Entered,Header_Row+'Schedule 40'!Number_of_Payments,Header_Row)</definedName>
    <definedName name="Last_Row" localSheetId="23">IF('Schedule 46&amp;49'!Values_Entered,Header_Row+'Schedule 46&amp;49'!Number_of_Payments,Header_Row)</definedName>
    <definedName name="Last_Row" localSheetId="19">IF('Schedule 7A,11,25,29,35,43'!Values_Entered,Header_Row+'Schedule 7A,11,25,29,35,43'!Number_of_Payments,Header_Row)</definedName>
    <definedName name="Last_Row" localSheetId="18">IF('Schedule 8&amp;24'!Values_Entered,Header_Row+'Schedule 8&amp;24'!Number_of_Payments,Header_Row)</definedName>
    <definedName name="Last_Row">IF([0]!Values_Entered,Header_Row+[0]!Number_of_Payments,Header_Row)</definedName>
    <definedName name="LATEPAY" localSheetId="14">[41]Sheet1!$E$3:$E$25</definedName>
    <definedName name="LATEPAY">[41]Sheet1!$E$3:$E$25</definedName>
    <definedName name="Levy_Rate">'[16]Assumptions (Input)'!$B$6</definedName>
    <definedName name="limcount">1</definedName>
    <definedName name="LINE.T" localSheetId="14">[4]INTERNAL!$A$55:$IV$57</definedName>
    <definedName name="LINE.T">[4]INTERNAL!$A$55:$IV$57</definedName>
    <definedName name="LinkCos" localSheetId="14">'[11]JAM Download'!$K$4</definedName>
    <definedName name="LinkCos">'[11]JAM Download'!$K$4</definedName>
    <definedName name="Load_Factor">[46]ACCOUNTS!$AG$167</definedName>
    <definedName name="LoadArray">'[47]Load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 localSheetId="14">[48]M9100F4!$A$1:$V$99</definedName>
    <definedName name="M9100F4_v4">[48]M9100F4!$A$1:$V$99</definedName>
    <definedName name="MACRS">'[16]MACRS RATES'!$A$3:$AT$10</definedName>
    <definedName name="Mar04AMA" localSheetId="14">[1]BS!$AF$7:$AF$3582</definedName>
    <definedName name="Mar04AMA">[1]BS!$AF$7:$AF$3582</definedName>
    <definedName name="MAR09AMA" localSheetId="14">[2]BS!$AM$7:$AM$1725</definedName>
    <definedName name="MAR09AMA">[2]BS!$AM$7:$AM$1725</definedName>
    <definedName name="Mar10AMA" localSheetId="14">[2]BS!$AY$7:$AY$1726</definedName>
    <definedName name="Mar10AMA">[2]BS!$AY$7:$AY$1726</definedName>
    <definedName name="Mar17AMA">[6]BS!$AG$8:$AG$2552</definedName>
    <definedName name="May04AMA" localSheetId="14">[1]BS!$AH$7:$AH$3582</definedName>
    <definedName name="May04AMA">[1]BS!$AH$7:$AH$3582</definedName>
    <definedName name="MAY09AMA" localSheetId="14">[2]BS!$AO$7:$AO$1726</definedName>
    <definedName name="MAY09AMA">[2]BS!$AO$7:$AO$1726</definedName>
    <definedName name="May10AMA" localSheetId="14">[2]BS!$BA$7:$BA$1726</definedName>
    <definedName name="May10AMA">[2]BS!$BA$7:$BA$1726</definedName>
    <definedName name="May17AMA">[6]BS!$AI$8:$AI$2552</definedName>
    <definedName name="menu1_Button5_Click" localSheetId="11">[49]!menu1_Button5_Click</definedName>
    <definedName name="menu1_Button5_Click" localSheetId="36">[49]!menu1_Button5_Click</definedName>
    <definedName name="menu1_Button5_Click" localSheetId="14">[49]!menu1_Button5_Click</definedName>
    <definedName name="menu1_Button5_Click" localSheetId="13">[49]!menu1_Button5_Click</definedName>
    <definedName name="menu1_Button5_Click" localSheetId="29">[49]!menu1_Button5_Click</definedName>
    <definedName name="menu1_Button5_Click" localSheetId="28">[49]!menu1_Button5_Click</definedName>
    <definedName name="menu1_Button5_Click" localSheetId="27">[49]!menu1_Button5_Click</definedName>
    <definedName name="menu1_Button5_Click" localSheetId="30">[49]!menu1_Button5_Click</definedName>
    <definedName name="menu1_Button5_Click" localSheetId="24">[49]!menu1_Button5_Click</definedName>
    <definedName name="menu1_Button5_Click" localSheetId="26">[49]!menu1_Button5_Click</definedName>
    <definedName name="menu1_Button5_Click" localSheetId="25">[49]!menu1_Button5_Click</definedName>
    <definedName name="menu1_Button5_Click" localSheetId="22">[49]!menu1_Button5_Click</definedName>
    <definedName name="menu1_Button5_Click" localSheetId="21">[49]!menu1_Button5_Click</definedName>
    <definedName name="menu1_Button5_Click" localSheetId="20">[49]!menu1_Button5_Click</definedName>
    <definedName name="menu1_Button5_Click" localSheetId="23">[49]!menu1_Button5_Click</definedName>
    <definedName name="menu1_Button5_Click" localSheetId="19">[49]!menu1_Button5_Click</definedName>
    <definedName name="menu1_Button5_Click" localSheetId="18">[49]!menu1_Button5_Click</definedName>
    <definedName name="menu1_Button5_Click">[49]!menu1_Button5_Click</definedName>
    <definedName name="menu1_Button6_Click" localSheetId="11">[49]!menu1_Button6_Click</definedName>
    <definedName name="menu1_Button6_Click" localSheetId="36">[49]!menu1_Button6_Click</definedName>
    <definedName name="menu1_Button6_Click" localSheetId="14">[49]!menu1_Button6_Click</definedName>
    <definedName name="menu1_Button6_Click" localSheetId="13">[49]!menu1_Button6_Click</definedName>
    <definedName name="menu1_Button6_Click" localSheetId="29">[49]!menu1_Button6_Click</definedName>
    <definedName name="menu1_Button6_Click" localSheetId="28">[49]!menu1_Button6_Click</definedName>
    <definedName name="menu1_Button6_Click" localSheetId="27">[49]!menu1_Button6_Click</definedName>
    <definedName name="menu1_Button6_Click" localSheetId="30">[49]!menu1_Button6_Click</definedName>
    <definedName name="menu1_Button6_Click" localSheetId="24">[49]!menu1_Button6_Click</definedName>
    <definedName name="menu1_Button6_Click" localSheetId="26">[49]!menu1_Button6_Click</definedName>
    <definedName name="menu1_Button6_Click" localSheetId="25">[49]!menu1_Button6_Click</definedName>
    <definedName name="menu1_Button6_Click" localSheetId="22">[49]!menu1_Button6_Click</definedName>
    <definedName name="menu1_Button6_Click" localSheetId="21">[49]!menu1_Button6_Click</definedName>
    <definedName name="menu1_Button6_Click" localSheetId="20">[49]!menu1_Button6_Click</definedName>
    <definedName name="menu1_Button6_Click" localSheetId="23">[49]!menu1_Button6_Click</definedName>
    <definedName name="menu1_Button6_Click" localSheetId="19">[49]!menu1_Button6_Click</definedName>
    <definedName name="menu1_Button6_Click" localSheetId="18">[49]!menu1_Button6_Click</definedName>
    <definedName name="menu1_Button6_Click">[49]!menu1_Button6_Click</definedName>
    <definedName name="MERGER_COST" localSheetId="15">[41]Sheet1!$AF$3:$AJ$28</definedName>
    <definedName name="MERGER_COST" localSheetId="12">[41]Sheet1!$AF$3:$AJ$28</definedName>
    <definedName name="MERGER_COST" localSheetId="14">[41]Sheet1!$AF$3:$AJ$28</definedName>
    <definedName name="MERGER_COST" localSheetId="31">[41]Sheet1!$AF$3:$AJ$28</definedName>
    <definedName name="MERGER_COST" localSheetId="13">[41]Sheet1!$AF$3:$AJ$28</definedName>
    <definedName name="MERGER_COST">[50]Sheet1!$AF$3:$AJ$28</definedName>
    <definedName name="METER" localSheetId="14">[4]EXTERNAL!$A$34:$IV$36</definedName>
    <definedName name="METER">[4]EXTERNAL!$A$34:$IV$36</definedName>
    <definedName name="Method" localSheetId="14">[14]Inputs!$C$6</definedName>
    <definedName name="Method">[14]Inputs!$C$6</definedName>
    <definedName name="monthlist" localSheetId="14">[51]Table!$R$2:$S$13</definedName>
    <definedName name="monthlist">[51]Table!$R$2:$S$13</definedName>
    <definedName name="monthtotals" localSheetId="14">'[51]WA SBC'!$D$40:$O$40</definedName>
    <definedName name="monthtotals">'[51]WA SBC'!$D$40:$O$40</definedName>
    <definedName name="MTD_Format" localSheetId="33">[52]Mthly!$B$11:$D$11,[52]Mthly!$B$35:$D$35</definedName>
    <definedName name="MTD_Format" localSheetId="15">[53]Mthly!$B$11:$D$11,[53]Mthly!$B$31:$D$31</definedName>
    <definedName name="MTD_Format" localSheetId="12">[53]Mthly!$B$11:$D$11,[53]Mthly!$B$31:$D$31</definedName>
    <definedName name="MTD_Format" localSheetId="14">[53]Mthly!$B$11:$D$11,[53]Mthly!$B$31:$D$31</definedName>
    <definedName name="MTD_Format" localSheetId="31">[53]Mthly!$B$11:$D$11,[53]Mthly!$B$31:$D$31</definedName>
    <definedName name="MTD_Format" localSheetId="13">[53]Mthly!$B$11:$D$11,[53]Mthly!$B$31:$D$31</definedName>
    <definedName name="MTD_Format">[54]Mthly!$B$11:$D$11,[54]Mthly!$B$32:$D$32</definedName>
    <definedName name="MTR_YR3" localSheetId="14">[55]Variables!$E$14</definedName>
    <definedName name="MTR_YR3">[55]Variables!$E$14</definedName>
    <definedName name="NCP_360" localSheetId="14">[4]EXTERNAL!$A$13:$IV$15</definedName>
    <definedName name="NCP_360">[4]EXTERNAL!$A$13:$IV$15</definedName>
    <definedName name="NCP_361" localSheetId="14">[4]EXTERNAL!$A$16:$IV$18</definedName>
    <definedName name="NCP_361">[4]EXTERNAL!$A$16:$IV$18</definedName>
    <definedName name="NCP_362" localSheetId="14">[4]EXTERNAL!$A$19:$IV$21</definedName>
    <definedName name="NCP_362">[4]EXTERNAL!$A$19:$IV$21</definedName>
    <definedName name="Net_to_Gross_Factor" localSheetId="14">[11]Inputs!$G$8</definedName>
    <definedName name="Net_to_Gross_Factor">[11]Inputs!$G$8</definedName>
    <definedName name="NetToGross" localSheetId="14">[15]Variables!$D$23</definedName>
    <definedName name="NetToGross">[15]Variables!$D$23</definedName>
    <definedName name="Nov03AMA" localSheetId="14">[3]BS!$AI$7:$AI$3582</definedName>
    <definedName name="Nov03AMA">[3]BS!$AI$7:$AI$3582</definedName>
    <definedName name="Nov04AMA" localSheetId="14">[1]BS!$AN$7:$AN$3582</definedName>
    <definedName name="Nov04AMA">[1]BS!$AN$7:$AN$3582</definedName>
    <definedName name="Nov09AMA" localSheetId="14">[2]BS!$AU$7:$AU$1726</definedName>
    <definedName name="Nov09AMA">[2]BS!$AU$7:$AU$1726</definedName>
    <definedName name="NPC" localSheetId="14">[56]Inputs!$N$18</definedName>
    <definedName name="NPC">[56]Inputs!$N$18</definedName>
    <definedName name="NRG" localSheetId="14">[4]CLASSIFIERS!$A$5:$IV$5</definedName>
    <definedName name="NRG">[4]CLASSIFIERS!$A$5:$IV$5</definedName>
    <definedName name="Number_of_Payments" localSheetId="11">MATCH(0.01,End_Bal,-1)+1</definedName>
    <definedName name="Number_of_Payments" localSheetId="36">MATCH(0.01,End_Bal,-1)+1</definedName>
    <definedName name="Number_of_Payments" localSheetId="14">MATCH(0.01,End_Bal,-1)+1</definedName>
    <definedName name="Number_of_Payments" localSheetId="13">MATCH(0.01,End_Bal,-1)+1</definedName>
    <definedName name="Number_of_Payments" localSheetId="29">MATCH(0.01,End_Bal,-1)+1</definedName>
    <definedName name="Number_of_Payments" localSheetId="28">MATCH(0.01,End_Bal,-1)+1</definedName>
    <definedName name="Number_of_Payments" localSheetId="27">MATCH(0.01,End_Bal,-1)+1</definedName>
    <definedName name="Number_of_Payments" localSheetId="30">MATCH(0.01,End_Bal,-1)+1</definedName>
    <definedName name="Number_of_Payments" localSheetId="24">MATCH(0.01,End_Bal,-1)+1</definedName>
    <definedName name="Number_of_Payments" localSheetId="26">MATCH(0.01,End_Bal,-1)+1</definedName>
    <definedName name="Number_of_Payments" localSheetId="25">MATCH(0.01,End_Bal,-1)+1</definedName>
    <definedName name="Number_of_Payments" localSheetId="5">MATCH(0.01,End_Bal,-1)+1</definedName>
    <definedName name="Number_of_Payments" localSheetId="22">MATCH(0.01,End_Bal,-1)+1</definedName>
    <definedName name="Number_of_Payments" localSheetId="21">MATCH(0.01,End_Bal,-1)+1</definedName>
    <definedName name="Number_of_Payments" localSheetId="20">MATCH(0.01,End_Bal,-1)+1</definedName>
    <definedName name="Number_of_Payments" localSheetId="23">MATCH(0.01,End_Bal,-1)+1</definedName>
    <definedName name="Number_of_Payments" localSheetId="19">MATCH(0.01,End_Bal,-1)+1</definedName>
    <definedName name="Number_of_Payments" localSheetId="18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'[16]MiscItems(Input)'!$B$5:$AO$8,'[16]MiscItems(Input)'!$B$13:$AO$13,'[16]MiscItems(Input)'!$B$15:$B$17,'[16]MiscItems(Input)'!$B$17:$AO$17,'[16]MiscItems(Input)'!$B$15:$AO$15</definedName>
    <definedName name="O_M_Rate" localSheetId="14">'[28]Virtual 49 Back-Up'!$B$21</definedName>
    <definedName name="O_M_Rate">'[28]Virtual 49 Back-Up'!$B$21</definedName>
    <definedName name="OBCLEASE" localSheetId="14">[41]Sheet1!$AF$4:$AI$23</definedName>
    <definedName name="OBCLEASE">[41]Sheet1!$AF$4:$AI$23</definedName>
    <definedName name="Oct03AMA" localSheetId="14">[3]BS!$AH$7:$AH$3582</definedName>
    <definedName name="Oct03AMA">[3]BS!$AH$7:$AH$3582</definedName>
    <definedName name="Oct04AMA" localSheetId="14">[1]BS!$AM$7:$AM$3582</definedName>
    <definedName name="Oct04AMA">[1]BS!$AM$7:$AM$3582</definedName>
    <definedName name="Oct09AMA" localSheetId="14">[2]BS!$AT$7:$AT$1726</definedName>
    <definedName name="Oct09AMA">[2]BS!$AT$7:$AT$1726</definedName>
    <definedName name="Oct17AMA">[6]BS!$AN$8:$AN$2552</definedName>
    <definedName name="OH" localSheetId="14">[4]CLASSIFIERS!$A$8:$IV$8</definedName>
    <definedName name="OH">[4]CLASSIFIERS!$A$8:$IV$8</definedName>
    <definedName name="OH_NCP" localSheetId="14">[4]EXTERNAL!$A$79:$IV$81</definedName>
    <definedName name="OH_NCP">[4]EXTERNAL!$A$79:$IV$81</definedName>
    <definedName name="OH_SVC" localSheetId="14">[4]EXTERNAL!$A$142:$IV$144</definedName>
    <definedName name="OH_SVC">[4]EXTERNAL!$A$142:$IV$144</definedName>
    <definedName name="OH_TFMR" localSheetId="14">[4]EXTERNAL!$A$97:$IV$99</definedName>
    <definedName name="OH_TFMR">[4]EXTERNAL!$A$97:$IV$99</definedName>
    <definedName name="OH_TFMRC" localSheetId="14">[4]EXTERNAL!$A$94:$IV$96</definedName>
    <definedName name="OH_TFMRC">[4]EXTERNAL!$A$94:$IV$96</definedName>
    <definedName name="option">'[57]Dist Misc'!$F$120</definedName>
    <definedName name="OthRCF" localSheetId="14">[24]INPUTS!$F$41</definedName>
    <definedName name="OthRCF">[24]INPUTS!$F$41</definedName>
    <definedName name="OthUnc" localSheetId="14">[4]INPUTS!$F$36</definedName>
    <definedName name="OthUnc">[4]INPUTS!$F$36</definedName>
    <definedName name="outlookdata" localSheetId="14">'[58]pivoted data'!$D$3:$Q$90</definedName>
    <definedName name="outlookdata">'[59]pivoted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 localSheetId="14">'[60]2008 Extreme Peaks - 080403'!$E$5:$AD$8</definedName>
    <definedName name="peak_new_table">'[60]2008 Extreme Peaks - 080403'!$E$5:$AD$8</definedName>
    <definedName name="peak_table" localSheetId="14">'[60]Peaks-F01'!$C$5:$E$243</definedName>
    <definedName name="peak_table">'[60]Peaks-F01'!$C$5:$E$243</definedName>
    <definedName name="PeakMethod" localSheetId="14">[14]Inputs!$T$5</definedName>
    <definedName name="PeakMethod">[14]Inputs!$T$5</definedName>
    <definedName name="Percent_debt" localSheetId="14">[38]Inputs!$E$129</definedName>
    <definedName name="Percent_debt">[38]Inputs!$E$129</definedName>
    <definedName name="Plant_Input">'[16]Plant(Input)'!$B$7:$AP$9,'[16]Plant(Input)'!$B$11,'[16]Plant(Input)'!$B$15:$AP$15,'[16]Plant(Input)'!$B$18,'[16]Plant(Input)'!$B$20:$AP$20</definedName>
    <definedName name="POWER.T" localSheetId="14">[4]INTERNAL!$A$58:$IV$60</definedName>
    <definedName name="POWER.T">[4]INTERNAL!$A$58:$IV$60</definedName>
    <definedName name="PP.T" localSheetId="14">[4]INTERNAL!$A$61:$IV$63</definedName>
    <definedName name="PP.T">[4]INTERNAL!$A$61:$IV$63</definedName>
    <definedName name="PreTaxDebtCost" localSheetId="14">[13]Assumptions!$I$56</definedName>
    <definedName name="PreTaxDebtCost">[13]Assumptions!$I$56</definedName>
    <definedName name="PreTaxWACC" localSheetId="14">[13]Assumptions!$I$62</definedName>
    <definedName name="PreTaxWACC">[13]Assumptions!$I$62</definedName>
    <definedName name="Prices_Aurora" localSheetId="14">'[37]Monthly Price Summary'!$C$4:$H$63</definedName>
    <definedName name="Prices_Aurora">'[37]Monthly Price Summary'!$C$4:$H$63</definedName>
    <definedName name="_xlnm.Print_Area" localSheetId="33">'2018 Norm Total Usage'!$A$1:$N$43</definedName>
    <definedName name="_xlnm.Print_Area" localSheetId="14">'Electric Account Balance'!$BW$3:$CA$373</definedName>
    <definedName name="_xlnm.Print_Area" localSheetId="31">'F2018 Forecast'!$A$1:$P$57</definedName>
    <definedName name="_xlnm.Print_Area" localSheetId="29">'FPC Sch 10&amp;31'!$A$1:$N$43</definedName>
    <definedName name="_xlnm.Print_Area" localSheetId="28">'FPC Sch 12&amp;26'!$A$1:$N$43</definedName>
    <definedName name="_xlnm.Print_Area" localSheetId="27">'FPC Sch 40'!$A$1:$N$43</definedName>
    <definedName name="_xlnm.Print_Area" localSheetId="30">'FPC Sch 46&amp;49'!$A$1:$N$29</definedName>
    <definedName name="_xlnm.Print_Area" localSheetId="24">'FPC Sch 7'!$A$1:$N$43</definedName>
    <definedName name="_xlnm.Print_Area" localSheetId="26">'FPC Sch 7A,11,25,29,35,43'!$A$3:$N$43</definedName>
    <definedName name="_xlnm.Print_Area" localSheetId="25">'FPC Sch 8&amp;24'!$A$1:$N$43</definedName>
    <definedName name="_xlnm.Print_Area" localSheetId="10">'Sch 142 Impacts'!$A$1:$K$42</definedName>
    <definedName name="_xlnm.Print_Area" localSheetId="22">'Schedule 10&amp;31'!$A$1:$N$47</definedName>
    <definedName name="_xlnm.Print_Area" localSheetId="21">'Schedule 12&amp;26'!$A$1:$N$47</definedName>
    <definedName name="_xlnm.Print_Area" localSheetId="20">'Schedule 40'!$A$1:$N$47</definedName>
    <definedName name="_xlnm.Print_Area" localSheetId="23">'Schedule 46&amp;49'!$A$1:$N$29</definedName>
    <definedName name="_xlnm.Print_Area" localSheetId="17">'Schedule 7'!$A$1:$N$47</definedName>
    <definedName name="_xlnm.Print_Area" localSheetId="19">'Schedule 7A,11,25,29,35,43'!$A$1:$N$47</definedName>
    <definedName name="_xlnm.Print_Area" localSheetId="18">'Schedule 8&amp;24'!$A$1:$N$47</definedName>
    <definedName name="_xlnm.Print_Area" localSheetId="3">'Summary of Rates'!$A$1:$H$31</definedName>
    <definedName name="_xlnm.Print_Area" localSheetId="8">'Typical Residential Sch 142'!$A$1:$S$64</definedName>
    <definedName name="_xlnm.Print_Titles" localSheetId="14">'Electric Account Balance'!$A:$C,'Electric Account Balance'!$1:$6</definedName>
    <definedName name="Prior_Month" localSheetId="14">[21]Sch_120!$I$21</definedName>
    <definedName name="Prior_Month">[21]Sch_120!$I$21</definedName>
    <definedName name="PROFORMA" localSheetId="14">[4]EXTERNAL!$A$67:$IV$69</definedName>
    <definedName name="PROFORMA">[4]EXTERNAL!$A$67:$IV$69</definedName>
    <definedName name="PROFORMA_RETAIL" localSheetId="14">[4]EXTERNAL!$A$91:$IV$93</definedName>
    <definedName name="PROFORMA_RETAIL">[4]EXTERNAL!$A$91:$IV$93</definedName>
    <definedName name="PROFORMA_RETAIL_TAX" localSheetId="14">[4]EXTERNAL!$A$169:$IV$171</definedName>
    <definedName name="PROFORMA_RETAIL_TAX">[4]EXTERNAL!$A$169:$IV$171</definedName>
    <definedName name="Projects" localSheetId="14">[61]Sheet1!$A$1147:$B$1887</definedName>
    <definedName name="Projects">[61]Sheet1!$A$1147:$B$1887</definedName>
    <definedName name="Prov_Cap_Tax" localSheetId="14">[38]Inputs!$E$111</definedName>
    <definedName name="Prov_Cap_Tax">[38]Inputs!$E$111</definedName>
    <definedName name="PSE" localSheetId="14">'[62]4.04'!$A$6</definedName>
    <definedName name="PSE">'[62]4.04'!$A$6</definedName>
    <definedName name="PSE_Pre_Tax_Equity_Rate" localSheetId="14">'[34]Assumptions of Purchase'!$B$42</definedName>
    <definedName name="PSE_Pre_Tax_Equity_Rate">'[34]Assumptions of Purchase'!$B$42</definedName>
    <definedName name="PSPL" localSheetId="35">'[19]Summaries &amp; 3.01-3.18 &amp; 4.01'!$A$4</definedName>
    <definedName name="PSPL">'[20]Summaries &amp; 3.01-3.18 &amp; 4.01'!$A$4</definedName>
    <definedName name="PTDGP.T" localSheetId="14">[4]INTERNAL!$A$64:$IV$66</definedName>
    <definedName name="PTDGP.T">[4]INTERNAL!$A$64:$IV$66</definedName>
    <definedName name="PTDP.T" localSheetId="14">[4]INTERNAL!$A$67:$IV$69</definedName>
    <definedName name="PTDP.T">[4]INTERNAL!$A$67:$IV$69</definedName>
    <definedName name="QTD_Format" localSheetId="14">[52]QTD!$B$11:$D$11,[52]QTD!$B$35:$D$35</definedName>
    <definedName name="QTD_Format">[52]QTD!$B$11:$D$11,[52]QTD!$B$35:$D$35</definedName>
    <definedName name="RATE2">'[27]Transp Data'!$A$8:$I$112</definedName>
    <definedName name="Rates" localSheetId="14">[63]Codes!$A$1:$C$500</definedName>
    <definedName name="Rates">[63]Codes!$A$1:$C$500</definedName>
    <definedName name="RB.T" localSheetId="14">[4]INTERNAL!$A$70:$IV$72</definedName>
    <definedName name="RB.T">[4]INTERNAL!$A$70:$IV$72</definedName>
    <definedName name="RCF" localSheetId="14">[43]INPUTS!$F$48</definedName>
    <definedName name="RCF">[43]INPUTS!$F$48</definedName>
    <definedName name="Requlated_scenario">'[16]Assumptions (Input)'!$B$12</definedName>
    <definedName name="ResExchCrRate" localSheetId="14">[21]Sch_194!$M$31</definedName>
    <definedName name="ResExchCrRate">[64]Sch_194!$M$31</definedName>
    <definedName name="RESID" localSheetId="14">[4]EXTERNAL!$A$88:$IV$90</definedName>
    <definedName name="RESID">[4]EXTERNAL!$A$88:$IV$90</definedName>
    <definedName name="resource_lookup">'[65]#REF'!$B$3:$C$112</definedName>
    <definedName name="ResourceSupplier" localSheetId="14">[15]Variables!$D$28</definedName>
    <definedName name="ResourceSupplier">[15]Variables!$D$28</definedName>
    <definedName name="ResRCF" localSheetId="15">[24]INPUTS!$F$39</definedName>
    <definedName name="ResRCF" localSheetId="12">[24]INPUTS!$F$39</definedName>
    <definedName name="ResRCF" localSheetId="14">[24]INPUTS!$F$39</definedName>
    <definedName name="ResRCF" localSheetId="31">[24]INPUTS!$F$39</definedName>
    <definedName name="ResRCF" localSheetId="13">[24]INPUTS!$F$39</definedName>
    <definedName name="ResRCF">[25]INPUTS!$F$44</definedName>
    <definedName name="ResUnc" localSheetId="15">[4]INPUTS!$F$34</definedName>
    <definedName name="ResUnc" localSheetId="12">[4]INPUTS!$F$34</definedName>
    <definedName name="ResUnc" localSheetId="14">[4]INPUTS!$F$34</definedName>
    <definedName name="ResUnc" localSheetId="31">[4]INPUTS!$F$34</definedName>
    <definedName name="ResUnc" localSheetId="13">[4]INPUTS!$F$34</definedName>
    <definedName name="ResUnc">[25]INPUTS!$F$39</definedName>
    <definedName name="RevClass" localSheetId="14">[63]Codes!$F$2:$G$10</definedName>
    <definedName name="RevClass">[63]Codes!$F$2:$G$10</definedName>
    <definedName name="revenue_flag">'[16]Assumptions (Input)'!$C$12</definedName>
    <definedName name="Revenue_Taxes">'[16]Assumptions (Input)'!$B$8</definedName>
    <definedName name="REVFAC1.T" localSheetId="14">[4]INTERNAL!$A$73:$IV$75</definedName>
    <definedName name="REVFAC1.T">[4]INTERNAL!$A$73:$IV$75</definedName>
    <definedName name="ROD" localSheetId="15">[4]INPUTS!$F$25</definedName>
    <definedName name="ROD" localSheetId="12">[4]INPUTS!$F$25</definedName>
    <definedName name="ROD" localSheetId="14">[4]INPUTS!$F$25</definedName>
    <definedName name="ROD" localSheetId="31">[4]INPUTS!$F$25</definedName>
    <definedName name="ROD" localSheetId="13">[4]INPUTS!$F$25</definedName>
    <definedName name="ROD">[25]INPUTS!$F$30</definedName>
    <definedName name="ROE" localSheetId="14">[43]INPUTS!$F$31</definedName>
    <definedName name="ROE">[43]INPUTS!$F$31</definedName>
    <definedName name="ROR" localSheetId="15">[24]INPUTS!$F$24</definedName>
    <definedName name="ROR" localSheetId="12">[24]INPUTS!$F$24</definedName>
    <definedName name="ROR" localSheetId="14">[24]INPUTS!$F$24</definedName>
    <definedName name="ROR" localSheetId="31">[24]INPUTS!$F$24</definedName>
    <definedName name="ROR" localSheetId="13">[24]INPUTS!$F$24</definedName>
    <definedName name="ROR">[66]INPUTS!$F$29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 localSheetId="14">[24]INPUTS!$F$40</definedName>
    <definedName name="SBRCF">[24]INPUTS!$F$40</definedName>
    <definedName name="SbUnc" localSheetId="14">[4]INPUTS!$F$35</definedName>
    <definedName name="SbUnc">[4]INPUTS!$F$35</definedName>
    <definedName name="Sch194Rlfwd" localSheetId="14">'[67]Sch94 Rlfwd'!$B$11</definedName>
    <definedName name="Sch194Rlfwd">'[67]Sch94 Rlfwd'!$B$11</definedName>
    <definedName name="Schedule" localSheetId="14">[56]Inputs!$N$14</definedName>
    <definedName name="Schedule">[56]Inputs!$N$14</definedName>
    <definedName name="Sep03AMA" localSheetId="15">[8]BS!$AN$7:$AN$3420</definedName>
    <definedName name="Sep03AMA" localSheetId="12">[8]BS!$AN$7:$AN$3420</definedName>
    <definedName name="Sep03AMA" localSheetId="14">[8]BS!$AN$7:$AN$3420</definedName>
    <definedName name="Sep03AMA" localSheetId="31">[8]BS!$AN$7:$AN$3420</definedName>
    <definedName name="Sep03AMA" localSheetId="13">[8]BS!$AN$7:$AN$3420</definedName>
    <definedName name="Sep03AMA">[3]BS!$AG$7:$AG$3582</definedName>
    <definedName name="Sep04AMA" localSheetId="14">[1]BS!$AL$7:$AL$3582</definedName>
    <definedName name="Sep04AMA">[1]BS!$AL$7:$AL$3582</definedName>
    <definedName name="Sep09AMA" localSheetId="14">[2]BS!$AS$7:$AS$1726</definedName>
    <definedName name="Sep09AMA">[2]BS!$AS$7:$AS$1726</definedName>
    <definedName name="Sept17AMA">[6]BS!$AM$8:$AM$2552</definedName>
    <definedName name="solver_eval">0</definedName>
    <definedName name="solver_ntri">1000</definedName>
    <definedName name="solver_rsmp">1</definedName>
    <definedName name="solver_seed">0</definedName>
    <definedName name="StartDate" localSheetId="14">[13]Assumptions!$C$9</definedName>
    <definedName name="StartDate">[13]Assumptions!$C$9</definedName>
    <definedName name="STATE_UTILITY_TAX">'[7]MJS-7'!$N$16</definedName>
    <definedName name="STAX" localSheetId="15">[4]INPUTS!$F$29</definedName>
    <definedName name="STAX" localSheetId="12">[4]INPUTS!$F$29</definedName>
    <definedName name="STAX" localSheetId="14">[4]INPUTS!$F$29</definedName>
    <definedName name="STAX" localSheetId="31">[4]INPUTS!$F$29</definedName>
    <definedName name="STAX" localSheetId="13">[4]INPUTS!$F$29</definedName>
    <definedName name="STAX">[25]INPUTS!$F$34</definedName>
    <definedName name="SW.T" localSheetId="14">[4]INTERNAL!$A$76:$IV$78</definedName>
    <definedName name="SW.T">[4]INTERNAL!$A$76:$IV$78</definedName>
    <definedName name="SWPTD.T" localSheetId="14">[4]INTERNAL!$A$79:$IV$81</definedName>
    <definedName name="SWPTD.T">[4]INTERNAL!$A$79:$IV$81</definedName>
    <definedName name="TableName">"Dummy"</definedName>
    <definedName name="TargetROR" localSheetId="14">[14]Inputs!$G$29</definedName>
    <definedName name="TargetROR">[14]Inputs!$G$29</definedName>
    <definedName name="TDP.T" localSheetId="14">[4]INTERNAL!$A$82:$IV$84</definedName>
    <definedName name="TDP.T">[4]INTERNAL!$A$82:$IV$84</definedName>
    <definedName name="TEMPADJ" localSheetId="14">[41]Sheet1!$A$4:$E$40</definedName>
    <definedName name="TEMPADJ">[41]Sheet1!$A$4:$E$40</definedName>
    <definedName name="TestPeriod" localSheetId="14">[11]Inputs!$C$5</definedName>
    <definedName name="TestPeriod">[11]Inputs!$C$5</definedName>
    <definedName name="TESTYEAR" localSheetId="35">'[19]Summaries &amp; 3.01-3.18 &amp; 4.01'!$A$6</definedName>
    <definedName name="TESTYEAR">'[36]JHS-6'!$A$7</definedName>
    <definedName name="TFR" localSheetId="14">[4]CLASSIFIERS!$A$11:$IV$11</definedName>
    <definedName name="TFR">[4]CLASSIFIERS!$A$11:$IV$11</definedName>
    <definedName name="ThermalBookLife" localSheetId="14">[13]Assumptions!$C$25</definedName>
    <definedName name="ThermalBookLife">[13]Assumptions!$C$25</definedName>
    <definedName name="Title" localSheetId="14">[13]Assumptions!$A$1</definedName>
    <definedName name="Title">[13]Assumptions!$A$1</definedName>
    <definedName name="Total_Payment" localSheetId="11">Scheduled_Payment+Extra_Payment</definedName>
    <definedName name="Total_Payment" localSheetId="36">Scheduled_Payment+Extra_Payment</definedName>
    <definedName name="Total_Payment" localSheetId="14">Scheduled_Payment+Extra_Payment</definedName>
    <definedName name="Total_Payment" localSheetId="13">Scheduled_Payment+Extra_Payment</definedName>
    <definedName name="Total_Payment" localSheetId="29">Scheduled_Payment+Extra_Payment</definedName>
    <definedName name="Total_Payment" localSheetId="28">Scheduled_Payment+Extra_Payment</definedName>
    <definedName name="Total_Payment" localSheetId="27">Scheduled_Payment+Extra_Payment</definedName>
    <definedName name="Total_Payment" localSheetId="30">Scheduled_Payment+Extra_Payment</definedName>
    <definedName name="Total_Payment" localSheetId="24">Scheduled_Payment+Extra_Payment</definedName>
    <definedName name="Total_Payment" localSheetId="26">Scheduled_Payment+Extra_Payment</definedName>
    <definedName name="Total_Payment" localSheetId="25">Scheduled_Payment+Extra_Payment</definedName>
    <definedName name="Total_Payment" localSheetId="5">Scheduled_Payment+Extra_Payment</definedName>
    <definedName name="Total_Payment" localSheetId="22">Scheduled_Payment+Extra_Payment</definedName>
    <definedName name="Total_Payment" localSheetId="21">Scheduled_Payment+Extra_Payment</definedName>
    <definedName name="Total_Payment" localSheetId="20">Scheduled_Payment+Extra_Payment</definedName>
    <definedName name="Total_Payment" localSheetId="23">Scheduled_Payment+Extra_Payment</definedName>
    <definedName name="Total_Payment" localSheetId="19">Scheduled_Payment+Extra_Payment</definedName>
    <definedName name="Total_Payment" localSheetId="18">Scheduled_Payment+Extra_Payment</definedName>
    <definedName name="Total_Payment">Scheduled_Payment+Extra_Payment</definedName>
    <definedName name="TotalRateBase" localSheetId="14">'[11]G+T+D+R+M'!$H$58</definedName>
    <definedName name="TotalRateBase">'[11]G+T+D+R+M'!$H$58</definedName>
    <definedName name="TP.T" localSheetId="14">[4]INTERNAL!$A$91:$IV$93</definedName>
    <definedName name="TP.T">[4]INTERNAL!$A$91:$IV$93</definedName>
    <definedName name="transdb" localSheetId="14">'[68]Transp Unbilled'!$A$8:$E$174</definedName>
    <definedName name="transdb">'[68]Transp Unbilled'!$A$8:$E$174</definedName>
    <definedName name="TRANSM_2" localSheetId="14">[69]Transm2!$A$1:$M$461:'[69]10 Yr FC'!$M$47</definedName>
    <definedName name="TRANSM_2">[69]Transm2!$A$1:$M$461:'[69]10 Yr FC'!$M$47</definedName>
    <definedName name="UAcct103" localSheetId="14">'[11]Func Study'!$AB$1613</definedName>
    <definedName name="UAcct103">'[11]Func Study'!$AB$1613</definedName>
    <definedName name="UAcct105Dnpg" localSheetId="14">'[11]Func Study'!$AB$2010</definedName>
    <definedName name="UAcct105Dnpg">'[11]Func Study'!$AB$2010</definedName>
    <definedName name="UAcct105S" localSheetId="14">'[11]Func Study'!$AB$2005</definedName>
    <definedName name="UAcct105S">'[11]Func Study'!$AB$2005</definedName>
    <definedName name="UAcct105Seu" localSheetId="14">'[11]Func Study'!$AB$2009</definedName>
    <definedName name="UAcct105Seu">'[11]Func Study'!$AB$2009</definedName>
    <definedName name="UAcct105Snppo" localSheetId="14">'[11]Func Study'!$AB$2008</definedName>
    <definedName name="UAcct105Snppo">'[11]Func Study'!$AB$2008</definedName>
    <definedName name="UAcct105Snpps" localSheetId="14">'[11]Func Study'!$AB$2006</definedName>
    <definedName name="UAcct105Snpps">'[11]Func Study'!$AB$2006</definedName>
    <definedName name="UAcct105Snpt" localSheetId="14">'[11]Func Study'!$AB$2007</definedName>
    <definedName name="UAcct105Snpt">'[11]Func Study'!$AB$2007</definedName>
    <definedName name="UAcct1081390" localSheetId="14">'[11]Func Study'!$AB$2451</definedName>
    <definedName name="UAcct1081390">'[11]Func Study'!$AB$2451</definedName>
    <definedName name="UAcct1081390Rcl" localSheetId="14">'[11]Func Study'!$AB$2450</definedName>
    <definedName name="UAcct1081390Rcl">'[11]Func Study'!$AB$2450</definedName>
    <definedName name="UAcct1081399" localSheetId="14">'[11]Func Study'!$AB$2459</definedName>
    <definedName name="UAcct1081399">'[11]Func Study'!$AB$2459</definedName>
    <definedName name="UAcct1081399Rcl" localSheetId="14">'[11]Func Study'!$AB$2458</definedName>
    <definedName name="UAcct1081399Rcl">'[11]Func Study'!$AB$2458</definedName>
    <definedName name="UAcct108360" localSheetId="14">'[11]Func Study'!$AB$2355</definedName>
    <definedName name="UAcct108360">'[11]Func Study'!$AB$2355</definedName>
    <definedName name="UAcct108361" localSheetId="14">'[11]Func Study'!$AB$2359</definedName>
    <definedName name="UAcct108361">'[11]Func Study'!$AB$2359</definedName>
    <definedName name="UAcct108362" localSheetId="14">'[11]Func Study'!$AB$2363</definedName>
    <definedName name="UAcct108362">'[11]Func Study'!$AB$2363</definedName>
    <definedName name="UAcct108364" localSheetId="14">'[11]Func Study'!$AB$2367</definedName>
    <definedName name="UAcct108364">'[11]Func Study'!$AB$2367</definedName>
    <definedName name="UAcct108365" localSheetId="14">'[11]Func Study'!$AB$2371</definedName>
    <definedName name="UAcct108365">'[11]Func Study'!$AB$2371</definedName>
    <definedName name="UAcct108366" localSheetId="14">'[11]Func Study'!$AB$2375</definedName>
    <definedName name="UAcct108366">'[11]Func Study'!$AB$2375</definedName>
    <definedName name="UAcct108367" localSheetId="14">'[11]Func Study'!$AB$2379</definedName>
    <definedName name="UAcct108367">'[11]Func Study'!$AB$2379</definedName>
    <definedName name="UAcct108368" localSheetId="14">'[11]Func Study'!$AB$2383</definedName>
    <definedName name="UAcct108368">'[11]Func Study'!$AB$2383</definedName>
    <definedName name="UAcct108369" localSheetId="14">'[11]Func Study'!$AB$2387</definedName>
    <definedName name="UAcct108369">'[11]Func Study'!$AB$2387</definedName>
    <definedName name="UAcct108370" localSheetId="14">'[11]Func Study'!$AB$2391</definedName>
    <definedName name="UAcct108370">'[11]Func Study'!$AB$2391</definedName>
    <definedName name="UAcct108371" localSheetId="14">'[11]Func Study'!$AB$2395</definedName>
    <definedName name="UAcct108371">'[11]Func Study'!$AB$2395</definedName>
    <definedName name="UAcct108372" localSheetId="14">'[11]Func Study'!$AB$2399</definedName>
    <definedName name="UAcct108372">'[11]Func Study'!$AB$2399</definedName>
    <definedName name="UAcct108373" localSheetId="14">'[11]Func Study'!$AB$2403</definedName>
    <definedName name="UAcct108373">'[11]Func Study'!$AB$2403</definedName>
    <definedName name="UAcct108D" localSheetId="14">'[11]Func Study'!$AB$2415</definedName>
    <definedName name="UAcct108D">'[11]Func Study'!$AB$2415</definedName>
    <definedName name="UAcct108D00" localSheetId="14">'[11]Func Study'!$AB$2407</definedName>
    <definedName name="UAcct108D00">'[11]Func Study'!$AB$2407</definedName>
    <definedName name="UAcct108Ds" localSheetId="14">'[11]Func Study'!$AB$2411</definedName>
    <definedName name="UAcct108Ds">'[11]Func Study'!$AB$2411</definedName>
    <definedName name="UAcct108Ep" localSheetId="14">'[11]Func Study'!$AB$2327</definedName>
    <definedName name="UAcct108Ep">'[11]Func Study'!$AB$2327</definedName>
    <definedName name="UAcct108Gpcn" localSheetId="14">'[11]Func Study'!$AB$2429</definedName>
    <definedName name="UAcct108Gpcn">'[11]Func Study'!$AB$2429</definedName>
    <definedName name="UAcct108Gps" localSheetId="14">'[11]Func Study'!$AB$2425</definedName>
    <definedName name="UAcct108Gps">'[11]Func Study'!$AB$2425</definedName>
    <definedName name="UAcct108Gpse" localSheetId="14">'[11]Func Study'!$AB$2431</definedName>
    <definedName name="UAcct108Gpse">'[11]Func Study'!$AB$2431</definedName>
    <definedName name="UAcct108Gpsg" localSheetId="14">'[11]Func Study'!$AB$2428</definedName>
    <definedName name="UAcct108Gpsg">'[11]Func Study'!$AB$2428</definedName>
    <definedName name="UAcct108Gpsgp" localSheetId="14">'[11]Func Study'!$AB$2426</definedName>
    <definedName name="UAcct108Gpsgp">'[11]Func Study'!$AB$2426</definedName>
    <definedName name="UAcct108Gpsgu" localSheetId="14">'[11]Func Study'!$AB$2427</definedName>
    <definedName name="UAcct108Gpsgu">'[11]Func Study'!$AB$2427</definedName>
    <definedName name="UAcct108Gpso" localSheetId="14">'[11]Func Study'!$AB$2430</definedName>
    <definedName name="UAcct108Gpso">'[11]Func Study'!$AB$2430</definedName>
    <definedName name="UACCT108GPSSGCH" localSheetId="14">'[11]Func Study'!$AB$2434</definedName>
    <definedName name="UACCT108GPSSGCH">'[11]Func Study'!$AB$2434</definedName>
    <definedName name="UACCT108GPSSGCT" localSheetId="14">'[11]Func Study'!$AB$2433</definedName>
    <definedName name="UACCT108GPSSGCT">'[11]Func Study'!$AB$2433</definedName>
    <definedName name="UAcct108Hp" localSheetId="14">'[11]Func Study'!$AB$2313</definedName>
    <definedName name="UAcct108Hp">'[11]Func Study'!$AB$2313</definedName>
    <definedName name="UAcct108Mp" localSheetId="14">'[11]Func Study'!$AB$2444</definedName>
    <definedName name="UAcct108Mp">'[11]Func Study'!$AB$2444</definedName>
    <definedName name="UAcct108Np" localSheetId="14">'[11]Func Study'!$AB$2305</definedName>
    <definedName name="UAcct108Np">'[11]Func Study'!$AB$2305</definedName>
    <definedName name="UAcct108Op" localSheetId="14">'[11]Func Study'!$AB$2322</definedName>
    <definedName name="UAcct108Op">'[11]Func Study'!$AB$2322</definedName>
    <definedName name="UACCT108OPSSCCT" localSheetId="14">'[11]Func Study'!$AB$2321</definedName>
    <definedName name="UACCT108OPSSCCT">'[11]Func Study'!$AB$2321</definedName>
    <definedName name="UAcct108Sp" localSheetId="14">'[11]Func Study'!$AB$2299</definedName>
    <definedName name="UAcct108Sp">'[11]Func Study'!$AB$2299</definedName>
    <definedName name="UACCT108SPSSGCH" localSheetId="14">'[11]Func Study'!$AB$2298</definedName>
    <definedName name="UACCT108SPSSGCH">'[11]Func Study'!$AB$2298</definedName>
    <definedName name="UAcct108Tp" localSheetId="14">'[11]Func Study'!$AB$2346</definedName>
    <definedName name="UAcct108Tp">'[11]Func Study'!$AB$2346</definedName>
    <definedName name="UAcct111Clg" localSheetId="14">'[11]Func Study'!$AB$2487</definedName>
    <definedName name="UAcct111Clg">'[11]Func Study'!$AB$2487</definedName>
    <definedName name="UAcct111Clgsou" localSheetId="14">'[11]Func Study'!$AB$2485</definedName>
    <definedName name="UAcct111Clgsou">'[11]Func Study'!$AB$2485</definedName>
    <definedName name="UAcct111Clh" localSheetId="14">'[11]Func Study'!$AB$2493</definedName>
    <definedName name="UAcct111Clh">'[11]Func Study'!$AB$2493</definedName>
    <definedName name="UAcct111Cls" localSheetId="14">'[11]Func Study'!$AB$2478</definedName>
    <definedName name="UAcct111Cls">'[11]Func Study'!$AB$2478</definedName>
    <definedName name="UAcct111Ipcn" localSheetId="14">'[11]Func Study'!$AB$2502</definedName>
    <definedName name="UAcct111Ipcn">'[11]Func Study'!$AB$2502</definedName>
    <definedName name="UAcct111Ips" localSheetId="14">'[11]Func Study'!$AB$2497</definedName>
    <definedName name="UAcct111Ips">'[11]Func Study'!$AB$2497</definedName>
    <definedName name="UAcct111Ipse" localSheetId="14">'[11]Func Study'!$AB$2500</definedName>
    <definedName name="UAcct111Ipse">'[11]Func Study'!$AB$2500</definedName>
    <definedName name="UAcct111Ipsg" localSheetId="14">'[11]Func Study'!$AB$2501</definedName>
    <definedName name="UAcct111Ipsg">'[11]Func Study'!$AB$2501</definedName>
    <definedName name="UAcct111Ipsgp" localSheetId="14">'[11]Func Study'!$AB$2498</definedName>
    <definedName name="UAcct111Ipsgp">'[11]Func Study'!$AB$2498</definedName>
    <definedName name="UAcct111Ipsgu" localSheetId="14">'[11]Func Study'!$AB$2499</definedName>
    <definedName name="UAcct111Ipsgu">'[11]Func Study'!$AB$2499</definedName>
    <definedName name="UAcct111Ipso" localSheetId="14">'[11]Func Study'!$AB$2506</definedName>
    <definedName name="UAcct111Ipso">'[11]Func Study'!$AB$2506</definedName>
    <definedName name="UACCT111IPSSGCH" localSheetId="14">'[11]Func Study'!$AB$2505</definedName>
    <definedName name="UACCT111IPSSGCH">'[11]Func Study'!$AB$2505</definedName>
    <definedName name="UACCT111IPSSGCT" localSheetId="14">'[11]Func Study'!$AB$2504</definedName>
    <definedName name="UACCT111IPSSGCT">'[11]Func Study'!$AB$2504</definedName>
    <definedName name="UAcct114" localSheetId="14">'[11]Func Study'!$AB$2017</definedName>
    <definedName name="UAcct114">'[11]Func Study'!$AB$2017</definedName>
    <definedName name="UAcct120" localSheetId="14">'[11]Func Study'!$AB$2021</definedName>
    <definedName name="UAcct120">'[11]Func Study'!$AB$2021</definedName>
    <definedName name="UAcct124" localSheetId="14">'[11]Func Study'!$AB$2026</definedName>
    <definedName name="UAcct124">'[11]Func Study'!$AB$2026</definedName>
    <definedName name="UAcct141" localSheetId="14">'[11]Func Study'!$AB$2173</definedName>
    <definedName name="UAcct141">'[11]Func Study'!$AB$2173</definedName>
    <definedName name="UAcct151" localSheetId="14">'[11]Func Study'!$AB$2049</definedName>
    <definedName name="UAcct151">'[11]Func Study'!$AB$2049</definedName>
    <definedName name="Uacct151SSECT" localSheetId="14">'[11]Func Study'!$AB$2047</definedName>
    <definedName name="Uacct151SSECT">'[11]Func Study'!$AB$2047</definedName>
    <definedName name="UAcct154" localSheetId="14">'[11]Func Study'!$AB$2083</definedName>
    <definedName name="UAcct154">'[11]Func Study'!$AB$2083</definedName>
    <definedName name="Uacct154SSGCT" localSheetId="14">'[11]Func Study'!$AB$2080</definedName>
    <definedName name="Uacct154SSGCT">'[11]Func Study'!$AB$2080</definedName>
    <definedName name="UAcct163" localSheetId="14">'[11]Func Study'!$AB$2093</definedName>
    <definedName name="UAcct163">'[11]Func Study'!$AB$2093</definedName>
    <definedName name="UAcct165" localSheetId="14">'[11]Func Study'!$AB$2108</definedName>
    <definedName name="UAcct165">'[11]Func Study'!$AB$2108</definedName>
    <definedName name="UAcct165Gps" localSheetId="14">'[11]Func Study'!$AB$2104</definedName>
    <definedName name="UAcct165Gps">'[11]Func Study'!$AB$2104</definedName>
    <definedName name="UAcct182" localSheetId="14">'[11]Func Study'!$AB$2033</definedName>
    <definedName name="UAcct182">'[11]Func Study'!$AB$2033</definedName>
    <definedName name="UAcct18222" localSheetId="14">'[11]Func Study'!$AB$2163</definedName>
    <definedName name="UAcct18222">'[11]Func Study'!$AB$2163</definedName>
    <definedName name="UAcct182M" localSheetId="14">'[11]Func Study'!$AB$2118</definedName>
    <definedName name="UAcct182M">'[11]Func Study'!$AB$2118</definedName>
    <definedName name="UAcct182MSSGCH" localSheetId="14">'[11]Func Study'!$AB$2113</definedName>
    <definedName name="UAcct182MSSGCH">'[11]Func Study'!$AB$2113</definedName>
    <definedName name="UAcct186" localSheetId="14">'[11]Func Study'!$AB$2041</definedName>
    <definedName name="UAcct186">'[11]Func Study'!$AB$2041</definedName>
    <definedName name="UAcct1869" localSheetId="14">'[11]Func Study'!$AB$2168</definedName>
    <definedName name="UAcct1869">'[11]Func Study'!$AB$2168</definedName>
    <definedName name="UAcct186M" localSheetId="14">'[11]Func Study'!$AB$2129</definedName>
    <definedName name="UAcct186M">'[11]Func Study'!$AB$2129</definedName>
    <definedName name="UAcct190" localSheetId="14">'[11]Func Study'!$AB$2243</definedName>
    <definedName name="UAcct190">'[11]Func Study'!$AB$2243</definedName>
    <definedName name="UAcct190Baddebt" localSheetId="14">'[11]Func Study'!$AB$2237</definedName>
    <definedName name="UAcct190Baddebt">'[11]Func Study'!$AB$2237</definedName>
    <definedName name="UAcct190Dop" localSheetId="14">'[11]Func Study'!$AB$2235</definedName>
    <definedName name="UAcct190Dop">'[11]Func Study'!$AB$2235</definedName>
    <definedName name="UAcct2281" localSheetId="14">'[11]Func Study'!$AB$2191</definedName>
    <definedName name="UAcct2281">'[11]Func Study'!$AB$2191</definedName>
    <definedName name="UAcct2282" localSheetId="14">'[11]Func Study'!$AB$2195</definedName>
    <definedName name="UAcct2282">'[11]Func Study'!$AB$2195</definedName>
    <definedName name="UAcct2283" localSheetId="14">'[11]Func Study'!$AB$2200</definedName>
    <definedName name="UAcct2283">'[11]Func Study'!$AB$2200</definedName>
    <definedName name="UACCT22841SG" localSheetId="14">'[11]Func Study'!$AB$2205</definedName>
    <definedName name="UACCT22841SG">'[11]Func Study'!$AB$2205</definedName>
    <definedName name="UAcct22842" localSheetId="14">'[11]Func Study'!$AB$2211</definedName>
    <definedName name="UAcct22842">'[11]Func Study'!$AB$2211</definedName>
    <definedName name="UAcct235" localSheetId="14">'[11]Func Study'!$AB$2187</definedName>
    <definedName name="UAcct235">'[11]Func Study'!$AB$2187</definedName>
    <definedName name="UACCT235CN" localSheetId="14">'[11]Func Study'!$AB$2186</definedName>
    <definedName name="UACCT235CN">'[11]Func Study'!$AB$2186</definedName>
    <definedName name="UAcct252" localSheetId="14">'[11]Func Study'!$AB$2219</definedName>
    <definedName name="UAcct252">'[11]Func Study'!$AB$2219</definedName>
    <definedName name="UAcct25316" localSheetId="14">'[11]Func Study'!$AB$2057</definedName>
    <definedName name="UAcct25316">'[11]Func Study'!$AB$2057</definedName>
    <definedName name="UAcct25317" localSheetId="14">'[11]Func Study'!$AB$2061</definedName>
    <definedName name="UAcct25317">'[11]Func Study'!$AB$2061</definedName>
    <definedName name="UAcct25318" localSheetId="14">'[11]Func Study'!$AB$2098</definedName>
    <definedName name="UAcct25318">'[11]Func Study'!$AB$2098</definedName>
    <definedName name="UAcct25319" localSheetId="14">'[11]Func Study'!$AB$2065</definedName>
    <definedName name="UAcct25319">'[11]Func Study'!$AB$2065</definedName>
    <definedName name="uacct25398" localSheetId="14">'[11]Func Study'!$AB$2222</definedName>
    <definedName name="uacct25398">'[11]Func Study'!$AB$2222</definedName>
    <definedName name="UAcct25399" localSheetId="14">'[11]Func Study'!$AB$2230</definedName>
    <definedName name="UAcct25399">'[11]Func Study'!$AB$2230</definedName>
    <definedName name="UACCT254SO" localSheetId="14">'[11]Func Study'!$AB$2202</definedName>
    <definedName name="UACCT254SO">'[11]Func Study'!$AB$2202</definedName>
    <definedName name="UAcct255" localSheetId="14">'[11]Func Study'!$AB$2284</definedName>
    <definedName name="UAcct255">'[11]Func Study'!$AB$2284</definedName>
    <definedName name="UAcct281" localSheetId="14">'[11]Func Study'!$AB$2249</definedName>
    <definedName name="UAcct281">'[11]Func Study'!$AB$2249</definedName>
    <definedName name="UAcct282" localSheetId="14">'[11]Func Study'!$AB$2259</definedName>
    <definedName name="UAcct282">'[11]Func Study'!$AB$2259</definedName>
    <definedName name="UAcct282Cn" localSheetId="14">'[11]Func Study'!$AB$2256</definedName>
    <definedName name="UAcct282Cn">'[11]Func Study'!$AB$2256</definedName>
    <definedName name="UAcct282So" localSheetId="14">'[11]Func Study'!$AB$2255</definedName>
    <definedName name="UAcct282So">'[11]Func Study'!$AB$2255</definedName>
    <definedName name="UAcct283" localSheetId="14">'[11]Func Study'!$AB$2271</definedName>
    <definedName name="UAcct283">'[11]Func Study'!$AB$2271</definedName>
    <definedName name="UAcct283So" localSheetId="14">'[11]Func Study'!$AB$2265</definedName>
    <definedName name="UAcct283So">'[11]Func Study'!$AB$2265</definedName>
    <definedName name="UAcct301S" localSheetId="14">'[11]Func Study'!$AB$1964</definedName>
    <definedName name="UAcct301S">'[11]Func Study'!$AB$1964</definedName>
    <definedName name="UAcct301Sg" localSheetId="14">'[11]Func Study'!$AB$1966</definedName>
    <definedName name="UAcct301Sg">'[11]Func Study'!$AB$1966</definedName>
    <definedName name="UAcct301So" localSheetId="14">'[11]Func Study'!$AB$1965</definedName>
    <definedName name="UAcct301So">'[11]Func Study'!$AB$1965</definedName>
    <definedName name="UAcct302S" localSheetId="14">'[11]Func Study'!$AB$1969</definedName>
    <definedName name="UAcct302S">'[11]Func Study'!$AB$1969</definedName>
    <definedName name="UAcct302Sg" localSheetId="14">'[11]Func Study'!$AB$1970</definedName>
    <definedName name="UAcct302Sg">'[11]Func Study'!$AB$1970</definedName>
    <definedName name="UAcct302Sgp" localSheetId="14">'[11]Func Study'!$AB$1971</definedName>
    <definedName name="UAcct302Sgp">'[11]Func Study'!$AB$1971</definedName>
    <definedName name="UAcct302Sgu" localSheetId="14">'[11]Func Study'!$AB$1972</definedName>
    <definedName name="UAcct302Sgu">'[11]Func Study'!$AB$1972</definedName>
    <definedName name="UAcct303Cn" localSheetId="14">'[11]Func Study'!$AB$1980</definedName>
    <definedName name="UAcct303Cn">'[11]Func Study'!$AB$1980</definedName>
    <definedName name="UAcct303S" localSheetId="14">'[11]Func Study'!$AB$1976</definedName>
    <definedName name="UAcct303S">'[11]Func Study'!$AB$1976</definedName>
    <definedName name="UAcct303Se" localSheetId="14">'[11]Func Study'!$AB$1979</definedName>
    <definedName name="UAcct303Se">'[11]Func Study'!$AB$1979</definedName>
    <definedName name="UAcct303Sg" localSheetId="14">'[11]Func Study'!$AB$1977</definedName>
    <definedName name="UAcct303Sg">'[11]Func Study'!$AB$1977</definedName>
    <definedName name="UAcct303Sgu" localSheetId="14">'[11]Func Study'!$AB$1981</definedName>
    <definedName name="UAcct303Sgu">'[11]Func Study'!$AB$1981</definedName>
    <definedName name="UAcct303So" localSheetId="14">'[11]Func Study'!$AB$1978</definedName>
    <definedName name="UAcct303So">'[11]Func Study'!$AB$1978</definedName>
    <definedName name="UACCT303SSGCH" localSheetId="14">'[11]Func Study'!$AB$1983</definedName>
    <definedName name="UACCT303SSGCH">'[11]Func Study'!$AB$1983</definedName>
    <definedName name="UAcct310" localSheetId="14">'[11]Func Study'!$AB$1414</definedName>
    <definedName name="UAcct310">'[11]Func Study'!$AB$1414</definedName>
    <definedName name="UAcct310JBG" localSheetId="14">'[11]Func Study'!$AB$1413</definedName>
    <definedName name="UAcct310JBG">'[11]Func Study'!$AB$1413</definedName>
    <definedName name="UAcct311" localSheetId="14">'[11]Func Study'!$AB$1421</definedName>
    <definedName name="UAcct311">'[11]Func Study'!$AB$1421</definedName>
    <definedName name="UAcct311JBG" localSheetId="14">'[11]Func Study'!$AB$1420</definedName>
    <definedName name="UAcct311JBG">'[11]Func Study'!$AB$1420</definedName>
    <definedName name="UAcct312" localSheetId="14">'[11]Func Study'!$AB$1428</definedName>
    <definedName name="UAcct312">'[11]Func Study'!$AB$1428</definedName>
    <definedName name="UAcct312JBG" localSheetId="14">'[11]Func Study'!$AB$1427</definedName>
    <definedName name="UAcct312JBG">'[11]Func Study'!$AB$1427</definedName>
    <definedName name="UAcct314" localSheetId="14">'[11]Func Study'!$AB$1435</definedName>
    <definedName name="UAcct314">'[11]Func Study'!$AB$1435</definedName>
    <definedName name="UAcct314JBG" localSheetId="14">'[11]Func Study'!$AB$1434</definedName>
    <definedName name="UAcct314JBG">'[11]Func Study'!$AB$1434</definedName>
    <definedName name="UAcct315" localSheetId="14">'[11]Func Study'!$AB$1442</definedName>
    <definedName name="UAcct315">'[11]Func Study'!$AB$1442</definedName>
    <definedName name="UAcct315JBG" localSheetId="14">'[11]Func Study'!$AB$1441</definedName>
    <definedName name="UAcct315JBG">'[11]Func Study'!$AB$1441</definedName>
    <definedName name="UAcct316" localSheetId="14">'[11]Func Study'!$AB$1450</definedName>
    <definedName name="UAcct316">'[11]Func Study'!$AB$1450</definedName>
    <definedName name="UAcct316JBG" localSheetId="14">'[11]Func Study'!$AB$1449</definedName>
    <definedName name="UAcct316JBG">'[11]Func Study'!$AB$1449</definedName>
    <definedName name="UAcct320" localSheetId="14">'[11]Func Study'!$AB$1466</definedName>
    <definedName name="UAcct320">'[11]Func Study'!$AB$1466</definedName>
    <definedName name="UAcct321" localSheetId="14">'[11]Func Study'!$AB$1471</definedName>
    <definedName name="UAcct321">'[11]Func Study'!$AB$1471</definedName>
    <definedName name="UAcct322" localSheetId="14">'[11]Func Study'!$AB$1476</definedName>
    <definedName name="UAcct322">'[11]Func Study'!$AB$1476</definedName>
    <definedName name="UAcct323" localSheetId="14">'[11]Func Study'!$AB$1481</definedName>
    <definedName name="UAcct323">'[11]Func Study'!$AB$1481</definedName>
    <definedName name="UAcct324" localSheetId="14">'[11]Func Study'!$AB$1486</definedName>
    <definedName name="UAcct324">'[11]Func Study'!$AB$1486</definedName>
    <definedName name="UAcct325" localSheetId="14">'[11]Func Study'!$AB$1491</definedName>
    <definedName name="UAcct325">'[11]Func Study'!$AB$1491</definedName>
    <definedName name="UAcct33" localSheetId="14">'[11]Func Study'!$AB$295</definedName>
    <definedName name="UAcct33">'[11]Func Study'!$AB$295</definedName>
    <definedName name="UAcct330" localSheetId="14">'[11]Func Study'!$AB$1508</definedName>
    <definedName name="UAcct330">'[11]Func Study'!$AB$1508</definedName>
    <definedName name="UAcct331" localSheetId="14">'[11]Func Study'!$AB$1513</definedName>
    <definedName name="UAcct331">'[11]Func Study'!$AB$1513</definedName>
    <definedName name="UAcct332" localSheetId="14">'[11]Func Study'!$AB$1518</definedName>
    <definedName name="UAcct332">'[11]Func Study'!$AB$1518</definedName>
    <definedName name="UAcct333" localSheetId="14">'[11]Func Study'!$AB$1523</definedName>
    <definedName name="UAcct333">'[11]Func Study'!$AB$1523</definedName>
    <definedName name="UAcct334" localSheetId="14">'[11]Func Study'!$AB$1528</definedName>
    <definedName name="UAcct334">'[11]Func Study'!$AB$1528</definedName>
    <definedName name="UAcct335" localSheetId="14">'[11]Func Study'!$AB$1533</definedName>
    <definedName name="UAcct335">'[11]Func Study'!$AB$1533</definedName>
    <definedName name="UAcct336" localSheetId="14">'[11]Func Study'!$AB$1539</definedName>
    <definedName name="UAcct336">'[11]Func Study'!$AB$1539</definedName>
    <definedName name="UAcct340Dgu" localSheetId="14">'[11]Func Study'!$AB$1564</definedName>
    <definedName name="UAcct340Dgu">'[11]Func Study'!$AB$1564</definedName>
    <definedName name="UAcct340Sgu" localSheetId="14">'[11]Func Study'!$AB$1565</definedName>
    <definedName name="UAcct340Sgu">'[11]Func Study'!$AB$1565</definedName>
    <definedName name="UAcct341Dgu" localSheetId="14">'[11]Func Study'!$AB$1569</definedName>
    <definedName name="UAcct341Dgu">'[11]Func Study'!$AB$1569</definedName>
    <definedName name="UAcct341Sgu" localSheetId="14">'[11]Func Study'!$AB$1570</definedName>
    <definedName name="UAcct341Sgu">'[11]Func Study'!$AB$1570</definedName>
    <definedName name="UAcct342Dgu" localSheetId="14">'[11]Func Study'!$AB$1574</definedName>
    <definedName name="UAcct342Dgu">'[11]Func Study'!$AB$1574</definedName>
    <definedName name="UAcct342Sgu" localSheetId="14">'[11]Func Study'!$AB$1575</definedName>
    <definedName name="UAcct342Sgu">'[11]Func Study'!$AB$1575</definedName>
    <definedName name="UAcct343" localSheetId="14">'[11]Func Study'!$AB$1584</definedName>
    <definedName name="UAcct343">'[11]Func Study'!$AB$1584</definedName>
    <definedName name="UAcct344S" localSheetId="14">'[11]Func Study'!$AB$1587</definedName>
    <definedName name="UAcct344S">'[11]Func Study'!$AB$1587</definedName>
    <definedName name="UAcct344Sgp" localSheetId="14">'[11]Func Study'!$AB$1588</definedName>
    <definedName name="UAcct344Sgp">'[11]Func Study'!$AB$1588</definedName>
    <definedName name="UAcct345Dgu" localSheetId="14">'[11]Func Study'!$AB$1594</definedName>
    <definedName name="UAcct345Dgu">'[11]Func Study'!$AB$1594</definedName>
    <definedName name="UAcct345Sgu" localSheetId="14">'[11]Func Study'!$AB$1595</definedName>
    <definedName name="UAcct345Sgu">'[11]Func Study'!$AB$1595</definedName>
    <definedName name="UAcct346" localSheetId="14">'[11]Func Study'!$AB$1601</definedName>
    <definedName name="UAcct346">'[11]Func Study'!$AB$1601</definedName>
    <definedName name="UAcct350" localSheetId="14">'[11]Func Study'!$AB$1628</definedName>
    <definedName name="UAcct350">'[11]Func Study'!$AB$1628</definedName>
    <definedName name="UAcct352" localSheetId="14">'[11]Func Study'!$AB$1635</definedName>
    <definedName name="UAcct352">'[11]Func Study'!$AB$1635</definedName>
    <definedName name="UAcct353" localSheetId="14">'[11]Func Study'!$AB$1641</definedName>
    <definedName name="UAcct353">'[11]Func Study'!$AB$1641</definedName>
    <definedName name="UAcct354" localSheetId="14">'[11]Func Study'!$AB$1647</definedName>
    <definedName name="UAcct354">'[11]Func Study'!$AB$1647</definedName>
    <definedName name="UAcct355" localSheetId="14">'[11]Func Study'!$AB$1654</definedName>
    <definedName name="UAcct355">'[11]Func Study'!$AB$1654</definedName>
    <definedName name="UAcct356" localSheetId="14">'[11]Func Study'!$AB$1660</definedName>
    <definedName name="UAcct356">'[11]Func Study'!$AB$1660</definedName>
    <definedName name="UAcct357" localSheetId="14">'[11]Func Study'!$AB$1666</definedName>
    <definedName name="UAcct357">'[11]Func Study'!$AB$1666</definedName>
    <definedName name="UAcct358" localSheetId="14">'[11]Func Study'!$AB$1672</definedName>
    <definedName name="UAcct358">'[11]Func Study'!$AB$1672</definedName>
    <definedName name="UAcct359" localSheetId="14">'[11]Func Study'!$AB$1678</definedName>
    <definedName name="UAcct359">'[11]Func Study'!$AB$1678</definedName>
    <definedName name="UAcct360" localSheetId="14">'[11]Func Study'!$AB$1698</definedName>
    <definedName name="UAcct360">'[11]Func Study'!$AB$1698</definedName>
    <definedName name="UAcct361" localSheetId="14">'[11]Func Study'!$AB$1704</definedName>
    <definedName name="UAcct361">'[11]Func Study'!$AB$1704</definedName>
    <definedName name="UAcct362" localSheetId="14">'[11]Func Study'!$AB$1710</definedName>
    <definedName name="UAcct362">'[11]Func Study'!$AB$1710</definedName>
    <definedName name="UAcct368" localSheetId="14">'[11]Func Study'!$AB$1744</definedName>
    <definedName name="UAcct368">'[11]Func Study'!$AB$1744</definedName>
    <definedName name="UAcct369" localSheetId="14">'[11]Func Study'!$AB$1751</definedName>
    <definedName name="UAcct369">'[11]Func Study'!$AB$1751</definedName>
    <definedName name="UAcct370" localSheetId="14">'[11]Func Study'!$AB$1762</definedName>
    <definedName name="UAcct370">'[11]Func Study'!$AB$1762</definedName>
    <definedName name="UAcct372A" localSheetId="14">'[11]Func Study'!$AB$1775</definedName>
    <definedName name="UAcct372A">'[11]Func Study'!$AB$1775</definedName>
    <definedName name="UAcct372Dp" localSheetId="14">'[11]Func Study'!$AB$1773</definedName>
    <definedName name="UAcct372Dp">'[11]Func Study'!$AB$1773</definedName>
    <definedName name="UAcct372Ds" localSheetId="14">'[11]Func Study'!$AB$1774</definedName>
    <definedName name="UAcct372Ds">'[11]Func Study'!$AB$1774</definedName>
    <definedName name="UAcct373" localSheetId="14">'[11]Func Study'!$AB$1782</definedName>
    <definedName name="UAcct373">'[11]Func Study'!$AB$1782</definedName>
    <definedName name="UAcct389Cn" localSheetId="14">'[11]Func Study'!$AB$1800</definedName>
    <definedName name="UAcct389Cn">'[11]Func Study'!$AB$1800</definedName>
    <definedName name="UAcct389S" localSheetId="14">'[11]Func Study'!$AB$1799</definedName>
    <definedName name="UAcct389S">'[11]Func Study'!$AB$1799</definedName>
    <definedName name="UAcct389Sg" localSheetId="14">'[11]Func Study'!$AB$1802</definedName>
    <definedName name="UAcct389Sg">'[11]Func Study'!$AB$1802</definedName>
    <definedName name="UAcct389Sgu" localSheetId="14">'[11]Func Study'!$AB$1801</definedName>
    <definedName name="UAcct389Sgu">'[11]Func Study'!$AB$1801</definedName>
    <definedName name="UAcct389So" localSheetId="14">'[11]Func Study'!$AB$1803</definedName>
    <definedName name="UAcct389So">'[11]Func Study'!$AB$1803</definedName>
    <definedName name="UAcct390Cn" localSheetId="14">'[11]Func Study'!$AB$1810</definedName>
    <definedName name="UAcct390Cn">'[11]Func Study'!$AB$1810</definedName>
    <definedName name="UAcct390JBG" localSheetId="14">'[11]Func Study'!$AB$1812</definedName>
    <definedName name="UAcct390JBG">'[11]Func Study'!$AB$1812</definedName>
    <definedName name="UAcct390L" localSheetId="14">'[11]Func Study'!$AB$1927</definedName>
    <definedName name="UAcct390L">'[11]Func Study'!$AB$1927</definedName>
    <definedName name="UACCT390LRCL" localSheetId="14">'[11]Func Study'!$AB$1929</definedName>
    <definedName name="UACCT390LRCL">'[11]Func Study'!$AB$1929</definedName>
    <definedName name="UAcct390S" localSheetId="14">'[11]Func Study'!$AB$1807</definedName>
    <definedName name="UAcct390S">'[11]Func Study'!$AB$1807</definedName>
    <definedName name="UAcct390Sgp" localSheetId="14">'[11]Func Study'!$AB$1808</definedName>
    <definedName name="UAcct390Sgp">'[11]Func Study'!$AB$1808</definedName>
    <definedName name="UAcct390Sgu" localSheetId="14">'[11]Func Study'!$AB$1809</definedName>
    <definedName name="UAcct390Sgu">'[11]Func Study'!$AB$1809</definedName>
    <definedName name="UAcct390Sop" localSheetId="14">'[11]Func Study'!$AB$1811</definedName>
    <definedName name="UAcct390Sop">'[11]Func Study'!$AB$1811</definedName>
    <definedName name="UAcct390Sou" localSheetId="14">'[11]Func Study'!$AB$1813</definedName>
    <definedName name="UAcct390Sou">'[11]Func Study'!$AB$1813</definedName>
    <definedName name="UAcct391Cn" localSheetId="14">'[11]Func Study'!$AB$1820</definedName>
    <definedName name="UAcct391Cn">'[11]Func Study'!$AB$1820</definedName>
    <definedName name="UACCT391JBE" localSheetId="14">'[11]Func Study'!$AB$1825</definedName>
    <definedName name="UACCT391JBE">'[11]Func Study'!$AB$1825</definedName>
    <definedName name="UAcct391S" localSheetId="14">'[11]Func Study'!$AB$1817</definedName>
    <definedName name="UAcct391S">'[11]Func Study'!$AB$1817</definedName>
    <definedName name="UAcct391Sg" localSheetId="14">'[11]Func Study'!$AB$1821</definedName>
    <definedName name="UAcct391Sg">'[11]Func Study'!$AB$1821</definedName>
    <definedName name="UAcct391Sgp" localSheetId="14">'[11]Func Study'!$AB$1818</definedName>
    <definedName name="UAcct391Sgp">'[11]Func Study'!$AB$1818</definedName>
    <definedName name="UAcct391Sgu" localSheetId="14">'[11]Func Study'!$AB$1819</definedName>
    <definedName name="UAcct391Sgu">'[11]Func Study'!$AB$1819</definedName>
    <definedName name="UAcct391So" localSheetId="14">'[11]Func Study'!$AB$1823</definedName>
    <definedName name="UAcct391So">'[11]Func Study'!$AB$1823</definedName>
    <definedName name="UACCT391SSGCH" localSheetId="14">'[11]Func Study'!$AB$1824</definedName>
    <definedName name="UACCT391SSGCH">'[11]Func Study'!$AB$1824</definedName>
    <definedName name="UAcct392Cn" localSheetId="14">'[11]Func Study'!$AB$1832</definedName>
    <definedName name="UAcct392Cn">'[11]Func Study'!$AB$1832</definedName>
    <definedName name="UAcct392L" localSheetId="14">'[11]Func Study'!$AB$1935</definedName>
    <definedName name="UAcct392L">'[11]Func Study'!$AB$1935</definedName>
    <definedName name="UAcct392Lrcl" localSheetId="14">'[11]Func Study'!$AB$1937</definedName>
    <definedName name="UAcct392Lrcl">'[11]Func Study'!$AB$1937</definedName>
    <definedName name="UAcct392S" localSheetId="14">'[11]Func Study'!$AB$1829</definedName>
    <definedName name="UAcct392S">'[11]Func Study'!$AB$1829</definedName>
    <definedName name="UAcct392Se" localSheetId="14">'[11]Func Study'!$AB$1834</definedName>
    <definedName name="UAcct392Se">'[11]Func Study'!$AB$1834</definedName>
    <definedName name="UAcct392Sg" localSheetId="14">'[11]Func Study'!$AB$1831</definedName>
    <definedName name="UAcct392Sg">'[11]Func Study'!$AB$1831</definedName>
    <definedName name="UAcct392Sgp" localSheetId="14">'[11]Func Study'!$AB$1835</definedName>
    <definedName name="UAcct392Sgp">'[11]Func Study'!$AB$1835</definedName>
    <definedName name="UAcct392Sgu" localSheetId="14">'[11]Func Study'!$AB$1833</definedName>
    <definedName name="UAcct392Sgu">'[11]Func Study'!$AB$1833</definedName>
    <definedName name="UAcct392So" localSheetId="14">'[11]Func Study'!$AB$1830</definedName>
    <definedName name="UAcct392So">'[11]Func Study'!$AB$1830</definedName>
    <definedName name="UACCT392SSGCH" localSheetId="14">'[11]Func Study'!$AB$1836</definedName>
    <definedName name="UACCT392SSGCH">'[11]Func Study'!$AB$1836</definedName>
    <definedName name="UAcct393S" localSheetId="14">'[11]Func Study'!$AB$1841</definedName>
    <definedName name="UAcct393S">'[11]Func Study'!$AB$1841</definedName>
    <definedName name="UAcct393Sg" localSheetId="14">'[11]Func Study'!$AB$1845</definedName>
    <definedName name="UAcct393Sg">'[11]Func Study'!$AB$1845</definedName>
    <definedName name="UAcct393Sgp" localSheetId="14">'[11]Func Study'!$AB$1842</definedName>
    <definedName name="UAcct393Sgp">'[11]Func Study'!$AB$1842</definedName>
    <definedName name="UAcct393Sgu" localSheetId="14">'[11]Func Study'!$AB$1843</definedName>
    <definedName name="UAcct393Sgu">'[11]Func Study'!$AB$1843</definedName>
    <definedName name="UAcct393So" localSheetId="14">'[11]Func Study'!$AB$1844</definedName>
    <definedName name="UAcct393So">'[11]Func Study'!$AB$1844</definedName>
    <definedName name="UACCT393SSGCT" localSheetId="14">'[11]Func Study'!$AB$1846</definedName>
    <definedName name="UACCT393SSGCT">'[11]Func Study'!$AB$1846</definedName>
    <definedName name="UAcct394S" localSheetId="14">'[11]Func Study'!$AB$1850</definedName>
    <definedName name="UAcct394S">'[11]Func Study'!$AB$1850</definedName>
    <definedName name="UAcct394Se" localSheetId="14">'[11]Func Study'!$AB$1854</definedName>
    <definedName name="UAcct394Se">'[11]Func Study'!$AB$1854</definedName>
    <definedName name="UAcct394Sg" localSheetId="14">'[11]Func Study'!$AB$1855</definedName>
    <definedName name="UAcct394Sg">'[11]Func Study'!$AB$1855</definedName>
    <definedName name="UAcct394Sgp" localSheetId="14">'[11]Func Study'!$AB$1851</definedName>
    <definedName name="UAcct394Sgp">'[11]Func Study'!$AB$1851</definedName>
    <definedName name="UAcct394Sgu" localSheetId="14">'[11]Func Study'!$AB$1852</definedName>
    <definedName name="UAcct394Sgu">'[11]Func Study'!$AB$1852</definedName>
    <definedName name="UAcct394So" localSheetId="14">'[11]Func Study'!$AB$1853</definedName>
    <definedName name="UAcct394So">'[11]Func Study'!$AB$1853</definedName>
    <definedName name="UACCT394SSGCH" localSheetId="14">'[11]Func Study'!$AB$1856</definedName>
    <definedName name="UACCT394SSGCH">'[11]Func Study'!$AB$1856</definedName>
    <definedName name="UAcct395S" localSheetId="14">'[11]Func Study'!$AB$1861</definedName>
    <definedName name="UAcct395S">'[11]Func Study'!$AB$1861</definedName>
    <definedName name="UAcct395Se" localSheetId="14">'[11]Func Study'!$AB$1865</definedName>
    <definedName name="UAcct395Se">'[11]Func Study'!$AB$1865</definedName>
    <definedName name="UAcct395Sg" localSheetId="14">'[11]Func Study'!$AB$1866</definedName>
    <definedName name="UAcct395Sg">'[11]Func Study'!$AB$1866</definedName>
    <definedName name="UAcct395Sgp" localSheetId="14">'[11]Func Study'!$AB$1862</definedName>
    <definedName name="UAcct395Sgp">'[11]Func Study'!$AB$1862</definedName>
    <definedName name="UAcct395Sgu" localSheetId="14">'[11]Func Study'!$AB$1863</definedName>
    <definedName name="UAcct395Sgu">'[11]Func Study'!$AB$1863</definedName>
    <definedName name="UAcct395So" localSheetId="14">'[11]Func Study'!$AB$1864</definedName>
    <definedName name="UAcct395So">'[11]Func Study'!$AB$1864</definedName>
    <definedName name="UACCT395SSGCH" localSheetId="14">'[11]Func Study'!$AB$1867</definedName>
    <definedName name="UACCT395SSGCH">'[11]Func Study'!$AB$1867</definedName>
    <definedName name="UAcct396S" localSheetId="14">'[11]Func Study'!$AB$1872</definedName>
    <definedName name="UAcct396S">'[11]Func Study'!$AB$1872</definedName>
    <definedName name="UAcct396Se" localSheetId="14">'[11]Func Study'!$AB$1877</definedName>
    <definedName name="UAcct396Se">'[11]Func Study'!$AB$1877</definedName>
    <definedName name="UAcct396Sg" localSheetId="14">'[11]Func Study'!$AB$1874</definedName>
    <definedName name="UAcct396Sg">'[11]Func Study'!$AB$1874</definedName>
    <definedName name="UAcct396Sgp" localSheetId="14">'[11]Func Study'!$AB$1873</definedName>
    <definedName name="UAcct396Sgp">'[11]Func Study'!$AB$1873</definedName>
    <definedName name="UAcct396Sgu" localSheetId="14">'[11]Func Study'!$AB$1876</definedName>
    <definedName name="UAcct396Sgu">'[11]Func Study'!$AB$1876</definedName>
    <definedName name="UAcct396So" localSheetId="14">'[11]Func Study'!$AB$1875</definedName>
    <definedName name="UAcct396So">'[11]Func Study'!$AB$1875</definedName>
    <definedName name="UACCT396SSGCH" localSheetId="14">'[11]Func Study'!$AB$1879</definedName>
    <definedName name="UACCT396SSGCH">'[11]Func Study'!$AB$1879</definedName>
    <definedName name="UACCT396SSGCT" localSheetId="14">'[11]Func Study'!$AB$1878</definedName>
    <definedName name="UACCT396SSGCT">'[11]Func Study'!$AB$1878</definedName>
    <definedName name="UAcct397Cn" localSheetId="14">'[11]Func Study'!$AB$1890</definedName>
    <definedName name="UAcct397Cn">'[11]Func Study'!$AB$1890</definedName>
    <definedName name="UAcct397JBG" localSheetId="14">'[11]Func Study'!$AB$1893</definedName>
    <definedName name="UAcct397JBG">'[11]Func Study'!$AB$1893</definedName>
    <definedName name="UAcct397S" localSheetId="14">'[11]Func Study'!$AB$1886</definedName>
    <definedName name="UAcct397S">'[11]Func Study'!$AB$1886</definedName>
    <definedName name="UAcct397Se" localSheetId="14">'[11]Func Study'!$AB$1892</definedName>
    <definedName name="UAcct397Se">'[11]Func Study'!$AB$1892</definedName>
    <definedName name="UAcct397Sg" localSheetId="14">'[11]Func Study'!$AB$1891</definedName>
    <definedName name="UAcct397Sg">'[11]Func Study'!$AB$1891</definedName>
    <definedName name="UAcct397Sgp" localSheetId="14">'[11]Func Study'!$AB$1887</definedName>
    <definedName name="UAcct397Sgp">'[11]Func Study'!$AB$1887</definedName>
    <definedName name="UAcct397Sgu" localSheetId="14">'[11]Func Study'!$AB$1888</definedName>
    <definedName name="UAcct397Sgu">'[11]Func Study'!$AB$1888</definedName>
    <definedName name="UAcct397So" localSheetId="14">'[11]Func Study'!$AB$1889</definedName>
    <definedName name="UAcct397So">'[11]Func Study'!$AB$1889</definedName>
    <definedName name="UAcct398Cn" localSheetId="14">'[11]Func Study'!$AB$1902</definedName>
    <definedName name="UAcct398Cn">'[11]Func Study'!$AB$1902</definedName>
    <definedName name="UAcct398S" localSheetId="14">'[11]Func Study'!$AB$1899</definedName>
    <definedName name="UAcct398S">'[11]Func Study'!$AB$1899</definedName>
    <definedName name="UAcct398Se" localSheetId="14">'[11]Func Study'!$AB$1904</definedName>
    <definedName name="UAcct398Se">'[11]Func Study'!$AB$1904</definedName>
    <definedName name="UAcct398Sg" localSheetId="14">'[11]Func Study'!$AB$1905</definedName>
    <definedName name="UAcct398Sg">'[11]Func Study'!$AB$1905</definedName>
    <definedName name="UAcct398Sgp" localSheetId="14">'[11]Func Study'!$AB$1900</definedName>
    <definedName name="UAcct398Sgp">'[11]Func Study'!$AB$1900</definedName>
    <definedName name="UAcct398Sgu" localSheetId="14">'[11]Func Study'!$AB$1901</definedName>
    <definedName name="UAcct398Sgu">'[11]Func Study'!$AB$1901</definedName>
    <definedName name="UAcct398So" localSheetId="14">'[11]Func Study'!$AB$1903</definedName>
    <definedName name="UAcct398So">'[11]Func Study'!$AB$1903</definedName>
    <definedName name="UACCT398SSGCT" localSheetId="14">'[11]Func Study'!$AB$1906</definedName>
    <definedName name="UACCT398SSGCT">'[11]Func Study'!$AB$1906</definedName>
    <definedName name="UAcct399" localSheetId="14">'[11]Func Study'!$AB$1913</definedName>
    <definedName name="UAcct399">'[11]Func Study'!$AB$1913</definedName>
    <definedName name="UAcct399G" localSheetId="14">'[11]Func Study'!$AB$1955</definedName>
    <definedName name="UAcct399G">'[11]Func Study'!$AB$1955</definedName>
    <definedName name="UAcct399L" localSheetId="14">'[11]Func Study'!$AB$1917</definedName>
    <definedName name="UAcct399L">'[11]Func Study'!$AB$1917</definedName>
    <definedName name="UAcct399Lrcl" localSheetId="14">'[11]Func Study'!$AB$1919</definedName>
    <definedName name="UAcct399Lrcl">'[11]Func Study'!$AB$1919</definedName>
    <definedName name="UAcct403360" localSheetId="14">'[11]Func Study'!$AB$1090</definedName>
    <definedName name="UAcct403360">'[11]Func Study'!$AB$1090</definedName>
    <definedName name="UAcct403361" localSheetId="14">'[11]Func Study'!$AB$1091</definedName>
    <definedName name="UAcct403361">'[11]Func Study'!$AB$1091</definedName>
    <definedName name="UAcct403362" localSheetId="14">'[11]Func Study'!$AB$1092</definedName>
    <definedName name="UAcct403362">'[11]Func Study'!$AB$1092</definedName>
    <definedName name="UAcct403364" localSheetId="14">'[11]Func Study'!$AB$1094</definedName>
    <definedName name="UAcct403364">'[11]Func Study'!$AB$1094</definedName>
    <definedName name="UAcct403365" localSheetId="14">'[11]Func Study'!$AB$1095</definedName>
    <definedName name="UAcct403365">'[11]Func Study'!$AB$1095</definedName>
    <definedName name="UAcct403366" localSheetId="14">'[11]Func Study'!$AB$1096</definedName>
    <definedName name="UAcct403366">'[11]Func Study'!$AB$1096</definedName>
    <definedName name="UAcct403367" localSheetId="14">'[11]Func Study'!$AB$1097</definedName>
    <definedName name="UAcct403367">'[11]Func Study'!$AB$1097</definedName>
    <definedName name="UAcct403368" localSheetId="14">'[11]Func Study'!$AB$1098</definedName>
    <definedName name="UAcct403368">'[11]Func Study'!$AB$1098</definedName>
    <definedName name="UAcct403369" localSheetId="14">'[11]Func Study'!$AB$1099</definedName>
    <definedName name="UAcct403369">'[11]Func Study'!$AB$1099</definedName>
    <definedName name="UAcct403370" localSheetId="14">'[11]Func Study'!$AB$1100</definedName>
    <definedName name="UAcct403370">'[11]Func Study'!$AB$1100</definedName>
    <definedName name="UAcct403371" localSheetId="14">'[11]Func Study'!$AB$1101</definedName>
    <definedName name="UAcct403371">'[11]Func Study'!$AB$1101</definedName>
    <definedName name="UAcct403372" localSheetId="14">'[11]Func Study'!$AB$1102</definedName>
    <definedName name="UAcct403372">'[11]Func Study'!$AB$1102</definedName>
    <definedName name="UAcct403373" localSheetId="14">'[11]Func Study'!$AB$1103</definedName>
    <definedName name="UAcct403373">'[11]Func Study'!$AB$1103</definedName>
    <definedName name="UAcct403Ep" localSheetId="14">'[11]Func Study'!$AB$1130</definedName>
    <definedName name="UAcct403Ep">'[11]Func Study'!$AB$1130</definedName>
    <definedName name="UAcct403Gpcn" localSheetId="14">'[11]Func Study'!$AB$1111</definedName>
    <definedName name="UAcct403Gpcn">'[11]Func Study'!$AB$1111</definedName>
    <definedName name="UAcct403GPDGP" localSheetId="14">'[11]Func Study'!$AB$1108</definedName>
    <definedName name="UAcct403GPDGP">'[11]Func Study'!$AB$1108</definedName>
    <definedName name="UAcct403GPDGU" localSheetId="14">'[11]Func Study'!$AB$1109</definedName>
    <definedName name="UAcct403GPDGU">'[11]Func Study'!$AB$1109</definedName>
    <definedName name="UAcct403GPJBG" localSheetId="14">'[11]Func Study'!$AB$1115</definedName>
    <definedName name="UAcct403GPJBG">'[11]Func Study'!$AB$1115</definedName>
    <definedName name="UAcct403Gps" localSheetId="14">'[11]Func Study'!$AB$1107</definedName>
    <definedName name="UAcct403Gps">'[11]Func Study'!$AB$1107</definedName>
    <definedName name="UAcct403Gpsg" localSheetId="14">'[11]Func Study'!$AB$1112</definedName>
    <definedName name="UAcct403Gpsg">'[11]Func Study'!$AB$1112</definedName>
    <definedName name="UAcct403Gpso" localSheetId="14">'[11]Func Study'!$AB$1113</definedName>
    <definedName name="UAcct403Gpso">'[11]Func Study'!$AB$1113</definedName>
    <definedName name="UAcct403Gv0" localSheetId="14">'[11]Func Study'!$AB$1121</definedName>
    <definedName name="UAcct403Gv0">'[11]Func Study'!$AB$1121</definedName>
    <definedName name="UAcct403Hp" localSheetId="14">'[11]Func Study'!$AB$1072</definedName>
    <definedName name="UAcct403Hp">'[11]Func Study'!$AB$1072</definedName>
    <definedName name="UACCT403JBE" localSheetId="14">'[11]Func Study'!$AB$1116</definedName>
    <definedName name="UACCT403JBE">'[11]Func Study'!$AB$1116</definedName>
    <definedName name="UAcct403Mp" localSheetId="14">'[11]Func Study'!$AB$1125</definedName>
    <definedName name="UAcct403Mp">'[11]Func Study'!$AB$1125</definedName>
    <definedName name="UAcct403Np" localSheetId="14">'[11]Func Study'!$AB$1065</definedName>
    <definedName name="UAcct403Np">'[11]Func Study'!$AB$1065</definedName>
    <definedName name="UAcct403Op" localSheetId="14">'[11]Func Study'!$AB$1080</definedName>
    <definedName name="UAcct403Op">'[11]Func Study'!$AB$1080</definedName>
    <definedName name="UAcct403OPCAGE" localSheetId="14">'[11]Func Study'!$AB$1078</definedName>
    <definedName name="UAcct403OPCAGE">'[11]Func Study'!$AB$1078</definedName>
    <definedName name="UAcct403Sp" localSheetId="14">'[11]Func Study'!$AB$1061</definedName>
    <definedName name="UAcct403Sp">'[11]Func Study'!$AB$1061</definedName>
    <definedName name="UAcct403SPJBG" localSheetId="14">'[11]Func Study'!$AB$1058</definedName>
    <definedName name="UAcct403SPJBG">'[11]Func Study'!$AB$1058</definedName>
    <definedName name="UAcct403Tp" localSheetId="14">'[11]Func Study'!$AB$1087</definedName>
    <definedName name="UAcct403Tp">'[11]Func Study'!$AB$1087</definedName>
    <definedName name="UAcct404330" localSheetId="14">'[11]Func Study'!$AB$1177</definedName>
    <definedName name="UAcct404330">'[11]Func Study'!$AB$1177</definedName>
    <definedName name="UACCT404GP" localSheetId="14">'[11]Func Study'!$AB$1146</definedName>
    <definedName name="UACCT404GP">'[11]Func Study'!$AB$1146</definedName>
    <definedName name="UACCT404GPCN" localSheetId="14">'[11]Func Study'!$AB$1143</definedName>
    <definedName name="UACCT404GPCN">'[11]Func Study'!$AB$1143</definedName>
    <definedName name="UACCT404GPSO" localSheetId="14">'[11]Func Study'!$AB$1141</definedName>
    <definedName name="UACCT404GPSO">'[11]Func Study'!$AB$1141</definedName>
    <definedName name="UAcct404Ipcn" localSheetId="14">'[11]Func Study'!$AB$1158</definedName>
    <definedName name="UAcct404Ipcn">'[11]Func Study'!$AB$1158</definedName>
    <definedName name="UAcct404IPJBG" localSheetId="14">'[11]Func Study'!$AB$1163</definedName>
    <definedName name="UAcct404IPJBG">'[11]Func Study'!$AB$1163</definedName>
    <definedName name="UAcct404Ips" localSheetId="14">'[11]Func Study'!$AB$1154</definedName>
    <definedName name="UAcct404Ips">'[11]Func Study'!$AB$1154</definedName>
    <definedName name="UAcct404Ipse" localSheetId="14">'[11]Func Study'!$AB$1155</definedName>
    <definedName name="UAcct404Ipse">'[11]Func Study'!$AB$1155</definedName>
    <definedName name="UAcct404Ipsg" localSheetId="14">'[11]Func Study'!$AB$1156</definedName>
    <definedName name="UAcct404Ipsg">'[11]Func Study'!$AB$1156</definedName>
    <definedName name="UAcct404Ipsg1" localSheetId="14">'[11]Func Study'!$AB$1159</definedName>
    <definedName name="UAcct404Ipsg1">'[11]Func Study'!$AB$1159</definedName>
    <definedName name="UAcct404Ipsg2" localSheetId="14">'[11]Func Study'!$AB$1160</definedName>
    <definedName name="UAcct404Ipsg2">'[11]Func Study'!$AB$1160</definedName>
    <definedName name="UAcct404Ipso" localSheetId="14">'[11]Func Study'!$AB$1157</definedName>
    <definedName name="UAcct404Ipso">'[11]Func Study'!$AB$1157</definedName>
    <definedName name="UAcct404M" localSheetId="14">'[11]Func Study'!$AB$1168</definedName>
    <definedName name="UAcct404M">'[11]Func Study'!$AB$1168</definedName>
    <definedName name="UACCT404OP" localSheetId="14">'[11]Func Study'!$AB$1172</definedName>
    <definedName name="UACCT404OP">'[11]Func Study'!$AB$1172</definedName>
    <definedName name="UACCT404SP" localSheetId="14">'[11]Func Study'!$AB$1151</definedName>
    <definedName name="UACCT404SP">'[11]Func Study'!$AB$1151</definedName>
    <definedName name="UAcct405" localSheetId="14">'[11]Func Study'!$AB$1185</definedName>
    <definedName name="UAcct405">'[11]Func Study'!$AB$1185</definedName>
    <definedName name="UAcct406" localSheetId="14">'[11]Func Study'!$AB$1193</definedName>
    <definedName name="UAcct406">'[11]Func Study'!$AB$1193</definedName>
    <definedName name="UAcct407" localSheetId="14">'[11]Func Study'!$AB$1202</definedName>
    <definedName name="UAcct407">'[11]Func Study'!$AB$1202</definedName>
    <definedName name="UAcct408" localSheetId="14">'[11]Func Study'!$AB$1221</definedName>
    <definedName name="UAcct408">'[11]Func Study'!$AB$1221</definedName>
    <definedName name="UAcct408S" localSheetId="14">'[11]Func Study'!$AB$1213</definedName>
    <definedName name="UAcct408S">'[11]Func Study'!$AB$1213</definedName>
    <definedName name="UAcct41010" localSheetId="14">'[11]Func Study'!$AB$1294</definedName>
    <definedName name="UAcct41010">'[11]Func Study'!$AB$1294</definedName>
    <definedName name="UAcct41011" localSheetId="14">'[11]Func Study'!$AB$1309</definedName>
    <definedName name="UAcct41011">'[11]Func Study'!$AB$1309</definedName>
    <definedName name="UAcct41110" localSheetId="14">'[11]Func Study'!$AB$1325</definedName>
    <definedName name="UAcct41110">'[11]Func Study'!$AB$1325</definedName>
    <definedName name="UAcct41140" localSheetId="14">'[11]Func Study'!$AB$1232</definedName>
    <definedName name="UAcct41140">'[11]Func Study'!$AB$1232</definedName>
    <definedName name="UAcct41141" localSheetId="14">'[11]Func Study'!$AB$1237</definedName>
    <definedName name="UAcct41141">'[11]Func Study'!$AB$1237</definedName>
    <definedName name="UAcct41160" localSheetId="14">'[11]Func Study'!$AB$369</definedName>
    <definedName name="UAcct41160">'[11]Func Study'!$AB$369</definedName>
    <definedName name="UAcct41170" localSheetId="14">'[11]Func Study'!$AB$374</definedName>
    <definedName name="UAcct41170">'[11]Func Study'!$AB$374</definedName>
    <definedName name="UAcct4118" localSheetId="14">'[11]Func Study'!$AB$378</definedName>
    <definedName name="UAcct4118">'[11]Func Study'!$AB$378</definedName>
    <definedName name="UAcct41181" localSheetId="14">'[11]Func Study'!$AB$381</definedName>
    <definedName name="UAcct41181">'[11]Func Study'!$AB$381</definedName>
    <definedName name="UAcct4194" localSheetId="14">'[11]Func Study'!$AB$385</definedName>
    <definedName name="UAcct4194">'[11]Func Study'!$AB$385</definedName>
    <definedName name="UAcct421" localSheetId="14">'[11]Func Study'!$AB$394</definedName>
    <definedName name="UAcct421">'[11]Func Study'!$AB$394</definedName>
    <definedName name="UAcct4311" localSheetId="14">'[11]Func Study'!$AB$401</definedName>
    <definedName name="UAcct4311">'[11]Func Study'!$AB$401</definedName>
    <definedName name="UAcct442Se" localSheetId="14">'[11]Func Study'!$AB$259</definedName>
    <definedName name="UAcct442Se">'[11]Func Study'!$AB$259</definedName>
    <definedName name="UAcct442Sg" localSheetId="14">'[11]Func Study'!$AB$260</definedName>
    <definedName name="UAcct442Sg">'[11]Func Study'!$AB$260</definedName>
    <definedName name="UAcct447" localSheetId="14">'[11]Func Study'!$AB$281</definedName>
    <definedName name="UAcct447">'[11]Func Study'!$AB$281</definedName>
    <definedName name="UACCT447NPC" localSheetId="14">'[11]Func Study'!$AB$289</definedName>
    <definedName name="UACCT447NPC">'[11]Func Study'!$AB$289</definedName>
    <definedName name="UACCT447NPCCAEW" localSheetId="14">'[11]Func Study'!$AB$286</definedName>
    <definedName name="UACCT447NPCCAEW">'[11]Func Study'!$AB$286</definedName>
    <definedName name="UACCT447NPCCAGW" localSheetId="14">'[11]Func Study'!$AB$287</definedName>
    <definedName name="UACCT447NPCCAGW">'[11]Func Study'!$AB$287</definedName>
    <definedName name="UACCT447NPCDGP" localSheetId="14">'[11]Func Study'!$AB$288</definedName>
    <definedName name="UACCT447NPCDGP">'[11]Func Study'!$AB$288</definedName>
    <definedName name="UAcct447S" localSheetId="14">'[11]Func Study'!$AB$280</definedName>
    <definedName name="UAcct447S">'[11]Func Study'!$AB$280</definedName>
    <definedName name="UAcct448S" localSheetId="14">'[11]Func Study'!$AB$274</definedName>
    <definedName name="UAcct448S">'[11]Func Study'!$AB$274</definedName>
    <definedName name="UAcct448So" localSheetId="14">'[11]Func Study'!$AB$275</definedName>
    <definedName name="UAcct448So">'[11]Func Study'!$AB$275</definedName>
    <definedName name="UAcct449" localSheetId="14">'[11]Func Study'!$AB$294</definedName>
    <definedName name="UAcct449">'[11]Func Study'!$AB$294</definedName>
    <definedName name="UAcct450" localSheetId="14">'[11]Func Study'!$AB$304</definedName>
    <definedName name="UAcct450">'[11]Func Study'!$AB$304</definedName>
    <definedName name="UAcct450S" localSheetId="14">'[11]Func Study'!$AB$302</definedName>
    <definedName name="UAcct450S">'[11]Func Study'!$AB$302</definedName>
    <definedName name="UAcct450So" localSheetId="14">'[11]Func Study'!$AB$303</definedName>
    <definedName name="UAcct450So">'[11]Func Study'!$AB$303</definedName>
    <definedName name="UAcct451S" localSheetId="14">'[11]Func Study'!$AB$307</definedName>
    <definedName name="UAcct451S">'[11]Func Study'!$AB$307</definedName>
    <definedName name="UAcct451Sg" localSheetId="14">'[11]Func Study'!$AB$308</definedName>
    <definedName name="UAcct451Sg">'[11]Func Study'!$AB$308</definedName>
    <definedName name="UAcct451So" localSheetId="14">'[11]Func Study'!$AB$309</definedName>
    <definedName name="UAcct451So">'[11]Func Study'!$AB$309</definedName>
    <definedName name="UAcct453" localSheetId="14">'[11]Func Study'!$AB$315</definedName>
    <definedName name="UAcct453">'[11]Func Study'!$AB$315</definedName>
    <definedName name="UAcct454" localSheetId="14">'[11]Func Study'!$AB$322</definedName>
    <definedName name="UAcct454">'[11]Func Study'!$AB$322</definedName>
    <definedName name="UAcct454JBG" localSheetId="14">'[11]Func Study'!$AB$319</definedName>
    <definedName name="UAcct454JBG">'[11]Func Study'!$AB$319</definedName>
    <definedName name="UAcct454S" localSheetId="14">'[11]Func Study'!$AB$318</definedName>
    <definedName name="UAcct454S">'[11]Func Study'!$AB$318</definedName>
    <definedName name="UAcct454Sg" localSheetId="14">'[11]Func Study'!$AB$320</definedName>
    <definedName name="UAcct454Sg">'[11]Func Study'!$AB$320</definedName>
    <definedName name="UAcct454So" localSheetId="14">'[11]Func Study'!$AB$321</definedName>
    <definedName name="UAcct454So">'[11]Func Study'!$AB$321</definedName>
    <definedName name="UAcct456" localSheetId="14">'[11]Func Study'!$AB$332</definedName>
    <definedName name="UAcct456">'[11]Func Study'!$AB$332</definedName>
    <definedName name="UAcct456CAEW" localSheetId="14">'[11]Func Study'!$AB$331</definedName>
    <definedName name="UAcct456CAEW">'[11]Func Study'!$AB$331</definedName>
    <definedName name="UAcct456S" localSheetId="14">'[11]Func Study'!$AB$325</definedName>
    <definedName name="UAcct456S">'[11]Func Study'!$AB$325</definedName>
    <definedName name="UAcct456So" localSheetId="14">'[11]Func Study'!$AB$329</definedName>
    <definedName name="UAcct456So">'[11]Func Study'!$AB$329</definedName>
    <definedName name="UAcct500" localSheetId="14">'[11]Func Study'!$AB$416</definedName>
    <definedName name="UAcct500">'[11]Func Study'!$AB$416</definedName>
    <definedName name="UAcct500JBG" localSheetId="14">'[11]Func Study'!$AB$414</definedName>
    <definedName name="UAcct500JBG">'[11]Func Study'!$AB$414</definedName>
    <definedName name="UAcct501" localSheetId="14">'[11]Func Study'!$AB$423</definedName>
    <definedName name="UAcct501">'[11]Func Study'!$AB$423</definedName>
    <definedName name="UAcct501CAEW" localSheetId="14">'[11]Func Study'!$AB$420</definedName>
    <definedName name="UAcct501CAEW">'[11]Func Study'!$AB$420</definedName>
    <definedName name="UAcct501JBE" localSheetId="14">'[11]Func Study'!$AB$421</definedName>
    <definedName name="UAcct501JBE">'[11]Func Study'!$AB$421</definedName>
    <definedName name="UACCT501NPCCAEW" localSheetId="14">'[11]Func Study'!$AB$426</definedName>
    <definedName name="UACCT501NPCCAEW">'[11]Func Study'!$AB$426</definedName>
    <definedName name="UAcct502" localSheetId="14">'[11]Func Study'!$AB$433</definedName>
    <definedName name="UAcct502">'[11]Func Study'!$AB$433</definedName>
    <definedName name="UAcct502CAGE" localSheetId="14">'[11]Func Study'!$AB$431</definedName>
    <definedName name="UAcct502CAGE">'[11]Func Study'!$AB$431</definedName>
    <definedName name="UAcct503" localSheetId="14">'[11]Func Study'!$AB$437</definedName>
    <definedName name="UAcct503">'[11]Func Study'!$AB$437</definedName>
    <definedName name="UACCT503NPC" localSheetId="14">'[11]Func Study'!$AB$443</definedName>
    <definedName name="UACCT503NPC">'[11]Func Study'!$AB$443</definedName>
    <definedName name="UAcct505" localSheetId="14">'[11]Func Study'!$AB$449</definedName>
    <definedName name="UAcct505">'[11]Func Study'!$AB$449</definedName>
    <definedName name="UAcct505CAGE" localSheetId="14">'[11]Func Study'!$AB$447</definedName>
    <definedName name="UAcct505CAGE">'[11]Func Study'!$AB$447</definedName>
    <definedName name="UAcct506" localSheetId="14">'[11]Func Study'!$AB$455</definedName>
    <definedName name="UAcct506">'[11]Func Study'!$AB$455</definedName>
    <definedName name="UAcct506CAGE" localSheetId="14">'[11]Func Study'!$AB$452</definedName>
    <definedName name="UAcct506CAGE">'[11]Func Study'!$AB$452</definedName>
    <definedName name="UAcct507" localSheetId="14">'[11]Func Study'!$AB$464</definedName>
    <definedName name="UAcct507">'[11]Func Study'!$AB$464</definedName>
    <definedName name="UAcct507CAGE" localSheetId="14">'[11]Func Study'!$AB$462</definedName>
    <definedName name="UAcct507CAGE">'[11]Func Study'!$AB$462</definedName>
    <definedName name="UAcct510" localSheetId="14">'[11]Func Study'!$AB$469</definedName>
    <definedName name="UAcct510">'[11]Func Study'!$AB$469</definedName>
    <definedName name="UAcct510CAGE" localSheetId="14">'[11]Func Study'!$AB$467</definedName>
    <definedName name="UAcct510CAGE">'[11]Func Study'!$AB$467</definedName>
    <definedName name="UAcct511" localSheetId="14">'[11]Func Study'!$AB$474</definedName>
    <definedName name="UAcct511">'[11]Func Study'!$AB$474</definedName>
    <definedName name="UAcct511CAGE" localSheetId="14">'[11]Func Study'!$AB$472</definedName>
    <definedName name="UAcct511CAGE">'[11]Func Study'!$AB$472</definedName>
    <definedName name="UAcct512" localSheetId="14">'[11]Func Study'!$AB$479</definedName>
    <definedName name="UAcct512">'[11]Func Study'!$AB$479</definedName>
    <definedName name="UAcct512CAGE" localSheetId="14">'[11]Func Study'!$AB$477</definedName>
    <definedName name="UAcct512CAGE">'[11]Func Study'!$AB$477</definedName>
    <definedName name="UAcct513" localSheetId="14">'[11]Func Study'!$AB$484</definedName>
    <definedName name="UAcct513">'[11]Func Study'!$AB$484</definedName>
    <definedName name="UAcct513CAGE" localSheetId="14">'[11]Func Study'!$AB$482</definedName>
    <definedName name="UAcct513CAGE">'[11]Func Study'!$AB$482</definedName>
    <definedName name="UAcct514" localSheetId="14">'[11]Func Study'!$AB$489</definedName>
    <definedName name="UAcct514">'[11]Func Study'!$AB$489</definedName>
    <definedName name="UAcct514CAGE" localSheetId="14">'[11]Func Study'!$AB$487</definedName>
    <definedName name="UAcct514CAGE">'[11]Func Study'!$AB$487</definedName>
    <definedName name="UAcct517" localSheetId="14">'[11]Func Study'!$AB$498</definedName>
    <definedName name="UAcct517">'[11]Func Study'!$AB$498</definedName>
    <definedName name="UAcct518" localSheetId="14">'[11]Func Study'!$AB$502</definedName>
    <definedName name="UAcct518">'[11]Func Study'!$AB$502</definedName>
    <definedName name="UAcct519" localSheetId="14">'[11]Func Study'!$AB$507</definedName>
    <definedName name="UAcct519">'[11]Func Study'!$AB$507</definedName>
    <definedName name="UAcct520" localSheetId="14">'[11]Func Study'!$AB$511</definedName>
    <definedName name="UAcct520">'[11]Func Study'!$AB$511</definedName>
    <definedName name="UAcct523" localSheetId="14">'[11]Func Study'!$AB$515</definedName>
    <definedName name="UAcct523">'[11]Func Study'!$AB$515</definedName>
    <definedName name="UAcct524" localSheetId="14">'[11]Func Study'!$AB$519</definedName>
    <definedName name="UAcct524">'[11]Func Study'!$AB$519</definedName>
    <definedName name="UAcct528" localSheetId="14">'[11]Func Study'!$AB$523</definedName>
    <definedName name="UAcct528">'[11]Func Study'!$AB$523</definedName>
    <definedName name="UAcct529" localSheetId="14">'[11]Func Study'!$AB$527</definedName>
    <definedName name="UAcct529">'[11]Func Study'!$AB$527</definedName>
    <definedName name="UAcct530" localSheetId="14">'[11]Func Study'!$AB$531</definedName>
    <definedName name="UAcct530">'[11]Func Study'!$AB$531</definedName>
    <definedName name="UAcct531" localSheetId="14">'[11]Func Study'!$AB$535</definedName>
    <definedName name="UAcct531">'[11]Func Study'!$AB$535</definedName>
    <definedName name="UAcct532" localSheetId="14">'[11]Func Study'!$AB$539</definedName>
    <definedName name="UAcct532">'[11]Func Study'!$AB$539</definedName>
    <definedName name="UAcct535" localSheetId="14">'[11]Func Study'!$AB$551</definedName>
    <definedName name="UAcct535">'[11]Func Study'!$AB$551</definedName>
    <definedName name="UAcct536" localSheetId="14">'[11]Func Study'!$AB$555</definedName>
    <definedName name="UAcct536">'[11]Func Study'!$AB$555</definedName>
    <definedName name="UAcct537" localSheetId="14">'[11]Func Study'!$AB$559</definedName>
    <definedName name="UAcct537">'[11]Func Study'!$AB$559</definedName>
    <definedName name="UAcct538" localSheetId="14">'[11]Func Study'!$AB$563</definedName>
    <definedName name="UAcct538">'[11]Func Study'!$AB$563</definedName>
    <definedName name="UAcct539" localSheetId="14">'[11]Func Study'!$AB$568</definedName>
    <definedName name="UAcct539">'[11]Func Study'!$AB$568</definedName>
    <definedName name="UAcct540" localSheetId="14">'[11]Func Study'!$AB$572</definedName>
    <definedName name="UAcct540">'[11]Func Study'!$AB$572</definedName>
    <definedName name="UAcct541" localSheetId="14">'[11]Func Study'!$AB$576</definedName>
    <definedName name="UAcct541">'[11]Func Study'!$AB$576</definedName>
    <definedName name="UAcct542" localSheetId="14">'[11]Func Study'!$AB$580</definedName>
    <definedName name="UAcct542">'[11]Func Study'!$AB$580</definedName>
    <definedName name="UAcct543" localSheetId="14">'[11]Func Study'!$AB$584</definedName>
    <definedName name="UAcct543">'[11]Func Study'!$AB$584</definedName>
    <definedName name="UAcct544" localSheetId="14">'[11]Func Study'!$AB$588</definedName>
    <definedName name="UAcct544">'[11]Func Study'!$AB$588</definedName>
    <definedName name="UAcct545" localSheetId="14">'[11]Func Study'!$AB$592</definedName>
    <definedName name="UAcct545">'[11]Func Study'!$AB$592</definedName>
    <definedName name="UAcct546" localSheetId="14">'[11]Func Study'!$AB$606</definedName>
    <definedName name="UAcct546">'[11]Func Study'!$AB$606</definedName>
    <definedName name="UAcct546CAGE" localSheetId="14">'[11]Func Study'!$AB$605</definedName>
    <definedName name="UAcct546CAGE">'[11]Func Study'!$AB$605</definedName>
    <definedName name="UAcct547CAEW" localSheetId="14">'[11]Func Study'!$AB$610</definedName>
    <definedName name="UAcct547CAEW">'[11]Func Study'!$AB$610</definedName>
    <definedName name="UACCT547NPCCAEW" localSheetId="14">'[11]Func Study'!$AB$613</definedName>
    <definedName name="UACCT547NPCCAEW">'[11]Func Study'!$AB$613</definedName>
    <definedName name="UAcct547Se" localSheetId="14">'[11]Func Study'!$AB$609</definedName>
    <definedName name="UAcct547Se">'[11]Func Study'!$AB$609</definedName>
    <definedName name="UAcct548" localSheetId="14">'[11]Func Study'!$AB$621</definedName>
    <definedName name="UAcct548">'[11]Func Study'!$AB$621</definedName>
    <definedName name="UACCT548CAGE" localSheetId="14">'[11]Func Study'!$AB$620</definedName>
    <definedName name="UACCT548CAGE">'[11]Func Study'!$AB$620</definedName>
    <definedName name="UAcct549" localSheetId="14">'[11]Func Study'!$AB$626</definedName>
    <definedName name="UAcct549">'[11]Func Study'!$AB$626</definedName>
    <definedName name="Uacct549CAGE" localSheetId="14">'[11]Func Study'!$AB$625</definedName>
    <definedName name="Uacct549CAGE">'[11]Func Study'!$AB$625</definedName>
    <definedName name="UAcct551CAGE" localSheetId="14">'[11]Func Study'!$AB$634</definedName>
    <definedName name="UAcct551CAGE">'[11]Func Study'!$AB$634</definedName>
    <definedName name="UACCT551SG" localSheetId="14">'[11]Func Study'!$AB$635</definedName>
    <definedName name="UACCT551SG">'[11]Func Study'!$AB$635</definedName>
    <definedName name="UACCT552CAGE" localSheetId="14">'[11]Func Study'!$AB$640</definedName>
    <definedName name="UACCT552CAGE">'[11]Func Study'!$AB$640</definedName>
    <definedName name="UAcct552SG" localSheetId="14">'[11]Func Study'!$AB$639</definedName>
    <definedName name="UAcct552SG">'[11]Func Study'!$AB$639</definedName>
    <definedName name="UACCT553CAGE" localSheetId="14">'[11]Func Study'!$AB$646</definedName>
    <definedName name="UACCT553CAGE">'[11]Func Study'!$AB$646</definedName>
    <definedName name="UAcct553SG" localSheetId="14">'[11]Func Study'!$AB$645</definedName>
    <definedName name="UAcct553SG">'[11]Func Study'!$AB$645</definedName>
    <definedName name="UACCT554CAGE" localSheetId="14">'[11]Func Study'!$AB$651</definedName>
    <definedName name="UACCT554CAGE">'[11]Func Study'!$AB$651</definedName>
    <definedName name="UAcct554SG" localSheetId="14">'[11]Func Study'!$AB$650</definedName>
    <definedName name="UAcct554SG">'[11]Func Study'!$AB$650</definedName>
    <definedName name="UAcct555CAEW" localSheetId="14">'[11]Func Study'!$AB$665</definedName>
    <definedName name="UAcct555CAEW">'[11]Func Study'!$AB$665</definedName>
    <definedName name="UAcct555CAGW" localSheetId="14">'[11]Func Study'!$AB$664</definedName>
    <definedName name="UAcct555CAGW">'[11]Func Study'!$AB$664</definedName>
    <definedName name="UACCT555DGP" localSheetId="14">'[11]Func Study'!$AB$670</definedName>
    <definedName name="UACCT555DGP">'[11]Func Study'!$AB$670</definedName>
    <definedName name="UACCT555NPCCAEW" localSheetId="14">'[11]Func Study'!$AB$669</definedName>
    <definedName name="UACCT555NPCCAEW">'[11]Func Study'!$AB$669</definedName>
    <definedName name="UACCT555NPCCAGW" localSheetId="14">'[11]Func Study'!$AB$668</definedName>
    <definedName name="UACCT555NPCCAGW">'[11]Func Study'!$AB$668</definedName>
    <definedName name="UAcct555S" localSheetId="14">'[11]Func Study'!$AB$663</definedName>
    <definedName name="UAcct555S">'[11]Func Study'!$AB$663</definedName>
    <definedName name="UAcct555Se" localSheetId="14">'[11]Func Study'!$AB$665</definedName>
    <definedName name="UAcct555Se">'[11]Func Study'!$AB$665</definedName>
    <definedName name="UACCT555SG" localSheetId="14">'[11]Func Study'!$AB$664</definedName>
    <definedName name="UACCT555SG">'[11]Func Study'!$AB$664</definedName>
    <definedName name="UAcct556" localSheetId="14">'[11]Func Study'!$AB$676</definedName>
    <definedName name="UAcct556">'[11]Func Study'!$AB$676</definedName>
    <definedName name="UAcct557" localSheetId="14">'[11]Func Study'!$AB$685</definedName>
    <definedName name="UAcct557">'[11]Func Study'!$AB$685</definedName>
    <definedName name="UAcct560" localSheetId="14">'[11]Func Study'!$AB$715</definedName>
    <definedName name="UAcct560">'[11]Func Study'!$AB$715</definedName>
    <definedName name="UAcct561" localSheetId="14">'[11]Func Study'!$AB$720</definedName>
    <definedName name="UAcct561">'[11]Func Study'!$AB$720</definedName>
    <definedName name="UAcct562" localSheetId="14">'[11]Func Study'!$AB$726</definedName>
    <definedName name="UAcct562">'[11]Func Study'!$AB$726</definedName>
    <definedName name="UAcct563" localSheetId="14">'[11]Func Study'!$AB$731</definedName>
    <definedName name="UAcct563">'[11]Func Study'!$AB$731</definedName>
    <definedName name="UAcct564" localSheetId="14">'[11]Func Study'!$AB$735</definedName>
    <definedName name="UAcct564">'[11]Func Study'!$AB$735</definedName>
    <definedName name="UAcct565" localSheetId="14">'[11]Func Study'!$AB$739</definedName>
    <definedName name="UAcct565">'[11]Func Study'!$AB$739</definedName>
    <definedName name="UACCT565NPC" localSheetId="14">'[11]Func Study'!$AB$744</definedName>
    <definedName name="UACCT565NPC">'[11]Func Study'!$AB$744</definedName>
    <definedName name="UACCT565NPCCAGW" localSheetId="14">'[11]Func Study'!$AB$742</definedName>
    <definedName name="UACCT565NPCCAGW">'[11]Func Study'!$AB$742</definedName>
    <definedName name="UAcct566" localSheetId="14">'[11]Func Study'!$AB$748</definedName>
    <definedName name="UAcct566">'[11]Func Study'!$AB$748</definedName>
    <definedName name="UAcct567" localSheetId="14">'[11]Func Study'!$AB$752</definedName>
    <definedName name="UAcct567">'[11]Func Study'!$AB$752</definedName>
    <definedName name="UAcct568" localSheetId="14">'[11]Func Study'!$AB$756</definedName>
    <definedName name="UAcct568">'[11]Func Study'!$AB$756</definedName>
    <definedName name="UAcct569" localSheetId="14">'[11]Func Study'!$AB$760</definedName>
    <definedName name="UAcct569">'[11]Func Study'!$AB$760</definedName>
    <definedName name="UAcct570" localSheetId="14">'[11]Func Study'!$AB$765</definedName>
    <definedName name="UAcct570">'[11]Func Study'!$AB$765</definedName>
    <definedName name="UAcct571" localSheetId="14">'[11]Func Study'!$AB$770</definedName>
    <definedName name="UAcct571">'[11]Func Study'!$AB$770</definedName>
    <definedName name="UAcct572" localSheetId="14">'[11]Func Study'!$AB$774</definedName>
    <definedName name="UAcct572">'[11]Func Study'!$AB$774</definedName>
    <definedName name="UAcct573" localSheetId="14">'[11]Func Study'!$AB$778</definedName>
    <definedName name="UAcct573">'[11]Func Study'!$AB$778</definedName>
    <definedName name="UAcct580" localSheetId="14">'[11]Func Study'!$AB$791</definedName>
    <definedName name="UAcct580">'[11]Func Study'!$AB$791</definedName>
    <definedName name="UAcct581" localSheetId="14">'[11]Func Study'!$AB$796</definedName>
    <definedName name="UAcct581">'[11]Func Study'!$AB$796</definedName>
    <definedName name="UAcct582" localSheetId="14">'[11]Func Study'!$AB$801</definedName>
    <definedName name="UAcct582">'[11]Func Study'!$AB$801</definedName>
    <definedName name="UAcct583" localSheetId="14">'[11]Func Study'!$AB$806</definedName>
    <definedName name="UAcct583">'[11]Func Study'!$AB$806</definedName>
    <definedName name="UAcct584" localSheetId="14">'[11]Func Study'!$AB$811</definedName>
    <definedName name="UAcct584">'[11]Func Study'!$AB$811</definedName>
    <definedName name="UAcct585" localSheetId="14">'[11]Func Study'!$AB$816</definedName>
    <definedName name="UAcct585">'[11]Func Study'!$AB$816</definedName>
    <definedName name="UAcct586" localSheetId="14">'[11]Func Study'!$AB$821</definedName>
    <definedName name="UAcct586">'[11]Func Study'!$AB$821</definedName>
    <definedName name="UAcct587" localSheetId="14">'[11]Func Study'!$AB$826</definedName>
    <definedName name="UAcct587">'[11]Func Study'!$AB$826</definedName>
    <definedName name="UAcct588" localSheetId="14">'[11]Func Study'!$AB$831</definedName>
    <definedName name="UAcct588">'[11]Func Study'!$AB$831</definedName>
    <definedName name="UAcct589" localSheetId="14">'[11]Func Study'!$AB$836</definedName>
    <definedName name="UAcct589">'[11]Func Study'!$AB$836</definedName>
    <definedName name="UAcct590" localSheetId="14">'[11]Func Study'!$AB$841</definedName>
    <definedName name="UAcct590">'[11]Func Study'!$AB$841</definedName>
    <definedName name="UAcct591" localSheetId="14">'[11]Func Study'!$AB$846</definedName>
    <definedName name="UAcct591">'[11]Func Study'!$AB$846</definedName>
    <definedName name="UAcct592" localSheetId="14">'[11]Func Study'!$AB$851</definedName>
    <definedName name="UAcct592">'[11]Func Study'!$AB$851</definedName>
    <definedName name="UAcct593" localSheetId="14">'[11]Func Study'!$AB$856</definedName>
    <definedName name="UAcct593">'[11]Func Study'!$AB$856</definedName>
    <definedName name="UAcct594" localSheetId="14">'[11]Func Study'!$AB$861</definedName>
    <definedName name="UAcct594">'[11]Func Study'!$AB$861</definedName>
    <definedName name="UAcct595" localSheetId="14">'[11]Func Study'!$AB$866</definedName>
    <definedName name="UAcct595">'[11]Func Study'!$AB$866</definedName>
    <definedName name="UAcct596" localSheetId="14">'[11]Func Study'!$AB$876</definedName>
    <definedName name="UAcct596">'[11]Func Study'!$AB$876</definedName>
    <definedName name="UAcct597" localSheetId="14">'[11]Func Study'!$AB$881</definedName>
    <definedName name="UAcct597">'[11]Func Study'!$AB$881</definedName>
    <definedName name="UAcct598" localSheetId="14">'[11]Func Study'!$AB$886</definedName>
    <definedName name="UAcct598">'[11]Func Study'!$AB$886</definedName>
    <definedName name="UAcct901" localSheetId="14">'[11]Func Study'!$AB$898</definedName>
    <definedName name="UAcct901">'[11]Func Study'!$AB$898</definedName>
    <definedName name="UAcct902" localSheetId="14">'[11]Func Study'!$AB$903</definedName>
    <definedName name="UAcct902">'[11]Func Study'!$AB$903</definedName>
    <definedName name="UAcct903" localSheetId="14">'[11]Func Study'!$AB$908</definedName>
    <definedName name="UAcct903">'[11]Func Study'!$AB$908</definedName>
    <definedName name="UAcct904" localSheetId="14">'[11]Func Study'!$AB$914</definedName>
    <definedName name="UAcct904">'[11]Func Study'!$AB$914</definedName>
    <definedName name="UAcct905" localSheetId="14">'[11]Func Study'!$AB$919</definedName>
    <definedName name="UAcct905">'[11]Func Study'!$AB$919</definedName>
    <definedName name="UAcct907" localSheetId="14">'[11]Func Study'!$AB$933</definedName>
    <definedName name="UAcct907">'[11]Func Study'!$AB$933</definedName>
    <definedName name="UAcct908" localSheetId="14">'[11]Func Study'!$AB$938</definedName>
    <definedName name="UAcct908">'[11]Func Study'!$AB$938</definedName>
    <definedName name="UAcct909" localSheetId="14">'[11]Func Study'!$AB$943</definedName>
    <definedName name="UAcct909">'[11]Func Study'!$AB$943</definedName>
    <definedName name="UAcct910" localSheetId="14">'[11]Func Study'!$AB$948</definedName>
    <definedName name="UAcct910">'[11]Func Study'!$AB$948</definedName>
    <definedName name="UAcct911" localSheetId="14">'[11]Func Study'!$AB$959</definedName>
    <definedName name="UAcct911">'[11]Func Study'!$AB$959</definedName>
    <definedName name="UAcct912" localSheetId="14">'[11]Func Study'!$AB$964</definedName>
    <definedName name="UAcct912">'[11]Func Study'!$AB$964</definedName>
    <definedName name="UAcct913" localSheetId="14">'[11]Func Study'!$AB$969</definedName>
    <definedName name="UAcct913">'[11]Func Study'!$AB$969</definedName>
    <definedName name="UAcct916" localSheetId="14">'[11]Func Study'!$AB$974</definedName>
    <definedName name="UAcct916">'[11]Func Study'!$AB$974</definedName>
    <definedName name="UAcct920" localSheetId="14">'[11]Func Study'!$AB$985</definedName>
    <definedName name="UAcct920">'[11]Func Study'!$AB$985</definedName>
    <definedName name="UAcct920Cn" localSheetId="14">'[11]Func Study'!$AB$983</definedName>
    <definedName name="UAcct920Cn">'[11]Func Study'!$AB$983</definedName>
    <definedName name="UAcct921" localSheetId="14">'[11]Func Study'!$AB$991</definedName>
    <definedName name="UAcct921">'[11]Func Study'!$AB$991</definedName>
    <definedName name="UAcct921Cn" localSheetId="14">'[11]Func Study'!$AB$989</definedName>
    <definedName name="UAcct921Cn">'[11]Func Study'!$AB$989</definedName>
    <definedName name="UAcct923" localSheetId="14">'[11]Func Study'!$AB$997</definedName>
    <definedName name="UAcct923">'[11]Func Study'!$AB$997</definedName>
    <definedName name="UAcct923CAGW" localSheetId="14">'[11]Func Study'!$AB$995</definedName>
    <definedName name="UAcct923CAGW">'[11]Func Study'!$AB$995</definedName>
    <definedName name="UAcct924" localSheetId="14">'[11]Func Study'!$AB$1001</definedName>
    <definedName name="UAcct924">'[11]Func Study'!$AB$1001</definedName>
    <definedName name="UAcct925" localSheetId="14">'[11]Func Study'!$AB$1005</definedName>
    <definedName name="UAcct925">'[11]Func Study'!$AB$1005</definedName>
    <definedName name="UAcct926" localSheetId="14">'[11]Func Study'!$AB$1011</definedName>
    <definedName name="UAcct926">'[11]Func Study'!$AB$1011</definedName>
    <definedName name="UAcct927" localSheetId="14">'[11]Func Study'!$AB$1016</definedName>
    <definedName name="UAcct927">'[11]Func Study'!$AB$1016</definedName>
    <definedName name="UAcct928" localSheetId="14">'[11]Func Study'!$AB$1023</definedName>
    <definedName name="UAcct928">'[11]Func Study'!$AB$1023</definedName>
    <definedName name="UAcct929" localSheetId="14">'[11]Func Study'!$AB$1028</definedName>
    <definedName name="UAcct929">'[11]Func Study'!$AB$1028</definedName>
    <definedName name="UAcct930" localSheetId="14">'[11]Func Study'!$AB$1034</definedName>
    <definedName name="UAcct930">'[11]Func Study'!$AB$1034</definedName>
    <definedName name="UAcct931" localSheetId="14">'[11]Func Study'!$AB$1039</definedName>
    <definedName name="UAcct931">'[11]Func Study'!$AB$1039</definedName>
    <definedName name="UAcct935" localSheetId="14">'[11]Func Study'!$AB$1045</definedName>
    <definedName name="UAcct935">'[11]Func Study'!$AB$1045</definedName>
    <definedName name="UAcctAGA" localSheetId="14">'[11]Func Study'!$AB$296</definedName>
    <definedName name="UAcctAGA">'[11]Func Study'!$AB$296</definedName>
    <definedName name="UAcctcwc" localSheetId="14">'[11]Func Study'!$AB$2136</definedName>
    <definedName name="UAcctcwc">'[11]Func Study'!$AB$2136</definedName>
    <definedName name="UAcctd00" localSheetId="14">'[11]Func Study'!$AB$1786</definedName>
    <definedName name="UAcctd00">'[11]Func Study'!$AB$1786</definedName>
    <definedName name="UAcctds0" localSheetId="14">'[11]Func Study'!$AB$1790</definedName>
    <definedName name="UAcctds0">'[11]Func Study'!$AB$1790</definedName>
    <definedName name="UACCTECDDGP" localSheetId="14">'[11]Func Study'!$AB$687</definedName>
    <definedName name="UACCTECDDGP">'[11]Func Study'!$AB$687</definedName>
    <definedName name="UACCTECDMC" localSheetId="14">'[11]Func Study'!$AB$689</definedName>
    <definedName name="UACCTECDMC">'[11]Func Study'!$AB$689</definedName>
    <definedName name="UACCTECDS" localSheetId="14">'[11]Func Study'!$AB$691</definedName>
    <definedName name="UACCTECDS">'[11]Func Study'!$AB$691</definedName>
    <definedName name="UACCTECDSG1" localSheetId="14">'[11]Func Study'!$AB$688</definedName>
    <definedName name="UACCTECDSG1">'[11]Func Study'!$AB$688</definedName>
    <definedName name="UACCTECDSG2" localSheetId="14">'[11]Func Study'!$AB$690</definedName>
    <definedName name="UACCTECDSG2">'[11]Func Study'!$AB$690</definedName>
    <definedName name="UACCTECDSG3" localSheetId="14">'[11]Func Study'!$AB$692</definedName>
    <definedName name="UACCTECDSG3">'[11]Func Study'!$AB$692</definedName>
    <definedName name="UAcctfit" localSheetId="14">'[11]Func Study'!$AB$1395</definedName>
    <definedName name="UAcctfit">'[11]Func Study'!$AB$1395</definedName>
    <definedName name="UAcctg00" localSheetId="14">'[11]Func Study'!$AB$1947</definedName>
    <definedName name="UAcctg00">'[11]Func Study'!$AB$1947</definedName>
    <definedName name="UAccth00" localSheetId="14">'[11]Func Study'!$AB$1545</definedName>
    <definedName name="UAccth00">'[11]Func Study'!$AB$1545</definedName>
    <definedName name="UAccti00" localSheetId="14">'[11]Func Study'!$AB$1993</definedName>
    <definedName name="UAccti00">'[11]Func Study'!$AB$1993</definedName>
    <definedName name="UAcctn00" localSheetId="14">'[11]Func Study'!$AB$1496</definedName>
    <definedName name="UAcctn00">'[11]Func Study'!$AB$1496</definedName>
    <definedName name="UAccto00" localSheetId="14">'[11]Func Study'!$AB$1606</definedName>
    <definedName name="UAccto00">'[11]Func Study'!$AB$1606</definedName>
    <definedName name="UAcctowc" localSheetId="14">'[11]Func Study'!$AB$2149</definedName>
    <definedName name="UAcctowc">'[11]Func Study'!$AB$2149</definedName>
    <definedName name="UACCTOWCSSECH" localSheetId="14">'[11]Func Study'!$AB$2148</definedName>
    <definedName name="UACCTOWCSSECH">'[11]Func Study'!$AB$2148</definedName>
    <definedName name="UAccts00" localSheetId="14">'[11]Func Study'!$AB$1455</definedName>
    <definedName name="UAccts00">'[11]Func Study'!$AB$1455</definedName>
    <definedName name="UAcctsttax" localSheetId="14">'[11]Func Study'!$AB$1377</definedName>
    <definedName name="UAcctsttax">'[11]Func Study'!$AB$1377</definedName>
    <definedName name="UAcctt00" localSheetId="14">'[11]Func Study'!$AB$1682</definedName>
    <definedName name="UAcctt00">'[11]Func Study'!$AB$1682</definedName>
    <definedName name="UG" localSheetId="14">[4]CLASSIFIERS!$A$9:$IV$9</definedName>
    <definedName name="UG">[4]CLASSIFIERS!$A$9:$IV$9</definedName>
    <definedName name="UG_NCP" localSheetId="14">[4]EXTERNAL!$A$82:$IV$84</definedName>
    <definedName name="UG_NCP">[4]EXTERNAL!$A$82:$IV$84</definedName>
    <definedName name="UG_TFMR" localSheetId="14">[4]EXTERNAL!$A$103:$IV$105</definedName>
    <definedName name="UG_TFMR">[4]EXTERNAL!$A$103:$IV$105</definedName>
    <definedName name="UG_TFMRC" localSheetId="14">[4]EXTERNAL!$A$100:$IV$102</definedName>
    <definedName name="UG_TFMRC">[4]EXTERNAL!$A$100:$IV$102</definedName>
    <definedName name="UNBILLED" localSheetId="14">[4]EXTERNAL!$A$64:$IV$66</definedName>
    <definedName name="UNBILLED">[4]EXTERNAL!$A$64:$IV$66</definedName>
    <definedName name="UncollectibleAccounts" localSheetId="14">[15]Variables!$D$25</definedName>
    <definedName name="UncollectibleAccounts">[15]Variables!$D$25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" localSheetId="35">'[19]Summaries &amp; 3.01-3.18 &amp; 4.01'!$CV$14</definedName>
    <definedName name="UTG">'[20]Summaries &amp; 3.01-3.18 &amp; 4.01'!$CV$14</definedName>
    <definedName name="UtGrossReceipts" localSheetId="14">[15]Variables!$D$29</definedName>
    <definedName name="UtGrossReceipts">[15]Variables!$D$29</definedName>
    <definedName name="UTN" localSheetId="35">'[19]Summaries &amp; 3.01-3.18 &amp; 4.01'!$CW$14</definedName>
    <definedName name="UTN">'[20]Summaries &amp; 3.01-3.18 &amp; 4.01'!$CW$14</definedName>
    <definedName name="ValidAccount">[12]Variables!$AK$43:$AK$369</definedName>
    <definedName name="Values_Entered" localSheetId="11">IF(Loan_Amount*Interest_Rate*Loan_Years*Loan_Start&gt;0,1,0)</definedName>
    <definedName name="Values_Entered" localSheetId="36">IF(Loan_Amount*Interest_Rate*Loan_Years*Loan_Start&gt;0,1,0)</definedName>
    <definedName name="Values_Entered" localSheetId="14">IF(Loan_Amount*Interest_Rate*Loan_Years*Loan_Start&gt;0,1,0)</definedName>
    <definedName name="Values_Entered" localSheetId="13">IF(Loan_Amount*Interest_Rate*Loan_Years*Loan_Start&gt;0,1,0)</definedName>
    <definedName name="Values_Entered" localSheetId="29">IF(Loan_Amount*Interest_Rate*Loan_Years*Loan_Start&gt;0,1,0)</definedName>
    <definedName name="Values_Entered" localSheetId="28">IF(Loan_Amount*Interest_Rate*Loan_Years*Loan_Start&gt;0,1,0)</definedName>
    <definedName name="Values_Entered" localSheetId="27">IF(Loan_Amount*Interest_Rate*Loan_Years*Loan_Start&gt;0,1,0)</definedName>
    <definedName name="Values_Entered" localSheetId="30">IF(Loan_Amount*Interest_Rate*Loan_Years*Loan_Start&gt;0,1,0)</definedName>
    <definedName name="Values_Entered" localSheetId="24">IF(Loan_Amount*Interest_Rate*Loan_Years*Loan_Start&gt;0,1,0)</definedName>
    <definedName name="Values_Entered" localSheetId="26">IF(Loan_Amount*Interest_Rate*Loan_Years*Loan_Start&gt;0,1,0)</definedName>
    <definedName name="Values_Entered" localSheetId="25">IF(Loan_Amount*Interest_Rate*Loan_Years*Loan_Start&gt;0,1,0)</definedName>
    <definedName name="Values_Entered" localSheetId="5">IF(Loan_Amount*Interest_Rate*Loan_Years*Loan_Start&gt;0,1,0)</definedName>
    <definedName name="Values_Entered" localSheetId="22">IF(Loan_Amount*Interest_Rate*Loan_Years*Loan_Start&gt;0,1,0)</definedName>
    <definedName name="Values_Entered" localSheetId="21">IF(Loan_Amount*Interest_Rate*Loan_Years*Loan_Start&gt;0,1,0)</definedName>
    <definedName name="Values_Entered" localSheetId="20">IF(Loan_Amount*Interest_Rate*Loan_Years*Loan_Start&gt;0,1,0)</definedName>
    <definedName name="Values_Entered" localSheetId="23">IF(Loan_Amount*Interest_Rate*Loan_Years*Loan_Start&gt;0,1,0)</definedName>
    <definedName name="Values_Entered" localSheetId="19">IF(Loan_Amount*Interest_Rate*Loan_Years*Loan_Start&gt;0,1,0)</definedName>
    <definedName name="Values_Entered" localSheetId="18">IF(Loan_Amount*Interest_Rate*Loan_Years*Loan_Start&gt;0,1,0)</definedName>
    <definedName name="Values_Entered">IF(Loan_Amount*Interest_Rate*Loan_Years*Loan_Start&gt;0,1,0)</definedName>
    <definedName name="VOMEsc" localSheetId="14">[13]Assumptions!$C$21</definedName>
    <definedName name="VOMEsc">[13]Assumptions!$C$21</definedName>
    <definedName name="WACC" localSheetId="14">[13]Assumptions!$I$61</definedName>
    <definedName name="WACC">[13]Assumptions!$I$61</definedName>
    <definedName name="WaRevenueTax" localSheetId="14">[15]Variables!$D$27</definedName>
    <definedName name="WaRevenueTax">[15]Variables!$D$27</definedName>
    <definedName name="we" hidden="1">{#N/A,#N/A,FALSE,"Pg 6b CustCount_Gas";#N/A,#N/A,FALSE,"QA";#N/A,#N/A,FALSE,"Report";#N/A,#N/A,FALSE,"forecast"}</definedName>
    <definedName name="Winter">'[70]Input Tab'!$B$11</definedName>
    <definedName name="WinterPeak" localSheetId="14">'[71]Load Data'!$D$9:$H$12,'[71]Load Data'!$D$20:$H$22</definedName>
    <definedName name="WinterPeak">'[71]Load Data'!$D$9:$H$12,'[71]Load Data'!$D$20:$H$22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UTC_Docket_No._UG_11____">'[7]MJS-6'!$F$2</definedName>
    <definedName name="WUTC_FILING_FEE">'[7]MJS-7'!$O$15</definedName>
    <definedName name="x" localSheetId="14">'[72]Weather Present'!$K$7</definedName>
    <definedName name="x">'[72]Weather Present'!$K$7</definedName>
    <definedName name="y" localSheetId="14">'[73]DSM Output'!$B$21:$B$23</definedName>
    <definedName name="y">'[73]DSM Output'!$B$21:$B$23</definedName>
    <definedName name="Years_evaluated">'[74]Revison Inputs'!$B$6</definedName>
    <definedName name="YEFactors">[12]Factors!$S$3:$AG$99</definedName>
    <definedName name="YTD_Format" localSheetId="15">[53]YTD!$B$13:$D$13,[53]YTD!$B$32:$D$32</definedName>
    <definedName name="YTD_Format" localSheetId="12">[53]YTD!$B$13:$D$13,[53]YTD!$B$32:$D$32</definedName>
    <definedName name="YTD_Format" localSheetId="14">[53]YTD!$B$13:$D$13,[53]YTD!$B$32:$D$32</definedName>
    <definedName name="YTD_Format" localSheetId="31">[53]YTD!$B$13:$D$13,[53]YTD!$B$32:$D$32</definedName>
    <definedName name="YTD_Format" localSheetId="13">[53]YTD!$B$13:$D$13,[53]YTD!$B$32:$D$32</definedName>
    <definedName name="YTD_Format">[52]YTD!$B$13:$D$13,[52]YTD!$B$36:$D$36</definedName>
    <definedName name="z" localSheetId="14">'[73]DSM Output'!$G$21:$G$23</definedName>
    <definedName name="z">'[73]DSM Output'!$G$21:$G$23</definedName>
  </definedNames>
  <calcPr calcId="162913"/>
</workbook>
</file>

<file path=xl/calcChain.xml><?xml version="1.0" encoding="utf-8"?>
<calcChain xmlns="http://schemas.openxmlformats.org/spreadsheetml/2006/main">
  <c r="L42" i="46" l="1"/>
  <c r="A4" i="22" l="1"/>
  <c r="A4" i="18"/>
  <c r="G33" i="22"/>
  <c r="N22" i="18" s="1"/>
  <c r="G35" i="22"/>
  <c r="P22" i="18" s="1"/>
  <c r="G34" i="22"/>
  <c r="O22" i="18" s="1"/>
  <c r="G32" i="22"/>
  <c r="M22" i="18" s="1"/>
  <c r="G31" i="22"/>
  <c r="L22" i="18" s="1"/>
  <c r="G30" i="22"/>
  <c r="G29" i="22"/>
  <c r="J22" i="18" s="1"/>
  <c r="G36" i="22" l="1"/>
  <c r="C15" i="18" s="1"/>
  <c r="K22" i="18"/>
  <c r="E10" i="22"/>
  <c r="E11" i="22" s="1"/>
  <c r="E12" i="22" s="1"/>
  <c r="E13" i="22" s="1"/>
  <c r="E14" i="22" s="1"/>
  <c r="E15" i="22" s="1"/>
  <c r="E16" i="22" s="1"/>
  <c r="E17" i="22" s="1"/>
  <c r="E18" i="22" s="1"/>
  <c r="E19" i="22" s="1"/>
  <c r="E20" i="22" s="1"/>
  <c r="E21" i="22" s="1"/>
  <c r="E22" i="22" s="1"/>
  <c r="E23" i="22" s="1"/>
  <c r="E24" i="22" s="1"/>
  <c r="E25" i="22" s="1"/>
  <c r="E26" i="22" s="1"/>
  <c r="E27" i="22" s="1"/>
  <c r="E28" i="22" s="1"/>
  <c r="E29" i="22" s="1"/>
  <c r="E30" i="22" s="1"/>
  <c r="E31" i="22" s="1"/>
  <c r="E32" i="22" s="1"/>
  <c r="E33" i="22" s="1"/>
  <c r="E34" i="22" s="1"/>
  <c r="E35" i="22" s="1"/>
  <c r="E36" i="22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I22" i="18" l="1"/>
  <c r="D30" i="68"/>
  <c r="E30" i="68"/>
  <c r="F30" i="68"/>
  <c r="G30" i="68"/>
  <c r="H30" i="68"/>
  <c r="I30" i="68"/>
  <c r="J30" i="68"/>
  <c r="K30" i="68"/>
  <c r="L30" i="68"/>
  <c r="M30" i="68"/>
  <c r="N30" i="68"/>
  <c r="C30" i="68"/>
  <c r="D17" i="69"/>
  <c r="E17" i="69"/>
  <c r="F17" i="69"/>
  <c r="G17" i="69"/>
  <c r="H17" i="69"/>
  <c r="I17" i="69"/>
  <c r="J17" i="69"/>
  <c r="K17" i="69"/>
  <c r="L17" i="69"/>
  <c r="M17" i="69"/>
  <c r="N17" i="69"/>
  <c r="C17" i="69"/>
  <c r="E13" i="69"/>
  <c r="F13" i="69"/>
  <c r="D13" i="69"/>
  <c r="E28" i="68"/>
  <c r="F28" i="68"/>
  <c r="D28" i="68"/>
  <c r="BX104" i="41"/>
  <c r="BY104" i="41"/>
  <c r="BZ104" i="41"/>
  <c r="CA104" i="41"/>
  <c r="B21" i="30" l="1"/>
  <c r="B19" i="30"/>
  <c r="E15" i="30"/>
  <c r="E17" i="30" s="1"/>
  <c r="E19" i="30" s="1"/>
  <c r="B15" i="30"/>
  <c r="E20" i="30" l="1"/>
  <c r="E21" i="30" s="1"/>
  <c r="R8" i="44" l="1"/>
  <c r="R9" i="44"/>
  <c r="R12" i="44"/>
  <c r="R13" i="44"/>
  <c r="R14" i="44"/>
  <c r="R15" i="44"/>
  <c r="R16" i="44"/>
  <c r="R17" i="44"/>
  <c r="R18" i="44"/>
  <c r="R21" i="44"/>
  <c r="R22" i="44"/>
  <c r="R23" i="44"/>
  <c r="R24" i="44"/>
  <c r="R27" i="44"/>
  <c r="R29" i="44"/>
  <c r="R30" i="44"/>
  <c r="R33" i="44"/>
  <c r="P29" i="44"/>
  <c r="P22" i="44"/>
  <c r="P16" i="44"/>
  <c r="P12" i="44"/>
  <c r="G35" i="46"/>
  <c r="G25" i="46"/>
  <c r="G18" i="46"/>
  <c r="G14" i="46"/>
  <c r="G21" i="46"/>
  <c r="P17" i="44" l="1"/>
  <c r="P30" i="44"/>
  <c r="P8" i="44"/>
  <c r="P14" i="44"/>
  <c r="P18" i="44"/>
  <c r="P24" i="44"/>
  <c r="P33" i="44"/>
  <c r="P13" i="44"/>
  <c r="P23" i="44"/>
  <c r="P9" i="44"/>
  <c r="P15" i="44"/>
  <c r="P21" i="44"/>
  <c r="P27" i="44"/>
  <c r="O8" i="44"/>
  <c r="G16" i="46"/>
  <c r="R31" i="44"/>
  <c r="G29" i="46"/>
  <c r="G28" i="46"/>
  <c r="G15" i="46"/>
  <c r="F50" i="45"/>
  <c r="I31" i="44"/>
  <c r="O33" i="44"/>
  <c r="M31" i="44"/>
  <c r="L31" i="44"/>
  <c r="H31" i="44"/>
  <c r="L25" i="44"/>
  <c r="H25" i="44"/>
  <c r="L19" i="44"/>
  <c r="H19" i="44"/>
  <c r="O30" i="44"/>
  <c r="K31" i="44"/>
  <c r="G31" i="44"/>
  <c r="O27" i="44"/>
  <c r="O23" i="44"/>
  <c r="K25" i="44"/>
  <c r="G25" i="44"/>
  <c r="M25" i="44"/>
  <c r="I25" i="44"/>
  <c r="O21" i="44"/>
  <c r="O17" i="44"/>
  <c r="O15" i="44"/>
  <c r="O13" i="44"/>
  <c r="K19" i="44"/>
  <c r="G19" i="44"/>
  <c r="M10" i="44"/>
  <c r="I10" i="44"/>
  <c r="O9" i="44"/>
  <c r="K10" i="44"/>
  <c r="G10" i="44"/>
  <c r="N31" i="44"/>
  <c r="J31" i="44"/>
  <c r="F31" i="44"/>
  <c r="N25" i="44"/>
  <c r="J25" i="44"/>
  <c r="O22" i="44"/>
  <c r="O16" i="44"/>
  <c r="N19" i="44"/>
  <c r="J19" i="44"/>
  <c r="F19" i="44"/>
  <c r="L10" i="44"/>
  <c r="H10" i="44"/>
  <c r="N10" i="44"/>
  <c r="J10" i="44"/>
  <c r="F10" i="44"/>
  <c r="O24" i="44"/>
  <c r="O18" i="44"/>
  <c r="O14" i="44"/>
  <c r="M19" i="44"/>
  <c r="I19" i="44"/>
  <c r="O12" i="44"/>
  <c r="O29" i="44"/>
  <c r="O31" i="44" l="1"/>
  <c r="N37" i="44"/>
  <c r="L37" i="44"/>
  <c r="I37" i="44" l="1"/>
  <c r="K37" i="44" l="1"/>
  <c r="G37" i="44"/>
  <c r="J37" i="44"/>
  <c r="H37" i="44"/>
  <c r="P35" i="44" l="1"/>
  <c r="M37" i="44"/>
  <c r="R37" i="44" s="1"/>
  <c r="R35" i="44"/>
  <c r="O35" i="44"/>
  <c r="A10" i="22" l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BL366" i="41" l="1"/>
  <c r="BL367" i="41" s="1"/>
  <c r="BM366" i="41"/>
  <c r="BM367" i="41" s="1"/>
  <c r="BN366" i="41"/>
  <c r="BN367" i="41" s="1"/>
  <c r="BO366" i="41"/>
  <c r="BO367" i="41" s="1"/>
  <c r="BP366" i="41"/>
  <c r="BP367" i="41" s="1"/>
  <c r="BQ366" i="41"/>
  <c r="BQ367" i="41" s="1"/>
  <c r="BR366" i="41"/>
  <c r="BR367" i="41" s="1"/>
  <c r="BS366" i="41"/>
  <c r="BS367" i="41" s="1"/>
  <c r="BT366" i="41"/>
  <c r="BT367" i="41" s="1"/>
  <c r="BU366" i="41"/>
  <c r="BU367" i="41" s="1"/>
  <c r="BV366" i="41"/>
  <c r="BV367" i="41" s="1"/>
  <c r="X367" i="41"/>
  <c r="Y367" i="41"/>
  <c r="Z367" i="41"/>
  <c r="AA367" i="41"/>
  <c r="AB367" i="41"/>
  <c r="AC367" i="41"/>
  <c r="AD367" i="41"/>
  <c r="AE367" i="41"/>
  <c r="AF367" i="41"/>
  <c r="AG367" i="41"/>
  <c r="AH367" i="41"/>
  <c r="AI367" i="41"/>
  <c r="AJ367" i="41"/>
  <c r="AK367" i="41"/>
  <c r="AL367" i="41"/>
  <c r="AM367" i="41"/>
  <c r="AN367" i="41"/>
  <c r="AO367" i="41"/>
  <c r="AP367" i="41"/>
  <c r="AQ367" i="41"/>
  <c r="AR367" i="41"/>
  <c r="AS367" i="41"/>
  <c r="AT367" i="41"/>
  <c r="AU367" i="41"/>
  <c r="AV367" i="41"/>
  <c r="AW367" i="41"/>
  <c r="AX367" i="41"/>
  <c r="AY367" i="41"/>
  <c r="AZ367" i="41"/>
  <c r="BA367" i="41"/>
  <c r="BB367" i="41"/>
  <c r="BC367" i="41"/>
  <c r="BD367" i="41"/>
  <c r="BE367" i="41"/>
  <c r="BF367" i="41"/>
  <c r="BG367" i="41"/>
  <c r="BH367" i="41"/>
  <c r="BI367" i="41"/>
  <c r="BJ367" i="41"/>
  <c r="BK367" i="41"/>
  <c r="W367" i="41"/>
  <c r="V367" i="41"/>
  <c r="U367" i="41"/>
  <c r="T367" i="41"/>
  <c r="S367" i="41"/>
  <c r="R367" i="41"/>
  <c r="Q367" i="41"/>
  <c r="P367" i="41"/>
  <c r="O367" i="41"/>
  <c r="N367" i="41"/>
  <c r="M367" i="41"/>
  <c r="L367" i="41"/>
  <c r="K367" i="41"/>
  <c r="J367" i="41"/>
  <c r="I367" i="41"/>
  <c r="H367" i="41"/>
  <c r="G367" i="41"/>
  <c r="F367" i="41"/>
  <c r="E367" i="41"/>
  <c r="D367" i="41"/>
  <c r="D364" i="41"/>
  <c r="BL359" i="41"/>
  <c r="BL360" i="41" s="1"/>
  <c r="BM359" i="41"/>
  <c r="BM360" i="41" s="1"/>
  <c r="BN359" i="41"/>
  <c r="BN360" i="41" s="1"/>
  <c r="BO359" i="41"/>
  <c r="BO360" i="41" s="1"/>
  <c r="BP359" i="41"/>
  <c r="BP360" i="41" s="1"/>
  <c r="BQ359" i="41"/>
  <c r="BQ360" i="41" s="1"/>
  <c r="BR359" i="41"/>
  <c r="BR360" i="41" s="1"/>
  <c r="BS359" i="41"/>
  <c r="BS360" i="41" s="1"/>
  <c r="BT359" i="41"/>
  <c r="BT360" i="41" s="1"/>
  <c r="BU359" i="41"/>
  <c r="BU360" i="41" s="1"/>
  <c r="BV359" i="41"/>
  <c r="BV360" i="41" s="1"/>
  <c r="BJ360" i="41"/>
  <c r="BI360" i="41"/>
  <c r="BH360" i="41"/>
  <c r="BG360" i="41"/>
  <c r="BF360" i="41"/>
  <c r="BE360" i="41"/>
  <c r="BD360" i="41"/>
  <c r="BC360" i="41"/>
  <c r="BB360" i="41"/>
  <c r="BA360" i="41"/>
  <c r="AZ360" i="41"/>
  <c r="AY360" i="41"/>
  <c r="AX360" i="41"/>
  <c r="AW360" i="41"/>
  <c r="AV360" i="41"/>
  <c r="AU360" i="41"/>
  <c r="AT360" i="41"/>
  <c r="AS360" i="41"/>
  <c r="AR360" i="41"/>
  <c r="AQ360" i="41"/>
  <c r="AP360" i="41"/>
  <c r="AO360" i="41"/>
  <c r="AN360" i="41"/>
  <c r="AM360" i="41"/>
  <c r="AL360" i="41"/>
  <c r="AK360" i="41"/>
  <c r="AJ360" i="41"/>
  <c r="AI360" i="41"/>
  <c r="AH360" i="41"/>
  <c r="AG360" i="41"/>
  <c r="AF360" i="41"/>
  <c r="AE360" i="41"/>
  <c r="AD360" i="41"/>
  <c r="AC360" i="41"/>
  <c r="AB360" i="41"/>
  <c r="AA360" i="41"/>
  <c r="Z360" i="41"/>
  <c r="Y360" i="41"/>
  <c r="X360" i="41"/>
  <c r="W360" i="41"/>
  <c r="V360" i="41"/>
  <c r="U360" i="41"/>
  <c r="T360" i="41"/>
  <c r="S360" i="41"/>
  <c r="R360" i="41"/>
  <c r="Q360" i="41"/>
  <c r="P360" i="41"/>
  <c r="O360" i="41"/>
  <c r="N360" i="41"/>
  <c r="M360" i="41"/>
  <c r="L360" i="41"/>
  <c r="K360" i="41"/>
  <c r="J360" i="41"/>
  <c r="I360" i="41"/>
  <c r="H360" i="41"/>
  <c r="G360" i="41"/>
  <c r="F360" i="41"/>
  <c r="E360" i="41"/>
  <c r="D360" i="41"/>
  <c r="BK360" i="41"/>
  <c r="D357" i="41"/>
  <c r="BL352" i="41"/>
  <c r="BL353" i="41" s="1"/>
  <c r="BM352" i="41"/>
  <c r="BM353" i="41" s="1"/>
  <c r="BN352" i="41"/>
  <c r="BN353" i="41" s="1"/>
  <c r="BO352" i="41"/>
  <c r="BO353" i="41" s="1"/>
  <c r="BP352" i="41"/>
  <c r="BP353" i="41" s="1"/>
  <c r="BQ352" i="41"/>
  <c r="BQ353" i="41" s="1"/>
  <c r="BR352" i="41"/>
  <c r="BR353" i="41" s="1"/>
  <c r="BS352" i="41"/>
  <c r="BS353" i="41" s="1"/>
  <c r="BT352" i="41"/>
  <c r="BU352" i="41"/>
  <c r="BV352" i="41"/>
  <c r="BV353" i="41" s="1"/>
  <c r="BT353" i="41"/>
  <c r="BU353" i="41"/>
  <c r="BJ353" i="41"/>
  <c r="BI353" i="41"/>
  <c r="BH353" i="41"/>
  <c r="BG353" i="41"/>
  <c r="BF353" i="41"/>
  <c r="BE353" i="41"/>
  <c r="BD353" i="41"/>
  <c r="BC353" i="41"/>
  <c r="BB353" i="41"/>
  <c r="BA353" i="41"/>
  <c r="AZ353" i="41"/>
  <c r="AY353" i="41"/>
  <c r="AX353" i="41"/>
  <c r="AW353" i="41"/>
  <c r="AV353" i="41"/>
  <c r="AU353" i="41"/>
  <c r="AT353" i="41"/>
  <c r="AS353" i="41"/>
  <c r="AR353" i="41"/>
  <c r="AQ353" i="41"/>
  <c r="AP353" i="41"/>
  <c r="AO353" i="41"/>
  <c r="AN353" i="41"/>
  <c r="AM353" i="41"/>
  <c r="AL353" i="41"/>
  <c r="AK353" i="41"/>
  <c r="AJ353" i="41"/>
  <c r="AI353" i="41"/>
  <c r="AH353" i="41"/>
  <c r="AG353" i="41"/>
  <c r="AF353" i="41"/>
  <c r="AE353" i="41"/>
  <c r="AD353" i="41"/>
  <c r="AC353" i="41"/>
  <c r="AB353" i="41"/>
  <c r="AA353" i="41"/>
  <c r="Z353" i="41"/>
  <c r="Y353" i="41"/>
  <c r="X353" i="41"/>
  <c r="W353" i="41"/>
  <c r="V353" i="41"/>
  <c r="U353" i="41"/>
  <c r="T353" i="41"/>
  <c r="S353" i="41"/>
  <c r="R353" i="41"/>
  <c r="Q353" i="41"/>
  <c r="P353" i="41"/>
  <c r="O353" i="41"/>
  <c r="N353" i="41"/>
  <c r="M353" i="41"/>
  <c r="L353" i="41"/>
  <c r="K353" i="41"/>
  <c r="J353" i="41"/>
  <c r="I353" i="41"/>
  <c r="H353" i="41"/>
  <c r="G353" i="41"/>
  <c r="F353" i="41"/>
  <c r="E353" i="41"/>
  <c r="D353" i="41"/>
  <c r="BK353" i="41"/>
  <c r="D350" i="41"/>
  <c r="BL345" i="41"/>
  <c r="BL346" i="41" s="1"/>
  <c r="BM345" i="41"/>
  <c r="BM346" i="41" s="1"/>
  <c r="BN345" i="41"/>
  <c r="BN346" i="41" s="1"/>
  <c r="BO345" i="41"/>
  <c r="BO346" i="41" s="1"/>
  <c r="BP345" i="41"/>
  <c r="BP346" i="41" s="1"/>
  <c r="BQ345" i="41"/>
  <c r="BQ346" i="41" s="1"/>
  <c r="BR345" i="41"/>
  <c r="BR346" i="41" s="1"/>
  <c r="BS345" i="41"/>
  <c r="BS346" i="41" s="1"/>
  <c r="BT345" i="41"/>
  <c r="BT346" i="41" s="1"/>
  <c r="BU345" i="41"/>
  <c r="BU346" i="41" s="1"/>
  <c r="BV345" i="41"/>
  <c r="BV346" i="41" s="1"/>
  <c r="BJ346" i="41"/>
  <c r="BI346" i="41"/>
  <c r="BH346" i="41"/>
  <c r="BG346" i="41"/>
  <c r="BF346" i="41"/>
  <c r="BE346" i="41"/>
  <c r="BD346" i="41"/>
  <c r="BC346" i="41"/>
  <c r="BB346" i="41"/>
  <c r="BA346" i="41"/>
  <c r="AZ346" i="41"/>
  <c r="AY346" i="41"/>
  <c r="AX346" i="41"/>
  <c r="AW346" i="41"/>
  <c r="AV346" i="41"/>
  <c r="AU346" i="41"/>
  <c r="AT346" i="41"/>
  <c r="AS346" i="41"/>
  <c r="AR346" i="41"/>
  <c r="AQ346" i="41"/>
  <c r="AP346" i="41"/>
  <c r="AO346" i="41"/>
  <c r="AN346" i="41"/>
  <c r="AM346" i="41"/>
  <c r="AL346" i="41"/>
  <c r="AK346" i="41"/>
  <c r="AJ346" i="41"/>
  <c r="AI346" i="41"/>
  <c r="AH346" i="41"/>
  <c r="AG346" i="41"/>
  <c r="AF346" i="41"/>
  <c r="AE346" i="41"/>
  <c r="AD346" i="41"/>
  <c r="AC346" i="41"/>
  <c r="AB346" i="41"/>
  <c r="AA346" i="41"/>
  <c r="Z346" i="41"/>
  <c r="Y346" i="41"/>
  <c r="X346" i="41"/>
  <c r="W346" i="41"/>
  <c r="V346" i="41"/>
  <c r="U346" i="41"/>
  <c r="T346" i="41"/>
  <c r="S346" i="41"/>
  <c r="R346" i="41"/>
  <c r="Q346" i="41"/>
  <c r="P346" i="41"/>
  <c r="O346" i="41"/>
  <c r="N346" i="41"/>
  <c r="M346" i="41"/>
  <c r="L346" i="41"/>
  <c r="K346" i="41"/>
  <c r="J346" i="41"/>
  <c r="I346" i="41"/>
  <c r="H346" i="41"/>
  <c r="G346" i="41"/>
  <c r="F346" i="41"/>
  <c r="E346" i="41"/>
  <c r="D346" i="41"/>
  <c r="BK346" i="41"/>
  <c r="D343" i="41"/>
  <c r="BL338" i="41"/>
  <c r="BL339" i="41" s="1"/>
  <c r="BM338" i="41"/>
  <c r="BM339" i="41" s="1"/>
  <c r="BN338" i="41"/>
  <c r="BN339" i="41" s="1"/>
  <c r="BO338" i="41"/>
  <c r="BO339" i="41" s="1"/>
  <c r="BP338" i="41"/>
  <c r="BP339" i="41" s="1"/>
  <c r="BQ338" i="41"/>
  <c r="BQ339" i="41" s="1"/>
  <c r="BR338" i="41"/>
  <c r="BR339" i="41" s="1"/>
  <c r="BS338" i="41"/>
  <c r="BS339" i="41" s="1"/>
  <c r="BT338" i="41"/>
  <c r="BT339" i="41" s="1"/>
  <c r="BU338" i="41"/>
  <c r="BU339" i="41" s="1"/>
  <c r="BV338" i="41"/>
  <c r="BV339" i="41" s="1"/>
  <c r="BJ339" i="41"/>
  <c r="BI339" i="41"/>
  <c r="BH339" i="41"/>
  <c r="BG339" i="41"/>
  <c r="BF339" i="41"/>
  <c r="BE339" i="41"/>
  <c r="BD339" i="41"/>
  <c r="BC339" i="41"/>
  <c r="BB339" i="41"/>
  <c r="BA339" i="41"/>
  <c r="AZ339" i="41"/>
  <c r="AY339" i="41"/>
  <c r="AX339" i="41"/>
  <c r="AW339" i="41"/>
  <c r="AV339" i="41"/>
  <c r="AU339" i="41"/>
  <c r="AT339" i="41"/>
  <c r="AS339" i="41"/>
  <c r="AR339" i="41"/>
  <c r="AQ339" i="41"/>
  <c r="AP339" i="41"/>
  <c r="AO339" i="41"/>
  <c r="AN339" i="41"/>
  <c r="AM339" i="41"/>
  <c r="AL339" i="41"/>
  <c r="AK339" i="41"/>
  <c r="AJ339" i="41"/>
  <c r="AI339" i="41"/>
  <c r="AH339" i="41"/>
  <c r="AG339" i="41"/>
  <c r="AF339" i="41"/>
  <c r="AE339" i="41"/>
  <c r="AD339" i="41"/>
  <c r="AC339" i="41"/>
  <c r="AB339" i="41"/>
  <c r="AA339" i="41"/>
  <c r="Z339" i="41"/>
  <c r="Y339" i="41"/>
  <c r="X339" i="41"/>
  <c r="W339" i="41"/>
  <c r="V339" i="41"/>
  <c r="U339" i="41"/>
  <c r="T339" i="41"/>
  <c r="S339" i="41"/>
  <c r="R339" i="41"/>
  <c r="Q339" i="41"/>
  <c r="P339" i="41"/>
  <c r="O339" i="41"/>
  <c r="N339" i="41"/>
  <c r="M339" i="41"/>
  <c r="L339" i="41"/>
  <c r="K339" i="41"/>
  <c r="J339" i="41"/>
  <c r="I339" i="41"/>
  <c r="H339" i="41"/>
  <c r="G339" i="41"/>
  <c r="F339" i="41"/>
  <c r="E339" i="41"/>
  <c r="D339" i="41"/>
  <c r="BK339" i="41"/>
  <c r="D336" i="41"/>
  <c r="BL331" i="41"/>
  <c r="BL332" i="41" s="1"/>
  <c r="BM331" i="41"/>
  <c r="BM332" i="41" s="1"/>
  <c r="BN331" i="41"/>
  <c r="BN332" i="41" s="1"/>
  <c r="BO331" i="41"/>
  <c r="BO332" i="41" s="1"/>
  <c r="BP331" i="41"/>
  <c r="BP332" i="41" s="1"/>
  <c r="BQ331" i="41"/>
  <c r="BQ332" i="41" s="1"/>
  <c r="BR331" i="41"/>
  <c r="BR332" i="41" s="1"/>
  <c r="BS331" i="41"/>
  <c r="BS332" i="41" s="1"/>
  <c r="BT331" i="41"/>
  <c r="BT332" i="41" s="1"/>
  <c r="BU331" i="41"/>
  <c r="BU332" i="41" s="1"/>
  <c r="BV331" i="41"/>
  <c r="BV332" i="41" s="1"/>
  <c r="BJ332" i="41"/>
  <c r="BI332" i="41"/>
  <c r="BH332" i="41"/>
  <c r="BG332" i="41"/>
  <c r="BF332" i="41"/>
  <c r="BE332" i="41"/>
  <c r="BD332" i="41"/>
  <c r="BC332" i="41"/>
  <c r="BB332" i="41"/>
  <c r="BA332" i="41"/>
  <c r="AZ332" i="41"/>
  <c r="AY332" i="41"/>
  <c r="AX332" i="41"/>
  <c r="AW332" i="41"/>
  <c r="AV332" i="41"/>
  <c r="AU332" i="41"/>
  <c r="AT332" i="41"/>
  <c r="AS332" i="41"/>
  <c r="AR332" i="41"/>
  <c r="AQ332" i="41"/>
  <c r="AP332" i="41"/>
  <c r="AO332" i="41"/>
  <c r="AN332" i="41"/>
  <c r="AM332" i="41"/>
  <c r="AL332" i="41"/>
  <c r="AK332" i="41"/>
  <c r="AJ332" i="41"/>
  <c r="AI332" i="41"/>
  <c r="AH332" i="41"/>
  <c r="AG332" i="41"/>
  <c r="AF332" i="41"/>
  <c r="AE332" i="41"/>
  <c r="AD332" i="41"/>
  <c r="AC332" i="41"/>
  <c r="AB332" i="41"/>
  <c r="AA332" i="41"/>
  <c r="Z332" i="41"/>
  <c r="Y332" i="41"/>
  <c r="X332" i="41"/>
  <c r="W332" i="41"/>
  <c r="V332" i="41"/>
  <c r="U332" i="41"/>
  <c r="T332" i="41"/>
  <c r="S332" i="41"/>
  <c r="R332" i="41"/>
  <c r="Q332" i="41"/>
  <c r="P332" i="41"/>
  <c r="O332" i="41"/>
  <c r="N332" i="41"/>
  <c r="M332" i="41"/>
  <c r="L332" i="41"/>
  <c r="K332" i="41"/>
  <c r="J332" i="41"/>
  <c r="I332" i="41"/>
  <c r="H332" i="41"/>
  <c r="G332" i="41"/>
  <c r="F332" i="41"/>
  <c r="E332" i="41"/>
  <c r="D332" i="41"/>
  <c r="BK332" i="41"/>
  <c r="D329" i="41"/>
  <c r="BL324" i="41"/>
  <c r="BL325" i="41" s="1"/>
  <c r="BM324" i="41"/>
  <c r="BM325" i="41" s="1"/>
  <c r="BN324" i="41"/>
  <c r="BN325" i="41" s="1"/>
  <c r="BO324" i="41"/>
  <c r="BO325" i="41" s="1"/>
  <c r="BP324" i="41"/>
  <c r="BP325" i="41" s="1"/>
  <c r="BQ324" i="41"/>
  <c r="BQ325" i="41" s="1"/>
  <c r="BR324" i="41"/>
  <c r="BR325" i="41" s="1"/>
  <c r="BS324" i="41"/>
  <c r="BS325" i="41" s="1"/>
  <c r="BT324" i="41"/>
  <c r="BT325" i="41" s="1"/>
  <c r="BU324" i="41"/>
  <c r="BU325" i="41" s="1"/>
  <c r="BV324" i="41"/>
  <c r="BV325" i="41" s="1"/>
  <c r="BJ325" i="41"/>
  <c r="BI325" i="41"/>
  <c r="BH325" i="41"/>
  <c r="BG325" i="41"/>
  <c r="BF325" i="41"/>
  <c r="BE325" i="41"/>
  <c r="BD325" i="41"/>
  <c r="BC325" i="41"/>
  <c r="BB325" i="41"/>
  <c r="BA325" i="41"/>
  <c r="AZ325" i="41"/>
  <c r="AY325" i="41"/>
  <c r="AX325" i="41"/>
  <c r="AW325" i="41"/>
  <c r="AV325" i="41"/>
  <c r="AU325" i="41"/>
  <c r="AT325" i="41"/>
  <c r="AS325" i="41"/>
  <c r="AR325" i="41"/>
  <c r="AQ325" i="41"/>
  <c r="AP325" i="41"/>
  <c r="AO325" i="41"/>
  <c r="AN325" i="41"/>
  <c r="AM325" i="41"/>
  <c r="AL325" i="41"/>
  <c r="AK325" i="41"/>
  <c r="AJ325" i="41"/>
  <c r="AI325" i="41"/>
  <c r="AH325" i="41"/>
  <c r="AG325" i="41"/>
  <c r="AF325" i="41"/>
  <c r="AE325" i="41"/>
  <c r="AD325" i="41"/>
  <c r="AC325" i="41"/>
  <c r="AB325" i="41"/>
  <c r="AA325" i="41"/>
  <c r="Z325" i="41"/>
  <c r="Y325" i="41"/>
  <c r="X325" i="41"/>
  <c r="W325" i="41"/>
  <c r="V325" i="41"/>
  <c r="U325" i="41"/>
  <c r="T325" i="41"/>
  <c r="S325" i="41"/>
  <c r="R325" i="41"/>
  <c r="Q325" i="41"/>
  <c r="P325" i="41"/>
  <c r="O325" i="41"/>
  <c r="N325" i="41"/>
  <c r="M325" i="41"/>
  <c r="L325" i="41"/>
  <c r="K325" i="41"/>
  <c r="J325" i="41"/>
  <c r="I325" i="41"/>
  <c r="H325" i="41"/>
  <c r="G325" i="41"/>
  <c r="F325" i="41"/>
  <c r="E325" i="41"/>
  <c r="D325" i="41"/>
  <c r="BK325" i="41"/>
  <c r="D322" i="41"/>
  <c r="BX325" i="41"/>
  <c r="BY325" i="41"/>
  <c r="BW324" i="41"/>
  <c r="BW325" i="41" s="1"/>
  <c r="CA325" i="41"/>
  <c r="BZ325" i="41"/>
  <c r="BL318" i="41"/>
  <c r="BP318" i="41"/>
  <c r="BQ318" i="41"/>
  <c r="BR318" i="41"/>
  <c r="BS318" i="41"/>
  <c r="BT318" i="41"/>
  <c r="BU318" i="41"/>
  <c r="BV318" i="41"/>
  <c r="BO318" i="41"/>
  <c r="BN318" i="41"/>
  <c r="BM318" i="41"/>
  <c r="BK318" i="41"/>
  <c r="BJ318" i="41"/>
  <c r="BI318" i="41"/>
  <c r="BH318" i="41"/>
  <c r="BG318" i="41"/>
  <c r="BF318" i="41"/>
  <c r="BE318" i="41"/>
  <c r="BD318" i="41"/>
  <c r="BC318" i="41"/>
  <c r="BB318" i="41"/>
  <c r="BA318" i="41"/>
  <c r="AZ318" i="41"/>
  <c r="AY318" i="41"/>
  <c r="AX318" i="41"/>
  <c r="AW318" i="41"/>
  <c r="AV318" i="41"/>
  <c r="AU318" i="41"/>
  <c r="AT318" i="41"/>
  <c r="AS318" i="41"/>
  <c r="AR318" i="41"/>
  <c r="AQ318" i="41"/>
  <c r="AP318" i="41"/>
  <c r="AO318" i="41"/>
  <c r="AN318" i="41"/>
  <c r="AM318" i="41"/>
  <c r="AL318" i="41"/>
  <c r="AK318" i="41"/>
  <c r="AJ318" i="41"/>
  <c r="AI318" i="41"/>
  <c r="AH318" i="41"/>
  <c r="AG318" i="41"/>
  <c r="AF318" i="41"/>
  <c r="AE318" i="41"/>
  <c r="AD318" i="41"/>
  <c r="AC318" i="41"/>
  <c r="AB318" i="41"/>
  <c r="AA318" i="41"/>
  <c r="Z318" i="41"/>
  <c r="Y318" i="41"/>
  <c r="X318" i="41"/>
  <c r="W318" i="41"/>
  <c r="V318" i="41"/>
  <c r="U318" i="41"/>
  <c r="T318" i="41"/>
  <c r="S318" i="41"/>
  <c r="R318" i="41"/>
  <c r="Q318" i="41"/>
  <c r="P318" i="41"/>
  <c r="O318" i="41"/>
  <c r="N318" i="41"/>
  <c r="M318" i="41"/>
  <c r="L318" i="41"/>
  <c r="K318" i="41"/>
  <c r="J318" i="41"/>
  <c r="I318" i="41"/>
  <c r="H318" i="41"/>
  <c r="G318" i="41"/>
  <c r="F318" i="41"/>
  <c r="E318" i="41"/>
  <c r="D318" i="41"/>
  <c r="D314" i="41"/>
  <c r="BJ310" i="41"/>
  <c r="BI310" i="41"/>
  <c r="BH310" i="41"/>
  <c r="BG310" i="41"/>
  <c r="BF310" i="41"/>
  <c r="BE310" i="41"/>
  <c r="BD310" i="41"/>
  <c r="BC310" i="41"/>
  <c r="BB310" i="41"/>
  <c r="BA310" i="41"/>
  <c r="AZ310" i="41"/>
  <c r="AY310" i="41"/>
  <c r="AX310" i="41"/>
  <c r="AW310" i="41"/>
  <c r="AV310" i="41"/>
  <c r="AU310" i="41"/>
  <c r="AT310" i="41"/>
  <c r="AS310" i="41"/>
  <c r="AR310" i="41"/>
  <c r="AQ310" i="41"/>
  <c r="AP310" i="41"/>
  <c r="AO310" i="41"/>
  <c r="AN310" i="41"/>
  <c r="AM310" i="41"/>
  <c r="AL310" i="41"/>
  <c r="AK310" i="41"/>
  <c r="AJ310" i="41"/>
  <c r="AI310" i="41"/>
  <c r="AH310" i="41"/>
  <c r="AG310" i="41"/>
  <c r="AF310" i="41"/>
  <c r="AE310" i="41"/>
  <c r="AD310" i="41"/>
  <c r="AC310" i="41"/>
  <c r="AB310" i="41"/>
  <c r="AA310" i="41"/>
  <c r="Z310" i="41"/>
  <c r="Y310" i="41"/>
  <c r="X310" i="41"/>
  <c r="W310" i="41"/>
  <c r="V310" i="41"/>
  <c r="U310" i="41"/>
  <c r="T310" i="41"/>
  <c r="S310" i="41"/>
  <c r="R310" i="41"/>
  <c r="Q310" i="41"/>
  <c r="P310" i="41"/>
  <c r="O310" i="41"/>
  <c r="N310" i="41"/>
  <c r="M310" i="41"/>
  <c r="L310" i="41"/>
  <c r="K310" i="41"/>
  <c r="J310" i="41"/>
  <c r="I310" i="41"/>
  <c r="H310" i="41"/>
  <c r="G310" i="41"/>
  <c r="F310" i="41"/>
  <c r="E310" i="41"/>
  <c r="D310" i="41"/>
  <c r="BK310" i="41"/>
  <c r="D306" i="41"/>
  <c r="BX302" i="41"/>
  <c r="CA302" i="41"/>
  <c r="BZ302" i="41"/>
  <c r="BJ302" i="41"/>
  <c r="BI302" i="41"/>
  <c r="BH302" i="41"/>
  <c r="BG302" i="41"/>
  <c r="BF302" i="41"/>
  <c r="BE302" i="41"/>
  <c r="BD302" i="41"/>
  <c r="BC302" i="41"/>
  <c r="BB302" i="41"/>
  <c r="BA302" i="41"/>
  <c r="AZ302" i="41"/>
  <c r="AY302" i="41"/>
  <c r="AX302" i="41"/>
  <c r="AW302" i="41"/>
  <c r="AV302" i="41"/>
  <c r="AU302" i="41"/>
  <c r="AT302" i="41"/>
  <c r="AS302" i="41"/>
  <c r="AR302" i="41"/>
  <c r="AQ302" i="41"/>
  <c r="AP302" i="41"/>
  <c r="AO302" i="41"/>
  <c r="AN302" i="41"/>
  <c r="AM302" i="41"/>
  <c r="AL302" i="41"/>
  <c r="AK302" i="41"/>
  <c r="AJ302" i="41"/>
  <c r="AI302" i="41"/>
  <c r="AH302" i="41"/>
  <c r="AG302" i="41"/>
  <c r="AF302" i="41"/>
  <c r="AE302" i="41"/>
  <c r="AD302" i="41"/>
  <c r="AC302" i="41"/>
  <c r="AB302" i="41"/>
  <c r="AA302" i="41"/>
  <c r="Z302" i="41"/>
  <c r="Y302" i="41"/>
  <c r="X302" i="41"/>
  <c r="W302" i="41"/>
  <c r="V302" i="41"/>
  <c r="U302" i="41"/>
  <c r="T302" i="41"/>
  <c r="S302" i="41"/>
  <c r="R302" i="41"/>
  <c r="Q302" i="41"/>
  <c r="P302" i="41"/>
  <c r="O302" i="41"/>
  <c r="N302" i="41"/>
  <c r="M302" i="41"/>
  <c r="L302" i="41"/>
  <c r="K302" i="41"/>
  <c r="J302" i="41"/>
  <c r="I302" i="41"/>
  <c r="H302" i="41"/>
  <c r="G302" i="41"/>
  <c r="F302" i="41"/>
  <c r="E302" i="41"/>
  <c r="D302" i="41"/>
  <c r="BK302" i="41"/>
  <c r="D298" i="41"/>
  <c r="BJ294" i="41"/>
  <c r="BI294" i="41"/>
  <c r="BH294" i="41"/>
  <c r="BG294" i="41"/>
  <c r="BF294" i="41"/>
  <c r="BE294" i="41"/>
  <c r="BD294" i="41"/>
  <c r="BC294" i="41"/>
  <c r="BB294" i="41"/>
  <c r="BA294" i="41"/>
  <c r="AZ294" i="41"/>
  <c r="AY294" i="41"/>
  <c r="AX294" i="41"/>
  <c r="AW294" i="41"/>
  <c r="AV294" i="41"/>
  <c r="AU294" i="41"/>
  <c r="AT294" i="41"/>
  <c r="AS294" i="41"/>
  <c r="AR294" i="41"/>
  <c r="AQ294" i="41"/>
  <c r="AP294" i="41"/>
  <c r="AO294" i="41"/>
  <c r="AN294" i="41"/>
  <c r="AM294" i="41"/>
  <c r="AL294" i="41"/>
  <c r="AK294" i="41"/>
  <c r="AJ294" i="41"/>
  <c r="AI294" i="41"/>
  <c r="AH294" i="41"/>
  <c r="AG294" i="41"/>
  <c r="AF294" i="41"/>
  <c r="AE294" i="41"/>
  <c r="AD294" i="41"/>
  <c r="AC294" i="41"/>
  <c r="AB294" i="41"/>
  <c r="AA294" i="41"/>
  <c r="Z294" i="41"/>
  <c r="Y294" i="41"/>
  <c r="X294" i="41"/>
  <c r="W294" i="41"/>
  <c r="V294" i="41"/>
  <c r="U294" i="41"/>
  <c r="T294" i="41"/>
  <c r="S294" i="41"/>
  <c r="R294" i="41"/>
  <c r="Q294" i="41"/>
  <c r="P294" i="41"/>
  <c r="O294" i="41"/>
  <c r="N294" i="41"/>
  <c r="M294" i="41"/>
  <c r="L294" i="41"/>
  <c r="K294" i="41"/>
  <c r="J294" i="41"/>
  <c r="I294" i="41"/>
  <c r="H294" i="41"/>
  <c r="G294" i="41"/>
  <c r="F294" i="41"/>
  <c r="E294" i="41"/>
  <c r="D294" i="41"/>
  <c r="BK294" i="41"/>
  <c r="D290" i="41"/>
  <c r="BJ286" i="41"/>
  <c r="BI286" i="41"/>
  <c r="BH286" i="41"/>
  <c r="BG286" i="41"/>
  <c r="BF286" i="41"/>
  <c r="BE286" i="41"/>
  <c r="BD286" i="41"/>
  <c r="BC286" i="41"/>
  <c r="BB286" i="41"/>
  <c r="BA286" i="41"/>
  <c r="AZ286" i="41"/>
  <c r="AY286" i="41"/>
  <c r="AX286" i="41"/>
  <c r="AW286" i="41"/>
  <c r="AV286" i="41"/>
  <c r="AU286" i="41"/>
  <c r="AT286" i="41"/>
  <c r="AS286" i="41"/>
  <c r="AR286" i="41"/>
  <c r="AQ286" i="41"/>
  <c r="AP286" i="41"/>
  <c r="AO286" i="41"/>
  <c r="AN286" i="41"/>
  <c r="AM286" i="41"/>
  <c r="AL286" i="41"/>
  <c r="AK286" i="41"/>
  <c r="AJ286" i="41"/>
  <c r="AI286" i="41"/>
  <c r="AH286" i="41"/>
  <c r="AG286" i="41"/>
  <c r="AF286" i="41"/>
  <c r="AE286" i="41"/>
  <c r="AD286" i="41"/>
  <c r="AC286" i="41"/>
  <c r="AB286" i="41"/>
  <c r="AA286" i="41"/>
  <c r="Z286" i="41"/>
  <c r="Y286" i="41"/>
  <c r="X286" i="41"/>
  <c r="W286" i="41"/>
  <c r="V286" i="41"/>
  <c r="U286" i="41"/>
  <c r="T286" i="41"/>
  <c r="S286" i="41"/>
  <c r="R286" i="41"/>
  <c r="Q286" i="41"/>
  <c r="P286" i="41"/>
  <c r="O286" i="41"/>
  <c r="N286" i="41"/>
  <c r="M286" i="41"/>
  <c r="L286" i="41"/>
  <c r="K286" i="41"/>
  <c r="J286" i="41"/>
  <c r="I286" i="41"/>
  <c r="H286" i="41"/>
  <c r="G286" i="41"/>
  <c r="F286" i="41"/>
  <c r="E286" i="41"/>
  <c r="D286" i="41"/>
  <c r="BK286" i="41"/>
  <c r="D282" i="41"/>
  <c r="BJ278" i="41"/>
  <c r="BI278" i="41"/>
  <c r="BH278" i="41"/>
  <c r="BG278" i="41"/>
  <c r="BF278" i="41"/>
  <c r="BE278" i="41"/>
  <c r="BD278" i="41"/>
  <c r="BC278" i="41"/>
  <c r="BB278" i="41"/>
  <c r="BA278" i="41"/>
  <c r="AZ278" i="41"/>
  <c r="AY278" i="41"/>
  <c r="AX278" i="41"/>
  <c r="AW278" i="41"/>
  <c r="AV278" i="41"/>
  <c r="AU278" i="41"/>
  <c r="AT278" i="41"/>
  <c r="AS278" i="41"/>
  <c r="AR278" i="41"/>
  <c r="AQ278" i="41"/>
  <c r="AP278" i="41"/>
  <c r="AO278" i="41"/>
  <c r="AN278" i="41"/>
  <c r="AM278" i="41"/>
  <c r="AL278" i="41"/>
  <c r="AK278" i="41"/>
  <c r="AJ278" i="41"/>
  <c r="AI278" i="41"/>
  <c r="AH278" i="41"/>
  <c r="AG278" i="41"/>
  <c r="AF278" i="41"/>
  <c r="AE278" i="41"/>
  <c r="AD278" i="41"/>
  <c r="AC278" i="41"/>
  <c r="AB278" i="41"/>
  <c r="AA278" i="41"/>
  <c r="Z278" i="41"/>
  <c r="Y278" i="41"/>
  <c r="X278" i="41"/>
  <c r="W278" i="41"/>
  <c r="V278" i="41"/>
  <c r="U278" i="41"/>
  <c r="T278" i="41"/>
  <c r="S278" i="41"/>
  <c r="R278" i="41"/>
  <c r="Q278" i="41"/>
  <c r="P278" i="41"/>
  <c r="O278" i="41"/>
  <c r="N278" i="41"/>
  <c r="M278" i="41"/>
  <c r="L278" i="41"/>
  <c r="K278" i="41"/>
  <c r="J278" i="41"/>
  <c r="I278" i="41"/>
  <c r="H278" i="41"/>
  <c r="G278" i="41"/>
  <c r="F278" i="41"/>
  <c r="E278" i="41"/>
  <c r="D278" i="41"/>
  <c r="BK278" i="41"/>
  <c r="D274" i="41"/>
  <c r="BJ270" i="41"/>
  <c r="BI270" i="41"/>
  <c r="BH270" i="41"/>
  <c r="BG270" i="41"/>
  <c r="BF270" i="41"/>
  <c r="BE270" i="41"/>
  <c r="BD270" i="41"/>
  <c r="BC270" i="41"/>
  <c r="BB270" i="41"/>
  <c r="BA270" i="41"/>
  <c r="AZ270" i="41"/>
  <c r="AY270" i="41"/>
  <c r="AX270" i="41"/>
  <c r="AW270" i="41"/>
  <c r="AV270" i="41"/>
  <c r="AU270" i="41"/>
  <c r="AT270" i="41"/>
  <c r="AS270" i="41"/>
  <c r="AR270" i="41"/>
  <c r="AQ270" i="41"/>
  <c r="AP270" i="41"/>
  <c r="AO270" i="41"/>
  <c r="AN270" i="41"/>
  <c r="AM270" i="41"/>
  <c r="AL270" i="41"/>
  <c r="AK270" i="41"/>
  <c r="AJ270" i="41"/>
  <c r="AI270" i="41"/>
  <c r="AH270" i="41"/>
  <c r="AG270" i="41"/>
  <c r="AF270" i="41"/>
  <c r="AE270" i="41"/>
  <c r="AD270" i="41"/>
  <c r="AC270" i="41"/>
  <c r="AB270" i="41"/>
  <c r="AA270" i="41"/>
  <c r="Z270" i="41"/>
  <c r="Y270" i="41"/>
  <c r="X270" i="41"/>
  <c r="W270" i="41"/>
  <c r="V270" i="41"/>
  <c r="U270" i="41"/>
  <c r="T270" i="41"/>
  <c r="S270" i="41"/>
  <c r="R270" i="41"/>
  <c r="Q270" i="41"/>
  <c r="P270" i="41"/>
  <c r="O270" i="41"/>
  <c r="N270" i="41"/>
  <c r="M270" i="41"/>
  <c r="L270" i="41"/>
  <c r="K270" i="41"/>
  <c r="J270" i="41"/>
  <c r="I270" i="41"/>
  <c r="H270" i="41"/>
  <c r="G270" i="41"/>
  <c r="F270" i="41"/>
  <c r="E270" i="41"/>
  <c r="D270" i="41"/>
  <c r="BK270" i="41"/>
  <c r="D266" i="41"/>
  <c r="BK262" i="41"/>
  <c r="BJ262" i="41"/>
  <c r="BI262" i="41"/>
  <c r="BH262" i="41"/>
  <c r="BG262" i="41"/>
  <c r="BF262" i="41"/>
  <c r="BE262" i="41"/>
  <c r="BD262" i="41"/>
  <c r="BC262" i="41"/>
  <c r="BB262" i="41"/>
  <c r="BA262" i="41"/>
  <c r="AZ262" i="41"/>
  <c r="AY262" i="41"/>
  <c r="AX262" i="41"/>
  <c r="AW262" i="41"/>
  <c r="AV262" i="41"/>
  <c r="AU262" i="41"/>
  <c r="AT262" i="41"/>
  <c r="AS262" i="41"/>
  <c r="AR262" i="41"/>
  <c r="AQ262" i="41"/>
  <c r="AP262" i="41"/>
  <c r="AO262" i="41"/>
  <c r="AN262" i="41"/>
  <c r="AM262" i="41"/>
  <c r="AL262" i="41"/>
  <c r="AK262" i="41"/>
  <c r="AJ262" i="41"/>
  <c r="AI262" i="41"/>
  <c r="AH262" i="41"/>
  <c r="AG262" i="41"/>
  <c r="AF262" i="41"/>
  <c r="AE262" i="41"/>
  <c r="AD262" i="41"/>
  <c r="AC262" i="41"/>
  <c r="AB262" i="41"/>
  <c r="AA262" i="41"/>
  <c r="Z262" i="41"/>
  <c r="Y262" i="41"/>
  <c r="X262" i="41"/>
  <c r="W262" i="41"/>
  <c r="V262" i="41"/>
  <c r="U262" i="41"/>
  <c r="T262" i="41"/>
  <c r="S262" i="41"/>
  <c r="R262" i="41"/>
  <c r="Q262" i="41"/>
  <c r="P262" i="41"/>
  <c r="O262" i="41"/>
  <c r="N262" i="41"/>
  <c r="M262" i="41"/>
  <c r="L262" i="41"/>
  <c r="K262" i="41"/>
  <c r="J262" i="41"/>
  <c r="I262" i="41"/>
  <c r="H262" i="41"/>
  <c r="G262" i="41"/>
  <c r="F262" i="41"/>
  <c r="E262" i="41"/>
  <c r="D262" i="41"/>
  <c r="D259" i="41"/>
  <c r="BK255" i="41"/>
  <c r="BJ255" i="41"/>
  <c r="BI255" i="41"/>
  <c r="BH255" i="41"/>
  <c r="BG255" i="41"/>
  <c r="BF255" i="41"/>
  <c r="BE255" i="41"/>
  <c r="BD255" i="41"/>
  <c r="BC255" i="41"/>
  <c r="BB255" i="41"/>
  <c r="BA255" i="41"/>
  <c r="AZ255" i="41"/>
  <c r="AY255" i="41"/>
  <c r="AX255" i="41"/>
  <c r="AW255" i="41"/>
  <c r="AV255" i="41"/>
  <c r="AU255" i="41"/>
  <c r="AT255" i="41"/>
  <c r="AS255" i="41"/>
  <c r="AR255" i="41"/>
  <c r="AQ255" i="41"/>
  <c r="AP255" i="41"/>
  <c r="AO255" i="41"/>
  <c r="AN255" i="41"/>
  <c r="AM255" i="41"/>
  <c r="AL255" i="41"/>
  <c r="AK255" i="41"/>
  <c r="AJ255" i="41"/>
  <c r="AI255" i="41"/>
  <c r="AH255" i="41"/>
  <c r="AG255" i="41"/>
  <c r="AF255" i="41"/>
  <c r="AE255" i="41"/>
  <c r="AD255" i="41"/>
  <c r="AC255" i="41"/>
  <c r="AB255" i="41"/>
  <c r="AA255" i="41"/>
  <c r="Z255" i="41"/>
  <c r="Y255" i="41"/>
  <c r="X255" i="41"/>
  <c r="W255" i="41"/>
  <c r="V255" i="41"/>
  <c r="U255" i="41"/>
  <c r="T255" i="41"/>
  <c r="S255" i="41"/>
  <c r="R255" i="41"/>
  <c r="Q255" i="41"/>
  <c r="P255" i="41"/>
  <c r="O255" i="41"/>
  <c r="N255" i="41"/>
  <c r="M255" i="41"/>
  <c r="L255" i="41"/>
  <c r="K255" i="41"/>
  <c r="J255" i="41"/>
  <c r="I255" i="41"/>
  <c r="H255" i="41"/>
  <c r="G255" i="41"/>
  <c r="F255" i="41"/>
  <c r="E255" i="41"/>
  <c r="D255" i="41"/>
  <c r="D252" i="41"/>
  <c r="BK248" i="41"/>
  <c r="BJ248" i="41"/>
  <c r="BI248" i="41"/>
  <c r="BH248" i="41"/>
  <c r="BG248" i="41"/>
  <c r="BF248" i="41"/>
  <c r="BE248" i="41"/>
  <c r="BD248" i="41"/>
  <c r="BC248" i="41"/>
  <c r="BB248" i="41"/>
  <c r="BA248" i="41"/>
  <c r="AZ248" i="41"/>
  <c r="AY248" i="41"/>
  <c r="AX248" i="41"/>
  <c r="AW248" i="41"/>
  <c r="AV248" i="41"/>
  <c r="AU248" i="41"/>
  <c r="AT248" i="41"/>
  <c r="AS248" i="41"/>
  <c r="AR248" i="41"/>
  <c r="AQ248" i="41"/>
  <c r="AP248" i="41"/>
  <c r="AO248" i="41"/>
  <c r="AN248" i="41"/>
  <c r="AM248" i="41"/>
  <c r="AL248" i="41"/>
  <c r="AK248" i="41"/>
  <c r="AJ248" i="41"/>
  <c r="AI248" i="41"/>
  <c r="AH248" i="41"/>
  <c r="AG248" i="41"/>
  <c r="AF248" i="41"/>
  <c r="AE248" i="41"/>
  <c r="AD248" i="41"/>
  <c r="AC248" i="41"/>
  <c r="AB248" i="41"/>
  <c r="AA248" i="41"/>
  <c r="Z248" i="41"/>
  <c r="Y248" i="41"/>
  <c r="X248" i="41"/>
  <c r="W248" i="41"/>
  <c r="V248" i="41"/>
  <c r="U248" i="41"/>
  <c r="T248" i="41"/>
  <c r="S248" i="41"/>
  <c r="R248" i="41"/>
  <c r="Q248" i="41"/>
  <c r="P248" i="41"/>
  <c r="O248" i="41"/>
  <c r="N248" i="41"/>
  <c r="M248" i="41"/>
  <c r="L248" i="41"/>
  <c r="K248" i="41"/>
  <c r="J248" i="41"/>
  <c r="I248" i="41"/>
  <c r="H248" i="41"/>
  <c r="G248" i="41"/>
  <c r="F248" i="41"/>
  <c r="E248" i="41"/>
  <c r="D248" i="41"/>
  <c r="D245" i="41"/>
  <c r="BK241" i="41"/>
  <c r="BJ241" i="41"/>
  <c r="BI241" i="41"/>
  <c r="BH241" i="41"/>
  <c r="BG241" i="41"/>
  <c r="BF241" i="41"/>
  <c r="BE241" i="41"/>
  <c r="BD241" i="41"/>
  <c r="BC241" i="41"/>
  <c r="BB241" i="41"/>
  <c r="BA241" i="41"/>
  <c r="AZ241" i="41"/>
  <c r="AY241" i="41"/>
  <c r="AX241" i="41"/>
  <c r="AW241" i="41"/>
  <c r="AV241" i="41"/>
  <c r="AU241" i="41"/>
  <c r="AT241" i="41"/>
  <c r="AS241" i="41"/>
  <c r="AR241" i="41"/>
  <c r="AQ241" i="41"/>
  <c r="AP241" i="41"/>
  <c r="AO241" i="41"/>
  <c r="AN241" i="41"/>
  <c r="AM241" i="41"/>
  <c r="AL241" i="41"/>
  <c r="AK241" i="41"/>
  <c r="AJ241" i="41"/>
  <c r="AI241" i="41"/>
  <c r="AH241" i="41"/>
  <c r="AG241" i="41"/>
  <c r="AF241" i="41"/>
  <c r="AE241" i="41"/>
  <c r="AD241" i="41"/>
  <c r="AC241" i="41"/>
  <c r="AB241" i="41"/>
  <c r="AA241" i="41"/>
  <c r="Z241" i="41"/>
  <c r="Y241" i="41"/>
  <c r="X241" i="41"/>
  <c r="W241" i="41"/>
  <c r="V241" i="41"/>
  <c r="U241" i="41"/>
  <c r="T241" i="41"/>
  <c r="S241" i="41"/>
  <c r="R241" i="41"/>
  <c r="Q241" i="41"/>
  <c r="P241" i="41"/>
  <c r="O241" i="41"/>
  <c r="N241" i="41"/>
  <c r="M241" i="41"/>
  <c r="L241" i="41"/>
  <c r="K241" i="41"/>
  <c r="J241" i="41"/>
  <c r="I241" i="41"/>
  <c r="H241" i="41"/>
  <c r="G241" i="41"/>
  <c r="F241" i="41"/>
  <c r="E241" i="41"/>
  <c r="D241" i="41"/>
  <c r="D238" i="41"/>
  <c r="BK234" i="41"/>
  <c r="BJ234" i="41"/>
  <c r="BI234" i="41"/>
  <c r="BH234" i="41"/>
  <c r="BG234" i="41"/>
  <c r="BF234" i="41"/>
  <c r="BE234" i="41"/>
  <c r="BD234" i="41"/>
  <c r="BC234" i="41"/>
  <c r="BB234" i="41"/>
  <c r="BA234" i="41"/>
  <c r="AZ234" i="41"/>
  <c r="AY234" i="41"/>
  <c r="AX234" i="41"/>
  <c r="AW234" i="41"/>
  <c r="AV234" i="41"/>
  <c r="AU234" i="41"/>
  <c r="AT234" i="41"/>
  <c r="AS234" i="41"/>
  <c r="AR234" i="41"/>
  <c r="AQ234" i="41"/>
  <c r="AP234" i="41"/>
  <c r="AO234" i="41"/>
  <c r="AN234" i="41"/>
  <c r="AM234" i="41"/>
  <c r="AL234" i="41"/>
  <c r="AK234" i="41"/>
  <c r="AJ234" i="41"/>
  <c r="AI234" i="41"/>
  <c r="AH234" i="41"/>
  <c r="AG234" i="41"/>
  <c r="AF234" i="41"/>
  <c r="AE234" i="41"/>
  <c r="AD234" i="41"/>
  <c r="AC234" i="41"/>
  <c r="AB234" i="41"/>
  <c r="AA234" i="41"/>
  <c r="Z234" i="41"/>
  <c r="Y234" i="41"/>
  <c r="X234" i="41"/>
  <c r="W234" i="41"/>
  <c r="V234" i="41"/>
  <c r="U234" i="41"/>
  <c r="T234" i="41"/>
  <c r="S234" i="41"/>
  <c r="R234" i="41"/>
  <c r="Q234" i="41"/>
  <c r="P234" i="41"/>
  <c r="O234" i="41"/>
  <c r="N234" i="41"/>
  <c r="M234" i="41"/>
  <c r="L234" i="41"/>
  <c r="K234" i="41"/>
  <c r="J234" i="41"/>
  <c r="I234" i="41"/>
  <c r="H234" i="41"/>
  <c r="G234" i="41"/>
  <c r="F234" i="41"/>
  <c r="E234" i="41"/>
  <c r="D234" i="41"/>
  <c r="D231" i="41"/>
  <c r="BK227" i="41"/>
  <c r="BJ227" i="41"/>
  <c r="BI227" i="41"/>
  <c r="BH227" i="41"/>
  <c r="BG227" i="41"/>
  <c r="BF227" i="41"/>
  <c r="BE227" i="41"/>
  <c r="BD227" i="41"/>
  <c r="BC227" i="41"/>
  <c r="BB227" i="41"/>
  <c r="BA227" i="41"/>
  <c r="AZ227" i="41"/>
  <c r="AY227" i="41"/>
  <c r="AX227" i="41"/>
  <c r="AW227" i="41"/>
  <c r="AV227" i="41"/>
  <c r="AU227" i="41"/>
  <c r="AT227" i="41"/>
  <c r="AS227" i="41"/>
  <c r="AR227" i="41"/>
  <c r="AQ227" i="41"/>
  <c r="AP227" i="41"/>
  <c r="AO227" i="41"/>
  <c r="AN227" i="41"/>
  <c r="AM227" i="41"/>
  <c r="AL227" i="41"/>
  <c r="AK227" i="41"/>
  <c r="AJ227" i="41"/>
  <c r="AI227" i="41"/>
  <c r="AH227" i="41"/>
  <c r="AG227" i="41"/>
  <c r="AF227" i="41"/>
  <c r="AE227" i="41"/>
  <c r="AD227" i="41"/>
  <c r="AC227" i="41"/>
  <c r="AB227" i="41"/>
  <c r="AA227" i="41"/>
  <c r="Z227" i="41"/>
  <c r="Y227" i="41"/>
  <c r="X227" i="41"/>
  <c r="W227" i="41"/>
  <c r="V227" i="41"/>
  <c r="U227" i="41"/>
  <c r="T227" i="41"/>
  <c r="S227" i="41"/>
  <c r="R227" i="41"/>
  <c r="Q227" i="41"/>
  <c r="P227" i="41"/>
  <c r="O227" i="41"/>
  <c r="N227" i="41"/>
  <c r="M227" i="41"/>
  <c r="L227" i="41"/>
  <c r="K227" i="41"/>
  <c r="J227" i="41"/>
  <c r="I227" i="41"/>
  <c r="H227" i="41"/>
  <c r="G227" i="41"/>
  <c r="F227" i="41"/>
  <c r="E227" i="41"/>
  <c r="D227" i="41"/>
  <c r="D224" i="41"/>
  <c r="BK220" i="41"/>
  <c r="BJ220" i="41"/>
  <c r="BI220" i="41"/>
  <c r="BH220" i="41"/>
  <c r="BG220" i="41"/>
  <c r="BF220" i="41"/>
  <c r="BE220" i="41"/>
  <c r="BD220" i="41"/>
  <c r="BC220" i="41"/>
  <c r="BB220" i="41"/>
  <c r="BA220" i="41"/>
  <c r="AZ220" i="41"/>
  <c r="AY220" i="41"/>
  <c r="AX220" i="41"/>
  <c r="AW220" i="41"/>
  <c r="AV220" i="41"/>
  <c r="AU220" i="41"/>
  <c r="AT220" i="41"/>
  <c r="AS220" i="41"/>
  <c r="AR220" i="41"/>
  <c r="AQ220" i="41"/>
  <c r="AP220" i="41"/>
  <c r="AO220" i="41"/>
  <c r="AN220" i="41"/>
  <c r="AM220" i="41"/>
  <c r="AL220" i="41"/>
  <c r="AK220" i="41"/>
  <c r="AJ220" i="41"/>
  <c r="AI220" i="41"/>
  <c r="AH220" i="41"/>
  <c r="AG220" i="41"/>
  <c r="AF220" i="41"/>
  <c r="AE220" i="41"/>
  <c r="AD220" i="41"/>
  <c r="AC220" i="41"/>
  <c r="AB220" i="41"/>
  <c r="AA220" i="41"/>
  <c r="Z220" i="41"/>
  <c r="Y220" i="41"/>
  <c r="X220" i="41"/>
  <c r="W220" i="41"/>
  <c r="V220" i="41"/>
  <c r="U220" i="41"/>
  <c r="T220" i="41"/>
  <c r="S220" i="41"/>
  <c r="R220" i="41"/>
  <c r="Q220" i="41"/>
  <c r="P220" i="41"/>
  <c r="O220" i="41"/>
  <c r="N220" i="41"/>
  <c r="M220" i="41"/>
  <c r="L220" i="41"/>
  <c r="K220" i="41"/>
  <c r="J220" i="41"/>
  <c r="I220" i="41"/>
  <c r="H220" i="41"/>
  <c r="G220" i="41"/>
  <c r="F220" i="41"/>
  <c r="E220" i="41"/>
  <c r="D220" i="41"/>
  <c r="D217" i="41"/>
  <c r="BL203" i="41"/>
  <c r="BL204" i="41" s="1"/>
  <c r="BM203" i="41"/>
  <c r="BM204" i="41" s="1"/>
  <c r="BN203" i="41"/>
  <c r="BN204" i="41" s="1"/>
  <c r="BO203" i="41"/>
  <c r="BO204" i="41" s="1"/>
  <c r="BP203" i="41"/>
  <c r="BP204" i="41" s="1"/>
  <c r="BQ203" i="41"/>
  <c r="BQ204" i="41" s="1"/>
  <c r="BR203" i="41"/>
  <c r="BR204" i="41" s="1"/>
  <c r="BS203" i="41"/>
  <c r="BS204" i="41" s="1"/>
  <c r="BT203" i="41"/>
  <c r="BT204" i="41" s="1"/>
  <c r="BU203" i="41"/>
  <c r="BU204" i="41" s="1"/>
  <c r="BV203" i="41"/>
  <c r="BV204" i="41" s="1"/>
  <c r="AY204" i="41"/>
  <c r="AX204" i="41"/>
  <c r="AW204" i="41"/>
  <c r="AV204" i="41"/>
  <c r="AU204" i="41"/>
  <c r="AT204" i="41"/>
  <c r="AS204" i="41"/>
  <c r="AR204" i="41"/>
  <c r="AQ204" i="41"/>
  <c r="AP204" i="41"/>
  <c r="AO204" i="41"/>
  <c r="AN204" i="41"/>
  <c r="AM204" i="41"/>
  <c r="AL204" i="41"/>
  <c r="AK204" i="41"/>
  <c r="AJ204" i="41"/>
  <c r="AI204" i="41"/>
  <c r="AH204" i="41"/>
  <c r="AG204" i="41"/>
  <c r="AF204" i="41"/>
  <c r="AE204" i="41"/>
  <c r="AD204" i="41"/>
  <c r="AC204" i="41"/>
  <c r="AB204" i="41"/>
  <c r="AA204" i="41"/>
  <c r="Z204" i="41"/>
  <c r="Y204" i="41"/>
  <c r="X204" i="41"/>
  <c r="W204" i="41"/>
  <c r="V204" i="41"/>
  <c r="U204" i="41"/>
  <c r="T204" i="41"/>
  <c r="S204" i="41"/>
  <c r="R204" i="41"/>
  <c r="Q204" i="41"/>
  <c r="P204" i="41"/>
  <c r="O204" i="41"/>
  <c r="N204" i="41"/>
  <c r="M204" i="41"/>
  <c r="L204" i="41"/>
  <c r="K204" i="41"/>
  <c r="J204" i="41"/>
  <c r="I204" i="41"/>
  <c r="H204" i="41"/>
  <c r="G204" i="41"/>
  <c r="F204" i="41"/>
  <c r="E204" i="41"/>
  <c r="D204" i="41"/>
  <c r="D205" i="41" s="1"/>
  <c r="E197" i="41" s="1"/>
  <c r="BK204" i="41"/>
  <c r="BJ204" i="41"/>
  <c r="BI204" i="41"/>
  <c r="BH204" i="41"/>
  <c r="BG204" i="41"/>
  <c r="BF204" i="41"/>
  <c r="BE204" i="41"/>
  <c r="BD204" i="41"/>
  <c r="BC204" i="41"/>
  <c r="BB204" i="41"/>
  <c r="BA204" i="41"/>
  <c r="AZ204" i="41"/>
  <c r="BL192" i="41"/>
  <c r="BL193" i="41" s="1"/>
  <c r="BM192" i="41"/>
  <c r="BM193" i="41" s="1"/>
  <c r="BN192" i="41"/>
  <c r="BN193" i="41" s="1"/>
  <c r="BO192" i="41"/>
  <c r="BO193" i="41" s="1"/>
  <c r="BP192" i="41"/>
  <c r="BP193" i="41" s="1"/>
  <c r="BQ192" i="41"/>
  <c r="BQ193" i="41" s="1"/>
  <c r="BR192" i="41"/>
  <c r="BR193" i="41" s="1"/>
  <c r="BS192" i="41"/>
  <c r="BT192" i="41"/>
  <c r="BT193" i="41" s="1"/>
  <c r="BU192" i="41"/>
  <c r="BU193" i="41" s="1"/>
  <c r="BV192" i="41"/>
  <c r="BV193" i="41" s="1"/>
  <c r="BS193" i="41"/>
  <c r="AY193" i="41"/>
  <c r="AX193" i="41"/>
  <c r="AW193" i="41"/>
  <c r="AV193" i="41"/>
  <c r="AU193" i="41"/>
  <c r="AT193" i="41"/>
  <c r="AS193" i="41"/>
  <c r="AR193" i="41"/>
  <c r="AQ193" i="41"/>
  <c r="AP193" i="41"/>
  <c r="AO193" i="41"/>
  <c r="AN193" i="41"/>
  <c r="AM193" i="41"/>
  <c r="AL193" i="41"/>
  <c r="AK193" i="41"/>
  <c r="AJ193" i="41"/>
  <c r="AI193" i="41"/>
  <c r="AH193" i="41"/>
  <c r="AG193" i="41"/>
  <c r="AF193" i="41"/>
  <c r="AE193" i="41"/>
  <c r="AD193" i="41"/>
  <c r="AC193" i="41"/>
  <c r="AB193" i="41"/>
  <c r="AA193" i="41"/>
  <c r="Z193" i="41"/>
  <c r="Y193" i="41"/>
  <c r="X193" i="41"/>
  <c r="W193" i="41"/>
  <c r="V193" i="41"/>
  <c r="U193" i="41"/>
  <c r="T193" i="41"/>
  <c r="S193" i="41"/>
  <c r="R193" i="41"/>
  <c r="Q193" i="41"/>
  <c r="P193" i="41"/>
  <c r="O193" i="41"/>
  <c r="N193" i="41"/>
  <c r="M193" i="41"/>
  <c r="L193" i="41"/>
  <c r="K193" i="41"/>
  <c r="J193" i="41"/>
  <c r="I193" i="41"/>
  <c r="H193" i="41"/>
  <c r="G193" i="41"/>
  <c r="F193" i="41"/>
  <c r="E193" i="41"/>
  <c r="D193" i="41"/>
  <c r="D194" i="41" s="1"/>
  <c r="E187" i="41" s="1"/>
  <c r="BK193" i="41"/>
  <c r="BJ193" i="41"/>
  <c r="BI193" i="41"/>
  <c r="BH193" i="41"/>
  <c r="BG193" i="41"/>
  <c r="BF193" i="41"/>
  <c r="BE193" i="41"/>
  <c r="BD193" i="41"/>
  <c r="BC193" i="41"/>
  <c r="BB193" i="41"/>
  <c r="BA193" i="41"/>
  <c r="AZ193" i="41"/>
  <c r="BL211" i="41"/>
  <c r="BL212" i="41" s="1"/>
  <c r="BM211" i="41"/>
  <c r="BM212" i="41" s="1"/>
  <c r="BN211" i="41"/>
  <c r="BN212" i="41" s="1"/>
  <c r="BO211" i="41"/>
  <c r="BO212" i="41" s="1"/>
  <c r="BP211" i="41"/>
  <c r="BP212" i="41" s="1"/>
  <c r="BQ211" i="41"/>
  <c r="BQ212" i="41" s="1"/>
  <c r="BR211" i="41"/>
  <c r="BR212" i="41" s="1"/>
  <c r="BS211" i="41"/>
  <c r="BS212" i="41" s="1"/>
  <c r="BT211" i="41"/>
  <c r="BT212" i="41" s="1"/>
  <c r="BU211" i="41"/>
  <c r="BU212" i="41" s="1"/>
  <c r="BV211" i="41"/>
  <c r="BV212" i="41" s="1"/>
  <c r="BJ212" i="41"/>
  <c r="BI212" i="41"/>
  <c r="BH212" i="41"/>
  <c r="BG212" i="41"/>
  <c r="BF212" i="41"/>
  <c r="BE212" i="41"/>
  <c r="BD212" i="41"/>
  <c r="BC212" i="41"/>
  <c r="BB212" i="41"/>
  <c r="BA212" i="41"/>
  <c r="AZ212" i="41"/>
  <c r="AY212" i="41"/>
  <c r="AX212" i="41"/>
  <c r="AW212" i="41"/>
  <c r="AV212" i="41"/>
  <c r="AU212" i="41"/>
  <c r="AT212" i="41"/>
  <c r="AS212" i="41"/>
  <c r="AR212" i="41"/>
  <c r="AQ212" i="41"/>
  <c r="AP212" i="41"/>
  <c r="AO212" i="41"/>
  <c r="AN212" i="41"/>
  <c r="AM212" i="41"/>
  <c r="AL212" i="41"/>
  <c r="AK212" i="41"/>
  <c r="AJ212" i="41"/>
  <c r="AI212" i="41"/>
  <c r="AH212" i="41"/>
  <c r="AG212" i="41"/>
  <c r="AF212" i="41"/>
  <c r="AE212" i="41"/>
  <c r="AD212" i="41"/>
  <c r="AC212" i="41"/>
  <c r="AB212" i="41"/>
  <c r="AA212" i="41"/>
  <c r="Z212" i="41"/>
  <c r="Y212" i="41"/>
  <c r="X212" i="41"/>
  <c r="W212" i="41"/>
  <c r="V212" i="41"/>
  <c r="U212" i="41"/>
  <c r="T212" i="41"/>
  <c r="S212" i="41"/>
  <c r="R212" i="41"/>
  <c r="Q212" i="41"/>
  <c r="P212" i="41"/>
  <c r="O212" i="41"/>
  <c r="N212" i="41"/>
  <c r="M212" i="41"/>
  <c r="L212" i="41"/>
  <c r="K212" i="41"/>
  <c r="J212" i="41"/>
  <c r="I212" i="41"/>
  <c r="H212" i="41"/>
  <c r="G212" i="41"/>
  <c r="F212" i="41"/>
  <c r="E212" i="41"/>
  <c r="D212" i="41"/>
  <c r="D213" i="41" s="1"/>
  <c r="E208" i="41" s="1"/>
  <c r="BK212" i="41"/>
  <c r="BL182" i="41"/>
  <c r="BL183" i="41" s="1"/>
  <c r="BM182" i="41"/>
  <c r="BM183" i="41" s="1"/>
  <c r="BN182" i="41"/>
  <c r="BN183" i="41" s="1"/>
  <c r="BO182" i="41"/>
  <c r="BO183" i="41" s="1"/>
  <c r="BP182" i="41"/>
  <c r="BP183" i="41" s="1"/>
  <c r="BQ182" i="41"/>
  <c r="BQ183" i="41" s="1"/>
  <c r="BR182" i="41"/>
  <c r="BR183" i="41" s="1"/>
  <c r="BS182" i="41"/>
  <c r="BS183" i="41" s="1"/>
  <c r="BT182" i="41"/>
  <c r="BT183" i="41" s="1"/>
  <c r="BU182" i="41"/>
  <c r="BU183" i="41" s="1"/>
  <c r="BV182" i="41"/>
  <c r="BV183" i="41" s="1"/>
  <c r="BJ183" i="41"/>
  <c r="BI183" i="41"/>
  <c r="BH183" i="41"/>
  <c r="BG183" i="41"/>
  <c r="BF183" i="41"/>
  <c r="BE183" i="41"/>
  <c r="BD183" i="41"/>
  <c r="BC183" i="41"/>
  <c r="BB183" i="41"/>
  <c r="BA183" i="41"/>
  <c r="AZ183" i="41"/>
  <c r="AY183" i="41"/>
  <c r="AX183" i="41"/>
  <c r="AW183" i="41"/>
  <c r="AV183" i="41"/>
  <c r="AU183" i="41"/>
  <c r="AT183" i="41"/>
  <c r="AS183" i="41"/>
  <c r="AR183" i="41"/>
  <c r="AQ183" i="41"/>
  <c r="AP183" i="41"/>
  <c r="AO183" i="41"/>
  <c r="AN183" i="41"/>
  <c r="AM183" i="41"/>
  <c r="AL183" i="41"/>
  <c r="AK183" i="41"/>
  <c r="AJ183" i="41"/>
  <c r="AI183" i="41"/>
  <c r="AH183" i="41"/>
  <c r="AG183" i="41"/>
  <c r="AF183" i="41"/>
  <c r="AE183" i="41"/>
  <c r="AD183" i="41"/>
  <c r="AC183" i="41"/>
  <c r="AB183" i="41"/>
  <c r="AA183" i="41"/>
  <c r="Z183" i="41"/>
  <c r="Y183" i="41"/>
  <c r="X183" i="41"/>
  <c r="W183" i="41"/>
  <c r="V183" i="41"/>
  <c r="U183" i="41"/>
  <c r="T183" i="41"/>
  <c r="S183" i="41"/>
  <c r="R183" i="41"/>
  <c r="Q183" i="41"/>
  <c r="P183" i="41"/>
  <c r="O183" i="41"/>
  <c r="N183" i="41"/>
  <c r="M183" i="41"/>
  <c r="L183" i="41"/>
  <c r="K183" i="41"/>
  <c r="J183" i="41"/>
  <c r="I183" i="41"/>
  <c r="H183" i="41"/>
  <c r="G183" i="41"/>
  <c r="F183" i="41"/>
  <c r="E183" i="41"/>
  <c r="D183" i="41"/>
  <c r="D184" i="41" s="1"/>
  <c r="E179" i="41" s="1"/>
  <c r="BK183" i="41"/>
  <c r="BL174" i="41"/>
  <c r="BL175" i="41" s="1"/>
  <c r="BM174" i="41"/>
  <c r="BM175" i="41" s="1"/>
  <c r="BN174" i="41"/>
  <c r="BN175" i="41" s="1"/>
  <c r="BO174" i="41"/>
  <c r="BO175" i="41" s="1"/>
  <c r="BP174" i="41"/>
  <c r="BP175" i="41" s="1"/>
  <c r="BQ174" i="41"/>
  <c r="BQ175" i="41" s="1"/>
  <c r="BR174" i="41"/>
  <c r="BR175" i="41" s="1"/>
  <c r="BS174" i="41"/>
  <c r="BS175" i="41" s="1"/>
  <c r="BT174" i="41"/>
  <c r="BT175" i="41" s="1"/>
  <c r="BU174" i="41"/>
  <c r="BU175" i="41" s="1"/>
  <c r="BV174" i="41"/>
  <c r="BV175" i="41" s="1"/>
  <c r="BJ175" i="41"/>
  <c r="BI175" i="41"/>
  <c r="BH175" i="41"/>
  <c r="BG175" i="41"/>
  <c r="BF175" i="41"/>
  <c r="BE175" i="41"/>
  <c r="BD175" i="41"/>
  <c r="BC175" i="41"/>
  <c r="BB175" i="41"/>
  <c r="BA175" i="41"/>
  <c r="AZ175" i="41"/>
  <c r="AY175" i="41"/>
  <c r="AX175" i="41"/>
  <c r="AW175" i="41"/>
  <c r="AV175" i="41"/>
  <c r="AU175" i="41"/>
  <c r="AT175" i="41"/>
  <c r="AS175" i="41"/>
  <c r="AR175" i="41"/>
  <c r="AQ175" i="41"/>
  <c r="AP175" i="41"/>
  <c r="AO175" i="41"/>
  <c r="AN175" i="41"/>
  <c r="AM175" i="41"/>
  <c r="AL175" i="41"/>
  <c r="AK175" i="41"/>
  <c r="AJ175" i="41"/>
  <c r="AI175" i="41"/>
  <c r="AH175" i="41"/>
  <c r="AG175" i="41"/>
  <c r="AF175" i="41"/>
  <c r="AE175" i="41"/>
  <c r="AD175" i="41"/>
  <c r="AC175" i="41"/>
  <c r="AB175" i="41"/>
  <c r="AA175" i="41"/>
  <c r="Z175" i="41"/>
  <c r="Y175" i="41"/>
  <c r="X175" i="41"/>
  <c r="W175" i="41"/>
  <c r="V175" i="41"/>
  <c r="U175" i="41"/>
  <c r="T175" i="41"/>
  <c r="S175" i="41"/>
  <c r="R175" i="41"/>
  <c r="Q175" i="41"/>
  <c r="P175" i="41"/>
  <c r="O175" i="41"/>
  <c r="N175" i="41"/>
  <c r="M175" i="41"/>
  <c r="L175" i="41"/>
  <c r="K175" i="41"/>
  <c r="J175" i="41"/>
  <c r="I175" i="41"/>
  <c r="H175" i="41"/>
  <c r="G175" i="41"/>
  <c r="F175" i="41"/>
  <c r="E175" i="41"/>
  <c r="D175" i="41"/>
  <c r="D176" i="41" s="1"/>
  <c r="E171" i="41" s="1"/>
  <c r="BK175" i="41"/>
  <c r="BL166" i="41"/>
  <c r="BL167" i="41" s="1"/>
  <c r="BM166" i="41"/>
  <c r="BM167" i="41" s="1"/>
  <c r="BN166" i="41"/>
  <c r="BN167" i="41" s="1"/>
  <c r="BO166" i="41"/>
  <c r="BO167" i="41" s="1"/>
  <c r="BP166" i="41"/>
  <c r="BP167" i="41" s="1"/>
  <c r="BQ166" i="41"/>
  <c r="BQ167" i="41" s="1"/>
  <c r="BR166" i="41"/>
  <c r="BR167" i="41" s="1"/>
  <c r="BS166" i="41"/>
  <c r="BS167" i="41" s="1"/>
  <c r="BT166" i="41"/>
  <c r="BT167" i="41" s="1"/>
  <c r="BU166" i="41"/>
  <c r="BU167" i="41" s="1"/>
  <c r="BV166" i="41"/>
  <c r="BV167" i="41" s="1"/>
  <c r="BJ167" i="41"/>
  <c r="BI167" i="41"/>
  <c r="BH167" i="41"/>
  <c r="BG167" i="41"/>
  <c r="BF167" i="41"/>
  <c r="BE167" i="41"/>
  <c r="BD167" i="41"/>
  <c r="BC167" i="41"/>
  <c r="BB167" i="41"/>
  <c r="BA167" i="41"/>
  <c r="AZ167" i="41"/>
  <c r="AY167" i="41"/>
  <c r="AX167" i="41"/>
  <c r="AW167" i="41"/>
  <c r="AV167" i="41"/>
  <c r="AU167" i="41"/>
  <c r="AT167" i="41"/>
  <c r="AS167" i="41"/>
  <c r="AR167" i="41"/>
  <c r="AQ167" i="41"/>
  <c r="AP167" i="41"/>
  <c r="AO167" i="41"/>
  <c r="AN167" i="41"/>
  <c r="AM167" i="41"/>
  <c r="AL167" i="41"/>
  <c r="AK167" i="41"/>
  <c r="AJ167" i="41"/>
  <c r="AI167" i="41"/>
  <c r="AH167" i="41"/>
  <c r="AG167" i="41"/>
  <c r="AF167" i="41"/>
  <c r="AE167" i="41"/>
  <c r="AD167" i="41"/>
  <c r="AC167" i="41"/>
  <c r="AB167" i="41"/>
  <c r="AA167" i="41"/>
  <c r="Z167" i="41"/>
  <c r="Y167" i="41"/>
  <c r="X167" i="41"/>
  <c r="W167" i="41"/>
  <c r="V167" i="41"/>
  <c r="U167" i="41"/>
  <c r="T167" i="41"/>
  <c r="S167" i="41"/>
  <c r="R167" i="41"/>
  <c r="Q167" i="41"/>
  <c r="P167" i="41"/>
  <c r="O167" i="41"/>
  <c r="N167" i="41"/>
  <c r="M167" i="41"/>
  <c r="L167" i="41"/>
  <c r="K167" i="41"/>
  <c r="J167" i="41"/>
  <c r="I167" i="41"/>
  <c r="H167" i="41"/>
  <c r="G167" i="41"/>
  <c r="F167" i="41"/>
  <c r="E167" i="41"/>
  <c r="D167" i="41"/>
  <c r="D168" i="41" s="1"/>
  <c r="E163" i="41" s="1"/>
  <c r="BK167" i="41"/>
  <c r="BP159" i="41"/>
  <c r="BQ159" i="41"/>
  <c r="BR159" i="41"/>
  <c r="BS159" i="41"/>
  <c r="BT159" i="41"/>
  <c r="BU159" i="41"/>
  <c r="BV159" i="41"/>
  <c r="BW159" i="41"/>
  <c r="BX159" i="41"/>
  <c r="BY159" i="41"/>
  <c r="BZ159" i="41"/>
  <c r="CA159" i="41"/>
  <c r="BO159" i="41"/>
  <c r="BN159" i="41"/>
  <c r="BM159" i="41"/>
  <c r="BL159" i="41"/>
  <c r="AY159" i="41"/>
  <c r="AX159" i="41"/>
  <c r="AW159" i="41"/>
  <c r="AV159" i="41"/>
  <c r="AU159" i="41"/>
  <c r="AT159" i="41"/>
  <c r="AS159" i="41"/>
  <c r="AR159" i="41"/>
  <c r="AQ159" i="41"/>
  <c r="AP159" i="41"/>
  <c r="AO159" i="41"/>
  <c r="AN159" i="41"/>
  <c r="AM159" i="41"/>
  <c r="AL159" i="41"/>
  <c r="AK159" i="41"/>
  <c r="AJ159" i="41"/>
  <c r="AI159" i="41"/>
  <c r="AH159" i="41"/>
  <c r="AG159" i="41"/>
  <c r="AF159" i="41"/>
  <c r="AE159" i="41"/>
  <c r="AD159" i="41"/>
  <c r="AC159" i="41"/>
  <c r="AB159" i="41"/>
  <c r="AA159" i="41"/>
  <c r="Z159" i="41"/>
  <c r="Y159" i="41"/>
  <c r="X159" i="41"/>
  <c r="W159" i="41"/>
  <c r="V159" i="41"/>
  <c r="U159" i="41"/>
  <c r="T159" i="41"/>
  <c r="S159" i="41"/>
  <c r="R159" i="41"/>
  <c r="Q159" i="41"/>
  <c r="P159" i="41"/>
  <c r="O159" i="41"/>
  <c r="N159" i="41"/>
  <c r="M159" i="41"/>
  <c r="L159" i="41"/>
  <c r="K159" i="41"/>
  <c r="J159" i="41"/>
  <c r="I159" i="41"/>
  <c r="H159" i="41"/>
  <c r="G159" i="41"/>
  <c r="F159" i="41"/>
  <c r="E159" i="41"/>
  <c r="D159" i="41"/>
  <c r="D160" i="41" s="1"/>
  <c r="E152" i="41" s="1"/>
  <c r="BK159" i="41"/>
  <c r="BJ159" i="41"/>
  <c r="BI159" i="41"/>
  <c r="BH159" i="41"/>
  <c r="BG159" i="41"/>
  <c r="BF159" i="41"/>
  <c r="BE159" i="41"/>
  <c r="BD159" i="41"/>
  <c r="BC159" i="41"/>
  <c r="BB159" i="41"/>
  <c r="BA159" i="41"/>
  <c r="AZ159" i="41"/>
  <c r="BL147" i="41"/>
  <c r="BL148" i="41" s="1"/>
  <c r="BM147" i="41"/>
  <c r="BM148" i="41" s="1"/>
  <c r="BN147" i="41"/>
  <c r="BN148" i="41" s="1"/>
  <c r="BO147" i="41"/>
  <c r="BO148" i="41" s="1"/>
  <c r="BP147" i="41"/>
  <c r="BP148" i="41" s="1"/>
  <c r="BQ147" i="41"/>
  <c r="BQ148" i="41" s="1"/>
  <c r="BR147" i="41"/>
  <c r="BR148" i="41" s="1"/>
  <c r="BS147" i="41"/>
  <c r="BS148" i="41" s="1"/>
  <c r="BT147" i="41"/>
  <c r="BT148" i="41" s="1"/>
  <c r="BU147" i="41"/>
  <c r="BU148" i="41" s="1"/>
  <c r="BV147" i="41"/>
  <c r="BV148" i="41" s="1"/>
  <c r="AY148" i="41"/>
  <c r="AX148" i="41"/>
  <c r="AW148" i="41"/>
  <c r="AV148" i="41"/>
  <c r="AU148" i="41"/>
  <c r="AT148" i="41"/>
  <c r="AS148" i="41"/>
  <c r="AR148" i="41"/>
  <c r="AQ148" i="41"/>
  <c r="AP148" i="41"/>
  <c r="AO148" i="41"/>
  <c r="AN148" i="41"/>
  <c r="AM148" i="41"/>
  <c r="AL148" i="41"/>
  <c r="AK148" i="41"/>
  <c r="AJ148" i="41"/>
  <c r="AI148" i="41"/>
  <c r="AH148" i="41"/>
  <c r="AG148" i="41"/>
  <c r="AF148" i="41"/>
  <c r="AE148" i="41"/>
  <c r="AD148" i="41"/>
  <c r="AC148" i="41"/>
  <c r="AB148" i="41"/>
  <c r="AA148" i="41"/>
  <c r="Z148" i="41"/>
  <c r="Y148" i="41"/>
  <c r="X148" i="41"/>
  <c r="W148" i="41"/>
  <c r="V148" i="41"/>
  <c r="U148" i="41"/>
  <c r="T148" i="41"/>
  <c r="S148" i="41"/>
  <c r="R148" i="41"/>
  <c r="Q148" i="41"/>
  <c r="P148" i="41"/>
  <c r="O148" i="41"/>
  <c r="N148" i="41"/>
  <c r="M148" i="41"/>
  <c r="L148" i="41"/>
  <c r="K148" i="41"/>
  <c r="J148" i="41"/>
  <c r="I148" i="41"/>
  <c r="H148" i="41"/>
  <c r="G148" i="41"/>
  <c r="F148" i="41"/>
  <c r="E148" i="41"/>
  <c r="D148" i="41"/>
  <c r="D149" i="41" s="1"/>
  <c r="E143" i="41" s="1"/>
  <c r="BK148" i="41"/>
  <c r="BJ148" i="41"/>
  <c r="BI148" i="41"/>
  <c r="BH148" i="41"/>
  <c r="BG148" i="41"/>
  <c r="BF148" i="41"/>
  <c r="BE148" i="41"/>
  <c r="BD148" i="41"/>
  <c r="BC148" i="41"/>
  <c r="BB148" i="41"/>
  <c r="BA148" i="41"/>
  <c r="AZ148" i="41"/>
  <c r="AY131" i="41"/>
  <c r="AX131" i="41"/>
  <c r="AW131" i="41"/>
  <c r="AV131" i="41"/>
  <c r="AU131" i="41"/>
  <c r="AT131" i="41"/>
  <c r="AS131" i="41"/>
  <c r="AR131" i="41"/>
  <c r="AQ131" i="41"/>
  <c r="AP131" i="41"/>
  <c r="AO131" i="41"/>
  <c r="AN131" i="41"/>
  <c r="AM131" i="41"/>
  <c r="AL131" i="41"/>
  <c r="AK131" i="41"/>
  <c r="AJ131" i="41"/>
  <c r="AI131" i="41"/>
  <c r="AH131" i="41"/>
  <c r="AG131" i="41"/>
  <c r="AF131" i="41"/>
  <c r="AE131" i="41"/>
  <c r="AD131" i="41"/>
  <c r="AC131" i="41"/>
  <c r="AB131" i="41"/>
  <c r="AA131" i="41"/>
  <c r="Z131" i="41"/>
  <c r="Y131" i="41"/>
  <c r="X131" i="41"/>
  <c r="W131" i="41"/>
  <c r="V131" i="41"/>
  <c r="U131" i="41"/>
  <c r="T131" i="41"/>
  <c r="S131" i="41"/>
  <c r="R131" i="41"/>
  <c r="Q131" i="41"/>
  <c r="P131" i="41"/>
  <c r="O131" i="41"/>
  <c r="N131" i="41"/>
  <c r="M131" i="41"/>
  <c r="L131" i="41"/>
  <c r="K131" i="41"/>
  <c r="J131" i="41"/>
  <c r="I131" i="41"/>
  <c r="H131" i="41"/>
  <c r="G131" i="41"/>
  <c r="F131" i="41"/>
  <c r="E131" i="41"/>
  <c r="D131" i="41"/>
  <c r="D132" i="41" s="1"/>
  <c r="E125" i="41" s="1"/>
  <c r="BK131" i="41"/>
  <c r="BJ131" i="41"/>
  <c r="BI131" i="41"/>
  <c r="BH131" i="41"/>
  <c r="BG131" i="41"/>
  <c r="BF131" i="41"/>
  <c r="BE131" i="41"/>
  <c r="BD131" i="41"/>
  <c r="BC131" i="41"/>
  <c r="BB131" i="41"/>
  <c r="BA131" i="41"/>
  <c r="AZ131" i="41"/>
  <c r="BH121" i="41"/>
  <c r="BG121" i="41"/>
  <c r="AZ121" i="41"/>
  <c r="BD121" i="41"/>
  <c r="BK121" i="41"/>
  <c r="BC121" i="41"/>
  <c r="AY121" i="41"/>
  <c r="AX121" i="41"/>
  <c r="AW121" i="41"/>
  <c r="AV121" i="41"/>
  <c r="AU121" i="41"/>
  <c r="AT121" i="41"/>
  <c r="AS121" i="41"/>
  <c r="AR121" i="41"/>
  <c r="AQ121" i="41"/>
  <c r="AP121" i="41"/>
  <c r="AO121" i="41"/>
  <c r="AN121" i="41"/>
  <c r="AM121" i="41"/>
  <c r="AL121" i="41"/>
  <c r="AK121" i="41"/>
  <c r="AJ121" i="41"/>
  <c r="AI121" i="41"/>
  <c r="AH121" i="41"/>
  <c r="AG121" i="41"/>
  <c r="AF121" i="41"/>
  <c r="AE121" i="41"/>
  <c r="AD121" i="41"/>
  <c r="AC121" i="41"/>
  <c r="AB121" i="41"/>
  <c r="AA121" i="41"/>
  <c r="Z121" i="41"/>
  <c r="Y121" i="41"/>
  <c r="X121" i="41"/>
  <c r="W121" i="41"/>
  <c r="V121" i="41"/>
  <c r="U121" i="41"/>
  <c r="T121" i="41"/>
  <c r="S121" i="41"/>
  <c r="R121" i="41"/>
  <c r="Q121" i="41"/>
  <c r="P121" i="41"/>
  <c r="O121" i="41"/>
  <c r="N121" i="41"/>
  <c r="M121" i="41"/>
  <c r="L121" i="41"/>
  <c r="K121" i="41"/>
  <c r="J121" i="41"/>
  <c r="I121" i="41"/>
  <c r="H121" i="41"/>
  <c r="G121" i="41"/>
  <c r="F121" i="41"/>
  <c r="E121" i="41"/>
  <c r="D121" i="41"/>
  <c r="D122" i="41" s="1"/>
  <c r="E116" i="41" s="1"/>
  <c r="BJ121" i="41"/>
  <c r="BI121" i="41"/>
  <c r="BF121" i="41"/>
  <c r="BE121" i="41"/>
  <c r="BB121" i="41"/>
  <c r="BA121" i="41"/>
  <c r="BP139" i="41"/>
  <c r="BQ139" i="41"/>
  <c r="BR139" i="41"/>
  <c r="BS139" i="41"/>
  <c r="BT139" i="41"/>
  <c r="BU139" i="41"/>
  <c r="BV139" i="41"/>
  <c r="BO139" i="41"/>
  <c r="BN139" i="41"/>
  <c r="BM139" i="41"/>
  <c r="BL139" i="41"/>
  <c r="BK139" i="41"/>
  <c r="BJ139" i="41"/>
  <c r="BI139" i="41"/>
  <c r="BH139" i="41"/>
  <c r="BG139" i="41"/>
  <c r="BF139" i="41"/>
  <c r="BE139" i="41"/>
  <c r="BD139" i="41"/>
  <c r="BC139" i="41"/>
  <c r="BB139" i="41"/>
  <c r="BA139" i="41"/>
  <c r="AZ139" i="41"/>
  <c r="AY139" i="41"/>
  <c r="AX139" i="41"/>
  <c r="AW139" i="41"/>
  <c r="AV139" i="41"/>
  <c r="AU139" i="41"/>
  <c r="AT139" i="41"/>
  <c r="AS139" i="41"/>
  <c r="AR139" i="41"/>
  <c r="AQ139" i="41"/>
  <c r="AP139" i="41"/>
  <c r="AO139" i="41"/>
  <c r="AN139" i="41"/>
  <c r="AM139" i="41"/>
  <c r="AL139" i="41"/>
  <c r="AK139" i="41"/>
  <c r="AJ139" i="41"/>
  <c r="AI139" i="41"/>
  <c r="AH139" i="41"/>
  <c r="AG139" i="41"/>
  <c r="AF139" i="41"/>
  <c r="AE139" i="41"/>
  <c r="AD139" i="41"/>
  <c r="AC139" i="41"/>
  <c r="AB139" i="41"/>
  <c r="AA139" i="41"/>
  <c r="Z139" i="41"/>
  <c r="Y139" i="41"/>
  <c r="X139" i="41"/>
  <c r="W139" i="41"/>
  <c r="V139" i="41"/>
  <c r="U139" i="41"/>
  <c r="T139" i="41"/>
  <c r="S139" i="41"/>
  <c r="R139" i="41"/>
  <c r="Q139" i="41"/>
  <c r="P139" i="41"/>
  <c r="O139" i="41"/>
  <c r="N139" i="41"/>
  <c r="M139" i="41"/>
  <c r="L139" i="41"/>
  <c r="K139" i="41"/>
  <c r="J139" i="41"/>
  <c r="I139" i="41"/>
  <c r="H139" i="41"/>
  <c r="G139" i="41"/>
  <c r="F139" i="41"/>
  <c r="E139" i="41"/>
  <c r="D139" i="41"/>
  <c r="D140" i="41" s="1"/>
  <c r="E135" i="41" s="1"/>
  <c r="BJ112" i="41"/>
  <c r="BI112" i="41"/>
  <c r="BH112" i="41"/>
  <c r="BG112" i="41"/>
  <c r="BF112" i="41"/>
  <c r="BE112" i="41"/>
  <c r="BD112" i="41"/>
  <c r="BC112" i="41"/>
  <c r="BB112" i="41"/>
  <c r="BA112" i="41"/>
  <c r="AZ112" i="41"/>
  <c r="AY112" i="41"/>
  <c r="AX112" i="41"/>
  <c r="AW112" i="41"/>
  <c r="AV112" i="41"/>
  <c r="AU112" i="41"/>
  <c r="AT112" i="41"/>
  <c r="AS112" i="41"/>
  <c r="AR112" i="41"/>
  <c r="AQ112" i="41"/>
  <c r="AP112" i="41"/>
  <c r="AO112" i="41"/>
  <c r="AN112" i="41"/>
  <c r="AM112" i="41"/>
  <c r="AL112" i="41"/>
  <c r="AK112" i="41"/>
  <c r="AJ112" i="41"/>
  <c r="AI112" i="41"/>
  <c r="AH112" i="41"/>
  <c r="AG112" i="41"/>
  <c r="AF112" i="41"/>
  <c r="AE112" i="41"/>
  <c r="AD112" i="41"/>
  <c r="AC112" i="41"/>
  <c r="AB112" i="41"/>
  <c r="AA112" i="41"/>
  <c r="Z112" i="41"/>
  <c r="Y112" i="41"/>
  <c r="X112" i="41"/>
  <c r="W112" i="41"/>
  <c r="V112" i="41"/>
  <c r="U112" i="41"/>
  <c r="T112" i="41"/>
  <c r="S112" i="41"/>
  <c r="R112" i="41"/>
  <c r="Q112" i="41"/>
  <c r="P112" i="41"/>
  <c r="O112" i="41"/>
  <c r="N112" i="41"/>
  <c r="M112" i="41"/>
  <c r="L112" i="41"/>
  <c r="K112" i="41"/>
  <c r="J112" i="41"/>
  <c r="I112" i="41"/>
  <c r="H112" i="41"/>
  <c r="G112" i="41"/>
  <c r="F112" i="41"/>
  <c r="E112" i="41"/>
  <c r="D112" i="41"/>
  <c r="D113" i="41" s="1"/>
  <c r="E108" i="41" s="1"/>
  <c r="BK112" i="41"/>
  <c r="BJ104" i="41"/>
  <c r="BI104" i="41"/>
  <c r="BH104" i="41"/>
  <c r="BG104" i="41"/>
  <c r="BF104" i="41"/>
  <c r="BE104" i="41"/>
  <c r="BD104" i="41"/>
  <c r="BC104" i="41"/>
  <c r="BB104" i="41"/>
  <c r="BA104" i="41"/>
  <c r="AZ104" i="41"/>
  <c r="AY104" i="41"/>
  <c r="AX104" i="41"/>
  <c r="AW104" i="41"/>
  <c r="AV104" i="41"/>
  <c r="AU104" i="41"/>
  <c r="AT104" i="41"/>
  <c r="AS104" i="41"/>
  <c r="AR104" i="41"/>
  <c r="AQ104" i="41"/>
  <c r="AP104" i="41"/>
  <c r="AO104" i="41"/>
  <c r="AN104" i="41"/>
  <c r="AM104" i="41"/>
  <c r="AL104" i="41"/>
  <c r="AK104" i="41"/>
  <c r="AJ104" i="41"/>
  <c r="AI104" i="41"/>
  <c r="AH104" i="41"/>
  <c r="AG104" i="41"/>
  <c r="AF104" i="41"/>
  <c r="AE104" i="41"/>
  <c r="AD104" i="41"/>
  <c r="AC104" i="41"/>
  <c r="AB104" i="41"/>
  <c r="AA104" i="41"/>
  <c r="Z104" i="41"/>
  <c r="Y104" i="41"/>
  <c r="X104" i="41"/>
  <c r="W104" i="41"/>
  <c r="V104" i="41"/>
  <c r="U104" i="41"/>
  <c r="T104" i="41"/>
  <c r="S104" i="41"/>
  <c r="R104" i="41"/>
  <c r="Q104" i="41"/>
  <c r="P104" i="41"/>
  <c r="O104" i="41"/>
  <c r="N104" i="41"/>
  <c r="M104" i="41"/>
  <c r="L104" i="41"/>
  <c r="K104" i="41"/>
  <c r="J104" i="41"/>
  <c r="I104" i="41"/>
  <c r="H104" i="41"/>
  <c r="G104" i="41"/>
  <c r="F104" i="41"/>
  <c r="E104" i="41"/>
  <c r="D104" i="41"/>
  <c r="D105" i="41" s="1"/>
  <c r="E100" i="41" s="1"/>
  <c r="BK104" i="41"/>
  <c r="BJ96" i="41"/>
  <c r="BI96" i="41"/>
  <c r="BH96" i="41"/>
  <c r="BG96" i="41"/>
  <c r="BF96" i="41"/>
  <c r="BE96" i="41"/>
  <c r="BD96" i="41"/>
  <c r="BC96" i="41"/>
  <c r="BB96" i="41"/>
  <c r="BA96" i="41"/>
  <c r="AZ96" i="41"/>
  <c r="AY96" i="41"/>
  <c r="AX96" i="41"/>
  <c r="AW96" i="41"/>
  <c r="AV96" i="41"/>
  <c r="AU96" i="41"/>
  <c r="AT96" i="41"/>
  <c r="AS96" i="41"/>
  <c r="AR96" i="41"/>
  <c r="AQ96" i="41"/>
  <c r="AP96" i="41"/>
  <c r="AO96" i="41"/>
  <c r="AN96" i="41"/>
  <c r="AM96" i="41"/>
  <c r="AL96" i="41"/>
  <c r="AK96" i="41"/>
  <c r="AJ96" i="41"/>
  <c r="AI96" i="41"/>
  <c r="AH96" i="41"/>
  <c r="AG96" i="41"/>
  <c r="AF96" i="41"/>
  <c r="AE96" i="41"/>
  <c r="AD96" i="41"/>
  <c r="AC96" i="41"/>
  <c r="AB96" i="41"/>
  <c r="AA96" i="41"/>
  <c r="Z96" i="41"/>
  <c r="Y96" i="41"/>
  <c r="X96" i="41"/>
  <c r="W96" i="41"/>
  <c r="V96" i="41"/>
  <c r="U96" i="41"/>
  <c r="T96" i="41"/>
  <c r="S96" i="41"/>
  <c r="R96" i="41"/>
  <c r="Q96" i="41"/>
  <c r="P96" i="41"/>
  <c r="O96" i="41"/>
  <c r="N96" i="41"/>
  <c r="M96" i="41"/>
  <c r="L96" i="41"/>
  <c r="K96" i="41"/>
  <c r="J96" i="41"/>
  <c r="I96" i="41"/>
  <c r="H96" i="41"/>
  <c r="G96" i="41"/>
  <c r="F96" i="41"/>
  <c r="E96" i="41"/>
  <c r="D96" i="41"/>
  <c r="D97" i="41" s="1"/>
  <c r="E92" i="41" s="1"/>
  <c r="BK96" i="41"/>
  <c r="BP88" i="41"/>
  <c r="BQ88" i="41"/>
  <c r="BR88" i="41"/>
  <c r="BS88" i="41"/>
  <c r="BT88" i="41"/>
  <c r="BU88" i="41"/>
  <c r="BV88" i="41"/>
  <c r="BW88" i="41"/>
  <c r="BX88" i="41"/>
  <c r="BY88" i="41"/>
  <c r="BZ88" i="41"/>
  <c r="CA88" i="41"/>
  <c r="BO88" i="41"/>
  <c r="BN88" i="41"/>
  <c r="BM88" i="41"/>
  <c r="BL88" i="41"/>
  <c r="AY88" i="41"/>
  <c r="AX88" i="41"/>
  <c r="AW88" i="41"/>
  <c r="AV88" i="41"/>
  <c r="AU88" i="41"/>
  <c r="AT88" i="41"/>
  <c r="AS88" i="41"/>
  <c r="AR88" i="41"/>
  <c r="AQ88" i="41"/>
  <c r="AP88" i="41"/>
  <c r="AO88" i="41"/>
  <c r="AN88" i="41"/>
  <c r="AM88" i="41"/>
  <c r="AL88" i="41"/>
  <c r="AK88" i="41"/>
  <c r="AJ88" i="41"/>
  <c r="AI88" i="41"/>
  <c r="AH88" i="41"/>
  <c r="AG88" i="41"/>
  <c r="AF88" i="41"/>
  <c r="AE88" i="41"/>
  <c r="AD88" i="41"/>
  <c r="AC88" i="41"/>
  <c r="AB88" i="41"/>
  <c r="AA88" i="41"/>
  <c r="Z88" i="41"/>
  <c r="Y88" i="41"/>
  <c r="X88" i="41"/>
  <c r="W88" i="41"/>
  <c r="V88" i="41"/>
  <c r="U88" i="41"/>
  <c r="T88" i="41"/>
  <c r="S88" i="41"/>
  <c r="R88" i="41"/>
  <c r="Q88" i="41"/>
  <c r="P88" i="41"/>
  <c r="O88" i="41"/>
  <c r="N88" i="41"/>
  <c r="M88" i="41"/>
  <c r="L88" i="41"/>
  <c r="K88" i="41"/>
  <c r="J88" i="41"/>
  <c r="I88" i="41"/>
  <c r="H88" i="41"/>
  <c r="G88" i="41"/>
  <c r="F88" i="41"/>
  <c r="E88" i="41"/>
  <c r="D88" i="41"/>
  <c r="D89" i="41" s="1"/>
  <c r="E81" i="41" s="1"/>
  <c r="BK88" i="41"/>
  <c r="BJ88" i="41"/>
  <c r="BI88" i="41"/>
  <c r="BH88" i="41"/>
  <c r="BG88" i="41"/>
  <c r="BF88" i="41"/>
  <c r="BE88" i="41"/>
  <c r="BD88" i="41"/>
  <c r="BC88" i="41"/>
  <c r="BB88" i="41"/>
  <c r="BA88" i="41"/>
  <c r="AZ88" i="41"/>
  <c r="AY77" i="41"/>
  <c r="AX77" i="41"/>
  <c r="AW77" i="41"/>
  <c r="AV77" i="41"/>
  <c r="AU77" i="41"/>
  <c r="AT77" i="41"/>
  <c r="AS77" i="41"/>
  <c r="AR77" i="41"/>
  <c r="AQ77" i="41"/>
  <c r="AP77" i="41"/>
  <c r="AO77" i="41"/>
  <c r="AN77" i="41"/>
  <c r="AM77" i="41"/>
  <c r="AL77" i="41"/>
  <c r="AK77" i="41"/>
  <c r="AJ77" i="41"/>
  <c r="AI77" i="41"/>
  <c r="AH77" i="41"/>
  <c r="AG77" i="41"/>
  <c r="AF77" i="41"/>
  <c r="AE77" i="41"/>
  <c r="AD77" i="41"/>
  <c r="AC77" i="41"/>
  <c r="AB77" i="41"/>
  <c r="AA77" i="41"/>
  <c r="Z77" i="41"/>
  <c r="Y77" i="41"/>
  <c r="X77" i="41"/>
  <c r="W77" i="41"/>
  <c r="V77" i="41"/>
  <c r="U77" i="41"/>
  <c r="T77" i="41"/>
  <c r="S77" i="41"/>
  <c r="R77" i="41"/>
  <c r="Q77" i="41"/>
  <c r="P77" i="41"/>
  <c r="O77" i="41"/>
  <c r="N77" i="41"/>
  <c r="M77" i="41"/>
  <c r="L77" i="41"/>
  <c r="K77" i="41"/>
  <c r="J77" i="41"/>
  <c r="I77" i="41"/>
  <c r="H77" i="41"/>
  <c r="G77" i="41"/>
  <c r="F77" i="41"/>
  <c r="E77" i="41"/>
  <c r="D77" i="41"/>
  <c r="D78" i="41" s="1"/>
  <c r="E73" i="41" s="1"/>
  <c r="BK77" i="41"/>
  <c r="BJ77" i="41"/>
  <c r="BI77" i="41"/>
  <c r="BH77" i="41"/>
  <c r="BG77" i="41"/>
  <c r="BF77" i="41"/>
  <c r="BE77" i="41"/>
  <c r="BC77" i="41"/>
  <c r="BB77" i="41"/>
  <c r="BA77" i="41"/>
  <c r="AZ77" i="41"/>
  <c r="BK69" i="41"/>
  <c r="BJ69" i="41"/>
  <c r="BI69" i="41"/>
  <c r="BH69" i="41"/>
  <c r="BG69" i="41"/>
  <c r="BF69" i="41"/>
  <c r="BE69" i="41"/>
  <c r="BD69" i="41"/>
  <c r="BC69" i="41"/>
  <c r="BB69" i="41"/>
  <c r="BA69" i="41"/>
  <c r="AZ69" i="41"/>
  <c r="AY69" i="41"/>
  <c r="AX69" i="41"/>
  <c r="AW69" i="41"/>
  <c r="AV69" i="41"/>
  <c r="AU69" i="41"/>
  <c r="AT69" i="41"/>
  <c r="AS69" i="41"/>
  <c r="AR69" i="41"/>
  <c r="AQ69" i="41"/>
  <c r="AP69" i="41"/>
  <c r="AO69" i="41"/>
  <c r="AN69" i="41"/>
  <c r="AM69" i="41"/>
  <c r="AL69" i="41"/>
  <c r="AK69" i="41"/>
  <c r="AJ69" i="41"/>
  <c r="AI69" i="41"/>
  <c r="AH69" i="41"/>
  <c r="AG69" i="41"/>
  <c r="AF69" i="41"/>
  <c r="AE69" i="41"/>
  <c r="AD69" i="41"/>
  <c r="AC69" i="41"/>
  <c r="AB69" i="41"/>
  <c r="AA69" i="41"/>
  <c r="Z69" i="41"/>
  <c r="Y69" i="41"/>
  <c r="X69" i="41"/>
  <c r="W69" i="41"/>
  <c r="V69" i="41"/>
  <c r="U69" i="41"/>
  <c r="T69" i="41"/>
  <c r="S69" i="41"/>
  <c r="R69" i="41"/>
  <c r="Q69" i="41"/>
  <c r="P69" i="41"/>
  <c r="O69" i="41"/>
  <c r="N69" i="41"/>
  <c r="M69" i="41"/>
  <c r="L69" i="41"/>
  <c r="K69" i="41"/>
  <c r="J69" i="41"/>
  <c r="I69" i="41"/>
  <c r="H69" i="41"/>
  <c r="G69" i="41"/>
  <c r="F69" i="41"/>
  <c r="E69" i="41"/>
  <c r="D69" i="41"/>
  <c r="D70" i="41" s="1"/>
  <c r="E65" i="41" s="1"/>
  <c r="AY61" i="41"/>
  <c r="AX61" i="41"/>
  <c r="AW61" i="41"/>
  <c r="AV61" i="41"/>
  <c r="AU61" i="41"/>
  <c r="AT61" i="41"/>
  <c r="AS61" i="41"/>
  <c r="AR61" i="41"/>
  <c r="AQ61" i="41"/>
  <c r="AP61" i="41"/>
  <c r="AO61" i="41"/>
  <c r="AN61" i="41"/>
  <c r="AM61" i="41"/>
  <c r="AL61" i="41"/>
  <c r="AK61" i="41"/>
  <c r="AJ61" i="41"/>
  <c r="AI61" i="41"/>
  <c r="AH61" i="41"/>
  <c r="AG61" i="41"/>
  <c r="AF61" i="41"/>
  <c r="AE61" i="41"/>
  <c r="AD61" i="41"/>
  <c r="AC61" i="41"/>
  <c r="AB61" i="41"/>
  <c r="AA61" i="41"/>
  <c r="Z61" i="41"/>
  <c r="Y61" i="41"/>
  <c r="X61" i="41"/>
  <c r="W61" i="41"/>
  <c r="V61" i="41"/>
  <c r="U61" i="41"/>
  <c r="T61" i="41"/>
  <c r="S61" i="41"/>
  <c r="R61" i="41"/>
  <c r="Q61" i="41"/>
  <c r="P61" i="41"/>
  <c r="O61" i="41"/>
  <c r="N61" i="41"/>
  <c r="M61" i="41"/>
  <c r="L61" i="41"/>
  <c r="K61" i="41"/>
  <c r="J61" i="41"/>
  <c r="I61" i="41"/>
  <c r="H61" i="41"/>
  <c r="G61" i="41"/>
  <c r="F61" i="41"/>
  <c r="E61" i="41"/>
  <c r="D61" i="41"/>
  <c r="D62" i="41" s="1"/>
  <c r="E57" i="41" s="1"/>
  <c r="BK61" i="41"/>
  <c r="BJ61" i="41"/>
  <c r="BI61" i="41"/>
  <c r="BH61" i="41"/>
  <c r="BG61" i="41"/>
  <c r="BF61" i="41"/>
  <c r="BE61" i="41"/>
  <c r="BD61" i="41"/>
  <c r="BC61" i="41"/>
  <c r="BB61" i="41"/>
  <c r="BA61" i="41"/>
  <c r="AZ61" i="41"/>
  <c r="BK53" i="41"/>
  <c r="BJ53" i="41"/>
  <c r="BG53" i="41"/>
  <c r="BF53" i="41"/>
  <c r="BC53" i="41"/>
  <c r="BB53" i="41"/>
  <c r="AY53" i="41"/>
  <c r="AX53" i="41"/>
  <c r="AW53" i="41"/>
  <c r="AV53" i="41"/>
  <c r="AU53" i="41"/>
  <c r="AT53" i="41"/>
  <c r="AS53" i="41"/>
  <c r="AR53" i="41"/>
  <c r="AQ53" i="41"/>
  <c r="AP53" i="41"/>
  <c r="AO53" i="41"/>
  <c r="AN53" i="41"/>
  <c r="AM53" i="41"/>
  <c r="AL53" i="41"/>
  <c r="AK53" i="41"/>
  <c r="AJ53" i="41"/>
  <c r="AI53" i="41"/>
  <c r="AH53" i="41"/>
  <c r="AG53" i="41"/>
  <c r="AF53" i="41"/>
  <c r="AE53" i="41"/>
  <c r="AD53" i="41"/>
  <c r="AC53" i="41"/>
  <c r="AB53" i="41"/>
  <c r="AA53" i="41"/>
  <c r="Z53" i="41"/>
  <c r="Y53" i="41"/>
  <c r="X53" i="41"/>
  <c r="W53" i="41"/>
  <c r="V53" i="41"/>
  <c r="U53" i="41"/>
  <c r="T53" i="41"/>
  <c r="S53" i="41"/>
  <c r="R53" i="41"/>
  <c r="Q53" i="41"/>
  <c r="P53" i="41"/>
  <c r="O53" i="41"/>
  <c r="N53" i="41"/>
  <c r="M53" i="41"/>
  <c r="L53" i="41"/>
  <c r="K53" i="41"/>
  <c r="J53" i="41"/>
  <c r="I53" i="41"/>
  <c r="H53" i="41"/>
  <c r="G53" i="41"/>
  <c r="F53" i="41"/>
  <c r="E53" i="41"/>
  <c r="D53" i="41"/>
  <c r="D54" i="41" s="1"/>
  <c r="E50" i="41" s="1"/>
  <c r="BI53" i="41"/>
  <c r="BH53" i="41"/>
  <c r="BE53" i="41"/>
  <c r="BD53" i="41"/>
  <c r="BA53" i="41"/>
  <c r="AZ53" i="41"/>
  <c r="BK46" i="41"/>
  <c r="BJ46" i="41"/>
  <c r="BI46" i="41"/>
  <c r="BH46" i="41"/>
  <c r="BG46" i="41"/>
  <c r="BF46" i="41"/>
  <c r="BE46" i="41"/>
  <c r="BD46" i="41"/>
  <c r="BC46" i="41"/>
  <c r="BB46" i="41"/>
  <c r="BA46" i="41"/>
  <c r="AZ46" i="41"/>
  <c r="AY46" i="41"/>
  <c r="AX46" i="41"/>
  <c r="AW46" i="41"/>
  <c r="AV46" i="41"/>
  <c r="AU46" i="41"/>
  <c r="AT46" i="41"/>
  <c r="AS46" i="41"/>
  <c r="AR46" i="41"/>
  <c r="AQ46" i="41"/>
  <c r="AP46" i="41"/>
  <c r="AO46" i="41"/>
  <c r="AN46" i="41"/>
  <c r="AM46" i="41"/>
  <c r="AL46" i="41"/>
  <c r="AK46" i="41"/>
  <c r="AJ46" i="41"/>
  <c r="AI46" i="41"/>
  <c r="AH46" i="41"/>
  <c r="AG46" i="41"/>
  <c r="AF46" i="41"/>
  <c r="AE46" i="41"/>
  <c r="AD46" i="41"/>
  <c r="AC46" i="41"/>
  <c r="AB46" i="41"/>
  <c r="AA46" i="41"/>
  <c r="Z46" i="41"/>
  <c r="Y46" i="41"/>
  <c r="X46" i="41"/>
  <c r="W46" i="41"/>
  <c r="V46" i="41"/>
  <c r="U46" i="41"/>
  <c r="T46" i="41"/>
  <c r="S46" i="41"/>
  <c r="R46" i="41"/>
  <c r="Q46" i="41"/>
  <c r="P46" i="41"/>
  <c r="O46" i="41"/>
  <c r="N46" i="41"/>
  <c r="M46" i="41"/>
  <c r="L46" i="41"/>
  <c r="K46" i="41"/>
  <c r="J46" i="41"/>
  <c r="I46" i="41"/>
  <c r="H46" i="41"/>
  <c r="G46" i="41"/>
  <c r="F46" i="41"/>
  <c r="E46" i="41"/>
  <c r="D46" i="41"/>
  <c r="D47" i="41" s="1"/>
  <c r="E42" i="41" s="1"/>
  <c r="BK38" i="41"/>
  <c r="BJ38" i="41"/>
  <c r="BI38" i="41"/>
  <c r="BH38" i="41"/>
  <c r="BG38" i="41"/>
  <c r="BF38" i="41"/>
  <c r="BE38" i="41"/>
  <c r="BD38" i="41"/>
  <c r="BC38" i="41"/>
  <c r="BB38" i="41"/>
  <c r="BA38" i="41"/>
  <c r="AZ38" i="41"/>
  <c r="AY38" i="41"/>
  <c r="AX38" i="41"/>
  <c r="AW38" i="41"/>
  <c r="AV38" i="41"/>
  <c r="AU38" i="41"/>
  <c r="AT38" i="41"/>
  <c r="AS38" i="41"/>
  <c r="AR38" i="41"/>
  <c r="AQ38" i="41"/>
  <c r="AP38" i="41"/>
  <c r="AO38" i="41"/>
  <c r="AN38" i="41"/>
  <c r="AM38" i="41"/>
  <c r="AL38" i="41"/>
  <c r="AK38" i="41"/>
  <c r="AJ38" i="41"/>
  <c r="AI38" i="41"/>
  <c r="AH38" i="41"/>
  <c r="AG38" i="41"/>
  <c r="AF38" i="41"/>
  <c r="AE38" i="41"/>
  <c r="AD38" i="41"/>
  <c r="AC38" i="41"/>
  <c r="AB38" i="41"/>
  <c r="AA38" i="41"/>
  <c r="Z38" i="41"/>
  <c r="Y38" i="41"/>
  <c r="X38" i="41"/>
  <c r="W38" i="41"/>
  <c r="V38" i="41"/>
  <c r="U38" i="41"/>
  <c r="T38" i="41"/>
  <c r="S38" i="41"/>
  <c r="R38" i="41"/>
  <c r="Q38" i="41"/>
  <c r="P38" i="41"/>
  <c r="O38" i="41"/>
  <c r="N38" i="41"/>
  <c r="M38" i="41"/>
  <c r="L38" i="41"/>
  <c r="K38" i="41"/>
  <c r="J38" i="41"/>
  <c r="I38" i="41"/>
  <c r="H38" i="41"/>
  <c r="G38" i="41"/>
  <c r="F38" i="41"/>
  <c r="E38" i="41"/>
  <c r="D38" i="41"/>
  <c r="D39" i="41" s="1"/>
  <c r="E34" i="41" s="1"/>
  <c r="BK30" i="41"/>
  <c r="BJ30" i="41"/>
  <c r="BI30" i="41"/>
  <c r="BH30" i="41"/>
  <c r="BG30" i="41"/>
  <c r="BF30" i="41"/>
  <c r="BE30" i="41"/>
  <c r="BD30" i="41"/>
  <c r="BC30" i="41"/>
  <c r="BB30" i="41"/>
  <c r="BA30" i="41"/>
  <c r="AZ30" i="41"/>
  <c r="AY30" i="41"/>
  <c r="AX30" i="41"/>
  <c r="AW30" i="41"/>
  <c r="AV30" i="41"/>
  <c r="AU30" i="41"/>
  <c r="AT30" i="41"/>
  <c r="AS30" i="41"/>
  <c r="AR30" i="41"/>
  <c r="AQ30" i="41"/>
  <c r="AP30" i="41"/>
  <c r="AO30" i="41"/>
  <c r="AN30" i="41"/>
  <c r="AM30" i="41"/>
  <c r="AL30" i="41"/>
  <c r="AK30" i="41"/>
  <c r="AJ30" i="41"/>
  <c r="AI30" i="41"/>
  <c r="AH30" i="41"/>
  <c r="AG30" i="41"/>
  <c r="AF30" i="41"/>
  <c r="AE30" i="41"/>
  <c r="AD30" i="41"/>
  <c r="AC30" i="41"/>
  <c r="AB30" i="41"/>
  <c r="AA30" i="41"/>
  <c r="Z30" i="41"/>
  <c r="Y30" i="41"/>
  <c r="X30" i="41"/>
  <c r="W30" i="41"/>
  <c r="V30" i="41"/>
  <c r="U30" i="41"/>
  <c r="T30" i="41"/>
  <c r="S30" i="41"/>
  <c r="R30" i="41"/>
  <c r="Q30" i="41"/>
  <c r="P30" i="41"/>
  <c r="O30" i="41"/>
  <c r="N30" i="41"/>
  <c r="M30" i="41"/>
  <c r="L30" i="41"/>
  <c r="K30" i="41"/>
  <c r="J30" i="41"/>
  <c r="I30" i="41"/>
  <c r="H30" i="41"/>
  <c r="G30" i="41"/>
  <c r="F30" i="41"/>
  <c r="E30" i="41"/>
  <c r="D30" i="41"/>
  <c r="D31" i="41" s="1"/>
  <c r="E26" i="41" s="1"/>
  <c r="BP21" i="41"/>
  <c r="BQ21" i="41"/>
  <c r="BR21" i="41"/>
  <c r="BS21" i="41"/>
  <c r="BT21" i="41"/>
  <c r="BU21" i="41"/>
  <c r="BV21" i="41"/>
  <c r="BW21" i="41"/>
  <c r="BX21" i="41"/>
  <c r="BY21" i="41"/>
  <c r="BZ21" i="41"/>
  <c r="CA21" i="41"/>
  <c r="BO21" i="41"/>
  <c r="BN21" i="41"/>
  <c r="BM21" i="41"/>
  <c r="BF21" i="41"/>
  <c r="AY21" i="41"/>
  <c r="AX21" i="41"/>
  <c r="AW21" i="41"/>
  <c r="AV21" i="41"/>
  <c r="AU21" i="41"/>
  <c r="AT21" i="41"/>
  <c r="AS21" i="41"/>
  <c r="AR21" i="41"/>
  <c r="AQ21" i="41"/>
  <c r="AP21" i="41"/>
  <c r="AO21" i="41"/>
  <c r="AN21" i="41"/>
  <c r="AM21" i="41"/>
  <c r="AL21" i="41"/>
  <c r="AK21" i="41"/>
  <c r="AJ21" i="41"/>
  <c r="AI21" i="41"/>
  <c r="AH21" i="41"/>
  <c r="AG21" i="41"/>
  <c r="AF21" i="41"/>
  <c r="AE21" i="41"/>
  <c r="AD21" i="41"/>
  <c r="AC21" i="41"/>
  <c r="AB21" i="41"/>
  <c r="AA21" i="41"/>
  <c r="Z21" i="41"/>
  <c r="Y21" i="41"/>
  <c r="X21" i="41"/>
  <c r="W21" i="41"/>
  <c r="V21" i="41"/>
  <c r="U21" i="41"/>
  <c r="T21" i="41"/>
  <c r="S21" i="41"/>
  <c r="R21" i="41"/>
  <c r="Q21" i="41"/>
  <c r="P21" i="41"/>
  <c r="O21" i="41"/>
  <c r="N21" i="41"/>
  <c r="M21" i="41"/>
  <c r="L21" i="41"/>
  <c r="K21" i="41"/>
  <c r="J21" i="41"/>
  <c r="I21" i="41"/>
  <c r="H21" i="41"/>
  <c r="G21" i="41"/>
  <c r="F21" i="41"/>
  <c r="E21" i="41"/>
  <c r="D21" i="41"/>
  <c r="D22" i="41" s="1"/>
  <c r="E16" i="41" s="1"/>
  <c r="BK21" i="41"/>
  <c r="BJ21" i="41"/>
  <c r="BI21" i="41"/>
  <c r="BH21" i="41"/>
  <c r="BG21" i="41"/>
  <c r="BE21" i="41"/>
  <c r="BC21" i="41"/>
  <c r="BB21" i="41"/>
  <c r="BA21" i="41"/>
  <c r="AZ21" i="41"/>
  <c r="BL21" i="41"/>
  <c r="BD21" i="41"/>
  <c r="BK12" i="41"/>
  <c r="BH12" i="41"/>
  <c r="BG12" i="41"/>
  <c r="BD12" i="41"/>
  <c r="BC12" i="41"/>
  <c r="AZ12" i="41"/>
  <c r="AY12" i="41"/>
  <c r="AX12" i="41"/>
  <c r="AW12" i="41"/>
  <c r="AV12" i="41"/>
  <c r="AU12" i="41"/>
  <c r="AT12" i="41"/>
  <c r="AS12" i="41"/>
  <c r="AR12" i="41"/>
  <c r="AQ12" i="41"/>
  <c r="AP12" i="41"/>
  <c r="AO12" i="41"/>
  <c r="AN12" i="41"/>
  <c r="AM12" i="41"/>
  <c r="AL12" i="41"/>
  <c r="AK12" i="41"/>
  <c r="AJ12" i="41"/>
  <c r="AI12" i="41"/>
  <c r="AH12" i="41"/>
  <c r="AG12" i="41"/>
  <c r="AF12" i="41"/>
  <c r="AE12" i="41"/>
  <c r="AD12" i="41"/>
  <c r="AC12" i="41"/>
  <c r="AB12" i="41"/>
  <c r="AA12" i="41"/>
  <c r="Z12" i="41"/>
  <c r="Y12" i="41"/>
  <c r="X12" i="41"/>
  <c r="W12" i="41"/>
  <c r="V12" i="41"/>
  <c r="U12" i="41"/>
  <c r="T12" i="41"/>
  <c r="S12" i="41"/>
  <c r="R12" i="41"/>
  <c r="Q12" i="41"/>
  <c r="P12" i="41"/>
  <c r="O12" i="41"/>
  <c r="N12" i="41"/>
  <c r="M12" i="41"/>
  <c r="L12" i="41"/>
  <c r="K12" i="41"/>
  <c r="J12" i="41"/>
  <c r="I12" i="41"/>
  <c r="H12" i="41"/>
  <c r="G12" i="41"/>
  <c r="F12" i="41"/>
  <c r="E12" i="41"/>
  <c r="D12" i="41"/>
  <c r="BJ12" i="41"/>
  <c r="BI12" i="41"/>
  <c r="BF12" i="41"/>
  <c r="BE12" i="41"/>
  <c r="BB12" i="41"/>
  <c r="BA12" i="41"/>
  <c r="BF372" i="41" l="1"/>
  <c r="E372" i="41"/>
  <c r="I372" i="41"/>
  <c r="M372" i="41"/>
  <c r="Q372" i="41"/>
  <c r="U372" i="41"/>
  <c r="Y372" i="41"/>
  <c r="AC372" i="41"/>
  <c r="AG372" i="41"/>
  <c r="AK372" i="41"/>
  <c r="AO372" i="41"/>
  <c r="AS372" i="41"/>
  <c r="AW372" i="41"/>
  <c r="BC372" i="41"/>
  <c r="BK372" i="41"/>
  <c r="F372" i="41"/>
  <c r="R372" i="41"/>
  <c r="AD372" i="41"/>
  <c r="AX372" i="41"/>
  <c r="J372" i="41"/>
  <c r="V372" i="41"/>
  <c r="AH372" i="41"/>
  <c r="AT372" i="41"/>
  <c r="BB372" i="41"/>
  <c r="BJ372" i="41"/>
  <c r="G372" i="41"/>
  <c r="K372" i="41"/>
  <c r="O372" i="41"/>
  <c r="S372" i="41"/>
  <c r="W372" i="41"/>
  <c r="AA372" i="41"/>
  <c r="AE372" i="41"/>
  <c r="AI372" i="41"/>
  <c r="AM372" i="41"/>
  <c r="AQ372" i="41"/>
  <c r="AU372" i="41"/>
  <c r="AY372" i="41"/>
  <c r="BG372" i="41"/>
  <c r="BA372" i="41"/>
  <c r="BI372" i="41"/>
  <c r="N372" i="41"/>
  <c r="Z372" i="41"/>
  <c r="AL372" i="41"/>
  <c r="AP372" i="41"/>
  <c r="BE372" i="41"/>
  <c r="D372" i="41"/>
  <c r="H372" i="41"/>
  <c r="L372" i="41"/>
  <c r="P372" i="41"/>
  <c r="T372" i="41"/>
  <c r="X372" i="41"/>
  <c r="AB372" i="41"/>
  <c r="AF372" i="41"/>
  <c r="AJ372" i="41"/>
  <c r="AN372" i="41"/>
  <c r="AR372" i="41"/>
  <c r="AV372" i="41"/>
  <c r="AZ372" i="41"/>
  <c r="BH372" i="41"/>
  <c r="D371" i="41"/>
  <c r="D340" i="41"/>
  <c r="E336" i="41" s="1"/>
  <c r="D13" i="41"/>
  <c r="D326" i="41"/>
  <c r="E322" i="41" s="1"/>
  <c r="E326" i="41" s="1"/>
  <c r="F322" i="41" s="1"/>
  <c r="F326" i="41" s="1"/>
  <c r="G322" i="41" s="1"/>
  <c r="G326" i="41" s="1"/>
  <c r="H322" i="41" s="1"/>
  <c r="H326" i="41" s="1"/>
  <c r="I322" i="41" s="1"/>
  <c r="I326" i="41" s="1"/>
  <c r="J322" i="41" s="1"/>
  <c r="J326" i="41" s="1"/>
  <c r="K322" i="41" s="1"/>
  <c r="K326" i="41" s="1"/>
  <c r="L322" i="41" s="1"/>
  <c r="L326" i="41" s="1"/>
  <c r="M322" i="41" s="1"/>
  <c r="M326" i="41" s="1"/>
  <c r="N322" i="41" s="1"/>
  <c r="N326" i="41" s="1"/>
  <c r="O322" i="41" s="1"/>
  <c r="O326" i="41" s="1"/>
  <c r="P322" i="41" s="1"/>
  <c r="P326" i="41" s="1"/>
  <c r="Q322" i="41" s="1"/>
  <c r="Q326" i="41" s="1"/>
  <c r="R322" i="41" s="1"/>
  <c r="R326" i="41" s="1"/>
  <c r="S322" i="41" s="1"/>
  <c r="S326" i="41" s="1"/>
  <c r="T322" i="41" s="1"/>
  <c r="T326" i="41" s="1"/>
  <c r="U322" i="41" s="1"/>
  <c r="U326" i="41" s="1"/>
  <c r="V322" i="41" s="1"/>
  <c r="V326" i="41" s="1"/>
  <c r="W322" i="41" s="1"/>
  <c r="W326" i="41" s="1"/>
  <c r="X322" i="41" s="1"/>
  <c r="X326" i="41" s="1"/>
  <c r="Y322" i="41" s="1"/>
  <c r="Y326" i="41" s="1"/>
  <c r="Z322" i="41" s="1"/>
  <c r="Z326" i="41" s="1"/>
  <c r="AA322" i="41" s="1"/>
  <c r="AA326" i="41" s="1"/>
  <c r="AB322" i="41" s="1"/>
  <c r="AB326" i="41" s="1"/>
  <c r="AC322" i="41" s="1"/>
  <c r="AC326" i="41" s="1"/>
  <c r="AD322" i="41" s="1"/>
  <c r="AD326" i="41" s="1"/>
  <c r="AE322" i="41" s="1"/>
  <c r="AE326" i="41" s="1"/>
  <c r="AF322" i="41" s="1"/>
  <c r="AF326" i="41" s="1"/>
  <c r="AG322" i="41" s="1"/>
  <c r="AG326" i="41" s="1"/>
  <c r="AH322" i="41" s="1"/>
  <c r="AH326" i="41" s="1"/>
  <c r="AI322" i="41" s="1"/>
  <c r="AI326" i="41" s="1"/>
  <c r="AJ322" i="41" s="1"/>
  <c r="AJ326" i="41" s="1"/>
  <c r="AK322" i="41" s="1"/>
  <c r="AK326" i="41" s="1"/>
  <c r="AL322" i="41" s="1"/>
  <c r="AL326" i="41" s="1"/>
  <c r="AM322" i="41" s="1"/>
  <c r="AM326" i="41" s="1"/>
  <c r="AN322" i="41" s="1"/>
  <c r="AN326" i="41" s="1"/>
  <c r="AO322" i="41" s="1"/>
  <c r="AO326" i="41" s="1"/>
  <c r="AP322" i="41" s="1"/>
  <c r="AP326" i="41" s="1"/>
  <c r="AQ322" i="41" s="1"/>
  <c r="AQ326" i="41" s="1"/>
  <c r="AR322" i="41" s="1"/>
  <c r="AR326" i="41" s="1"/>
  <c r="AS322" i="41" s="1"/>
  <c r="AS326" i="41" s="1"/>
  <c r="AT322" i="41" s="1"/>
  <c r="AT326" i="41" s="1"/>
  <c r="AU322" i="41" s="1"/>
  <c r="AU326" i="41" s="1"/>
  <c r="AV322" i="41" s="1"/>
  <c r="AV326" i="41" s="1"/>
  <c r="AW322" i="41" s="1"/>
  <c r="AW326" i="41" s="1"/>
  <c r="AX322" i="41" s="1"/>
  <c r="AX326" i="41" s="1"/>
  <c r="AY322" i="41" s="1"/>
  <c r="AY326" i="41" s="1"/>
  <c r="AZ322" i="41" s="1"/>
  <c r="AZ326" i="41" s="1"/>
  <c r="BA322" i="41" s="1"/>
  <c r="BA326" i="41" s="1"/>
  <c r="BB322" i="41" s="1"/>
  <c r="BB326" i="41" s="1"/>
  <c r="BC322" i="41" s="1"/>
  <c r="BC326" i="41" s="1"/>
  <c r="BD322" i="41" s="1"/>
  <c r="BD326" i="41" s="1"/>
  <c r="BE322" i="41" s="1"/>
  <c r="BE326" i="41" s="1"/>
  <c r="BF322" i="41" s="1"/>
  <c r="BF326" i="41" s="1"/>
  <c r="BG322" i="41" s="1"/>
  <c r="BG326" i="41" s="1"/>
  <c r="BH322" i="41" s="1"/>
  <c r="BH326" i="41" s="1"/>
  <c r="BI322" i="41" s="1"/>
  <c r="BI326" i="41" s="1"/>
  <c r="BJ322" i="41" s="1"/>
  <c r="BJ326" i="41" s="1"/>
  <c r="BK322" i="41" s="1"/>
  <c r="BK326" i="41" s="1"/>
  <c r="BL322" i="41" s="1"/>
  <c r="BL326" i="41" s="1"/>
  <c r="BM322" i="41" s="1"/>
  <c r="BM326" i="41" s="1"/>
  <c r="BN322" i="41" s="1"/>
  <c r="BN326" i="41" s="1"/>
  <c r="BO322" i="41" s="1"/>
  <c r="BO326" i="41" s="1"/>
  <c r="BP322" i="41" s="1"/>
  <c r="BP326" i="41" s="1"/>
  <c r="BQ322" i="41" s="1"/>
  <c r="BQ326" i="41" s="1"/>
  <c r="BR322" i="41" s="1"/>
  <c r="BR326" i="41" s="1"/>
  <c r="BS322" i="41" s="1"/>
  <c r="BS326" i="41" s="1"/>
  <c r="BT322" i="41" s="1"/>
  <c r="BT326" i="41" s="1"/>
  <c r="BU322" i="41" s="1"/>
  <c r="BU326" i="41" s="1"/>
  <c r="BV322" i="41" s="1"/>
  <c r="BV326" i="41" s="1"/>
  <c r="BW322" i="41" s="1"/>
  <c r="D354" i="41"/>
  <c r="E350" i="41" s="1"/>
  <c r="E354" i="41" s="1"/>
  <c r="F350" i="41" s="1"/>
  <c r="F354" i="41" s="1"/>
  <c r="G350" i="41" s="1"/>
  <c r="G354" i="41" s="1"/>
  <c r="H350" i="41" s="1"/>
  <c r="H354" i="41" s="1"/>
  <c r="I350" i="41" s="1"/>
  <c r="I354" i="41" s="1"/>
  <c r="J350" i="41" s="1"/>
  <c r="J354" i="41" s="1"/>
  <c r="K350" i="41" s="1"/>
  <c r="K354" i="41" s="1"/>
  <c r="L350" i="41" s="1"/>
  <c r="L354" i="41" s="1"/>
  <c r="M350" i="41" s="1"/>
  <c r="M354" i="41" s="1"/>
  <c r="N350" i="41" s="1"/>
  <c r="N354" i="41" s="1"/>
  <c r="O350" i="41" s="1"/>
  <c r="O354" i="41" s="1"/>
  <c r="P350" i="41" s="1"/>
  <c r="P354" i="41" s="1"/>
  <c r="Q350" i="41" s="1"/>
  <c r="Q354" i="41" s="1"/>
  <c r="R350" i="41" s="1"/>
  <c r="R354" i="41" s="1"/>
  <c r="S350" i="41" s="1"/>
  <c r="S354" i="41" s="1"/>
  <c r="T350" i="41" s="1"/>
  <c r="T354" i="41" s="1"/>
  <c r="U350" i="41" s="1"/>
  <c r="U354" i="41" s="1"/>
  <c r="V350" i="41" s="1"/>
  <c r="V354" i="41" s="1"/>
  <c r="W350" i="41" s="1"/>
  <c r="W354" i="41" s="1"/>
  <c r="X350" i="41" s="1"/>
  <c r="X354" i="41" s="1"/>
  <c r="Y350" i="41" s="1"/>
  <c r="Y354" i="41" s="1"/>
  <c r="Z350" i="41" s="1"/>
  <c r="Z354" i="41" s="1"/>
  <c r="AA350" i="41" s="1"/>
  <c r="AA354" i="41" s="1"/>
  <c r="AB350" i="41" s="1"/>
  <c r="AB354" i="41" s="1"/>
  <c r="AC350" i="41" s="1"/>
  <c r="AC354" i="41" s="1"/>
  <c r="AD350" i="41" s="1"/>
  <c r="AD354" i="41" s="1"/>
  <c r="AE350" i="41" s="1"/>
  <c r="AE354" i="41" s="1"/>
  <c r="AF350" i="41" s="1"/>
  <c r="AF354" i="41" s="1"/>
  <c r="AG350" i="41" s="1"/>
  <c r="AG354" i="41" s="1"/>
  <c r="AH350" i="41" s="1"/>
  <c r="AH354" i="41" s="1"/>
  <c r="AI350" i="41" s="1"/>
  <c r="AI354" i="41" s="1"/>
  <c r="AJ350" i="41" s="1"/>
  <c r="AJ354" i="41" s="1"/>
  <c r="AK350" i="41" s="1"/>
  <c r="AK354" i="41" s="1"/>
  <c r="AL350" i="41" s="1"/>
  <c r="AL354" i="41" s="1"/>
  <c r="AM350" i="41" s="1"/>
  <c r="AM354" i="41" s="1"/>
  <c r="AN350" i="41" s="1"/>
  <c r="AN354" i="41" s="1"/>
  <c r="AO350" i="41" s="1"/>
  <c r="AO354" i="41" s="1"/>
  <c r="AP350" i="41" s="1"/>
  <c r="AP354" i="41" s="1"/>
  <c r="AQ350" i="41" s="1"/>
  <c r="AQ354" i="41" s="1"/>
  <c r="AR350" i="41" s="1"/>
  <c r="AR354" i="41" s="1"/>
  <c r="AS350" i="41" s="1"/>
  <c r="AS354" i="41" s="1"/>
  <c r="AT350" i="41" s="1"/>
  <c r="AT354" i="41" s="1"/>
  <c r="AU350" i="41" s="1"/>
  <c r="AU354" i="41" s="1"/>
  <c r="AV350" i="41" s="1"/>
  <c r="AV354" i="41" s="1"/>
  <c r="AW350" i="41" s="1"/>
  <c r="AW354" i="41" s="1"/>
  <c r="AX350" i="41" s="1"/>
  <c r="AX354" i="41" s="1"/>
  <c r="AY350" i="41" s="1"/>
  <c r="AY354" i="41" s="1"/>
  <c r="AZ350" i="41" s="1"/>
  <c r="AZ354" i="41" s="1"/>
  <c r="BA350" i="41" s="1"/>
  <c r="BA354" i="41" s="1"/>
  <c r="BB350" i="41" s="1"/>
  <c r="BB354" i="41" s="1"/>
  <c r="BC350" i="41" s="1"/>
  <c r="BC354" i="41" s="1"/>
  <c r="BD350" i="41" s="1"/>
  <c r="BD354" i="41" s="1"/>
  <c r="BE350" i="41" s="1"/>
  <c r="BE354" i="41" s="1"/>
  <c r="BF350" i="41" s="1"/>
  <c r="BF354" i="41" s="1"/>
  <c r="BG350" i="41" s="1"/>
  <c r="BG354" i="41" s="1"/>
  <c r="BH350" i="41" s="1"/>
  <c r="BH354" i="41" s="1"/>
  <c r="BI350" i="41" s="1"/>
  <c r="BI354" i="41" s="1"/>
  <c r="BJ350" i="41" s="1"/>
  <c r="BJ354" i="41" s="1"/>
  <c r="BK350" i="41" s="1"/>
  <c r="BK354" i="41" s="1"/>
  <c r="BL350" i="41" s="1"/>
  <c r="BL354" i="41" s="1"/>
  <c r="BM350" i="41" s="1"/>
  <c r="BM354" i="41" s="1"/>
  <c r="BN350" i="41" s="1"/>
  <c r="BN354" i="41" s="1"/>
  <c r="BO350" i="41" s="1"/>
  <c r="BO354" i="41" s="1"/>
  <c r="BP350" i="41" s="1"/>
  <c r="BP354" i="41" s="1"/>
  <c r="BQ350" i="41" s="1"/>
  <c r="BQ354" i="41" s="1"/>
  <c r="BR350" i="41" s="1"/>
  <c r="BR354" i="41" s="1"/>
  <c r="BS350" i="41" s="1"/>
  <c r="BS354" i="41" s="1"/>
  <c r="BT350" i="41" s="1"/>
  <c r="BT354" i="41" s="1"/>
  <c r="BU350" i="41" s="1"/>
  <c r="BU354" i="41" s="1"/>
  <c r="BV350" i="41" s="1"/>
  <c r="BV354" i="41" s="1"/>
  <c r="BW350" i="41" s="1"/>
  <c r="D347" i="41"/>
  <c r="E343" i="41" s="1"/>
  <c r="E347" i="41" s="1"/>
  <c r="F343" i="41" s="1"/>
  <c r="F347" i="41" s="1"/>
  <c r="G343" i="41" s="1"/>
  <c r="G347" i="41" s="1"/>
  <c r="H343" i="41" s="1"/>
  <c r="H347" i="41" s="1"/>
  <c r="I343" i="41" s="1"/>
  <c r="I347" i="41" s="1"/>
  <c r="J343" i="41" s="1"/>
  <c r="J347" i="41" s="1"/>
  <c r="K343" i="41" s="1"/>
  <c r="K347" i="41" s="1"/>
  <c r="L343" i="41" s="1"/>
  <c r="L347" i="41" s="1"/>
  <c r="M343" i="41" s="1"/>
  <c r="M347" i="41" s="1"/>
  <c r="N343" i="41" s="1"/>
  <c r="N347" i="41" s="1"/>
  <c r="O343" i="41" s="1"/>
  <c r="O347" i="41" s="1"/>
  <c r="P343" i="41" s="1"/>
  <c r="P347" i="41" s="1"/>
  <c r="Q343" i="41" s="1"/>
  <c r="Q347" i="41" s="1"/>
  <c r="R343" i="41" s="1"/>
  <c r="R347" i="41" s="1"/>
  <c r="S343" i="41" s="1"/>
  <c r="S347" i="41" s="1"/>
  <c r="T343" i="41" s="1"/>
  <c r="T347" i="41" s="1"/>
  <c r="U343" i="41" s="1"/>
  <c r="U347" i="41" s="1"/>
  <c r="V343" i="41" s="1"/>
  <c r="V347" i="41" s="1"/>
  <c r="W343" i="41" s="1"/>
  <c r="W347" i="41" s="1"/>
  <c r="X343" i="41" s="1"/>
  <c r="X347" i="41" s="1"/>
  <c r="Y343" i="41" s="1"/>
  <c r="Y347" i="41" s="1"/>
  <c r="Z343" i="41" s="1"/>
  <c r="Z347" i="41" s="1"/>
  <c r="AA343" i="41" s="1"/>
  <c r="AA347" i="41" s="1"/>
  <c r="AB343" i="41" s="1"/>
  <c r="AB347" i="41" s="1"/>
  <c r="AC343" i="41" s="1"/>
  <c r="AC347" i="41" s="1"/>
  <c r="AD343" i="41" s="1"/>
  <c r="AD347" i="41" s="1"/>
  <c r="AE343" i="41" s="1"/>
  <c r="AE347" i="41" s="1"/>
  <c r="AF343" i="41" s="1"/>
  <c r="AF347" i="41" s="1"/>
  <c r="AG343" i="41" s="1"/>
  <c r="AG347" i="41" s="1"/>
  <c r="AH343" i="41" s="1"/>
  <c r="AH347" i="41" s="1"/>
  <c r="AI343" i="41" s="1"/>
  <c r="AI347" i="41" s="1"/>
  <c r="AJ343" i="41" s="1"/>
  <c r="AJ347" i="41" s="1"/>
  <c r="AK343" i="41" s="1"/>
  <c r="AK347" i="41" s="1"/>
  <c r="AL343" i="41" s="1"/>
  <c r="AL347" i="41" s="1"/>
  <c r="AM343" i="41" s="1"/>
  <c r="AM347" i="41" s="1"/>
  <c r="AN343" i="41" s="1"/>
  <c r="AN347" i="41" s="1"/>
  <c r="AO343" i="41" s="1"/>
  <c r="AO347" i="41" s="1"/>
  <c r="AP343" i="41" s="1"/>
  <c r="AP347" i="41" s="1"/>
  <c r="AQ343" i="41" s="1"/>
  <c r="AQ347" i="41" s="1"/>
  <c r="AR343" i="41" s="1"/>
  <c r="AR347" i="41" s="1"/>
  <c r="AS343" i="41" s="1"/>
  <c r="AS347" i="41" s="1"/>
  <c r="AT343" i="41" s="1"/>
  <c r="AT347" i="41" s="1"/>
  <c r="AU343" i="41" s="1"/>
  <c r="AU347" i="41" s="1"/>
  <c r="AV343" i="41" s="1"/>
  <c r="AV347" i="41" s="1"/>
  <c r="AW343" i="41" s="1"/>
  <c r="AW347" i="41" s="1"/>
  <c r="AX343" i="41" s="1"/>
  <c r="AX347" i="41" s="1"/>
  <c r="AY343" i="41" s="1"/>
  <c r="AY347" i="41" s="1"/>
  <c r="AZ343" i="41" s="1"/>
  <c r="AZ347" i="41" s="1"/>
  <c r="BA343" i="41" s="1"/>
  <c r="BA347" i="41" s="1"/>
  <c r="BB343" i="41" s="1"/>
  <c r="BB347" i="41" s="1"/>
  <c r="BC343" i="41" s="1"/>
  <c r="BC347" i="41" s="1"/>
  <c r="BD343" i="41" s="1"/>
  <c r="BD347" i="41" s="1"/>
  <c r="BE343" i="41" s="1"/>
  <c r="BE347" i="41" s="1"/>
  <c r="BF343" i="41" s="1"/>
  <c r="BF347" i="41" s="1"/>
  <c r="BG343" i="41" s="1"/>
  <c r="BG347" i="41" s="1"/>
  <c r="BH343" i="41" s="1"/>
  <c r="BH347" i="41" s="1"/>
  <c r="BI343" i="41" s="1"/>
  <c r="BI347" i="41" s="1"/>
  <c r="BJ343" i="41" s="1"/>
  <c r="BJ347" i="41" s="1"/>
  <c r="BK343" i="41" s="1"/>
  <c r="BK347" i="41" s="1"/>
  <c r="BL343" i="41" s="1"/>
  <c r="E340" i="41"/>
  <c r="F336" i="41" s="1"/>
  <c r="F340" i="41" s="1"/>
  <c r="G336" i="41" s="1"/>
  <c r="G340" i="41" s="1"/>
  <c r="H336" i="41" s="1"/>
  <c r="H340" i="41" s="1"/>
  <c r="I336" i="41" s="1"/>
  <c r="I340" i="41" s="1"/>
  <c r="J336" i="41" s="1"/>
  <c r="J340" i="41" s="1"/>
  <c r="K336" i="41" s="1"/>
  <c r="K340" i="41" s="1"/>
  <c r="L336" i="41" s="1"/>
  <c r="L340" i="41" s="1"/>
  <c r="M336" i="41" s="1"/>
  <c r="M340" i="41" s="1"/>
  <c r="N336" i="41" s="1"/>
  <c r="N340" i="41" s="1"/>
  <c r="O336" i="41" s="1"/>
  <c r="O340" i="41" s="1"/>
  <c r="P336" i="41" s="1"/>
  <c r="P340" i="41" s="1"/>
  <c r="Q336" i="41" s="1"/>
  <c r="Q340" i="41" s="1"/>
  <c r="R336" i="41" s="1"/>
  <c r="R340" i="41" s="1"/>
  <c r="S336" i="41" s="1"/>
  <c r="S340" i="41" s="1"/>
  <c r="T336" i="41" s="1"/>
  <c r="T340" i="41" s="1"/>
  <c r="U336" i="41" s="1"/>
  <c r="U340" i="41" s="1"/>
  <c r="V336" i="41" s="1"/>
  <c r="V340" i="41" s="1"/>
  <c r="W336" i="41" s="1"/>
  <c r="W340" i="41" s="1"/>
  <c r="X336" i="41" s="1"/>
  <c r="X340" i="41" s="1"/>
  <c r="Y336" i="41" s="1"/>
  <c r="Y340" i="41" s="1"/>
  <c r="Z336" i="41" s="1"/>
  <c r="Z340" i="41" s="1"/>
  <c r="AA336" i="41" s="1"/>
  <c r="AA340" i="41" s="1"/>
  <c r="AB336" i="41" s="1"/>
  <c r="AB340" i="41" s="1"/>
  <c r="AC336" i="41" s="1"/>
  <c r="AC340" i="41" s="1"/>
  <c r="AD336" i="41" s="1"/>
  <c r="AD340" i="41" s="1"/>
  <c r="AE336" i="41" s="1"/>
  <c r="AE340" i="41" s="1"/>
  <c r="AF336" i="41" s="1"/>
  <c r="AF340" i="41" s="1"/>
  <c r="AG336" i="41" s="1"/>
  <c r="AG340" i="41" s="1"/>
  <c r="AH336" i="41" s="1"/>
  <c r="AH340" i="41" s="1"/>
  <c r="AI336" i="41" s="1"/>
  <c r="AI340" i="41" s="1"/>
  <c r="AJ336" i="41" s="1"/>
  <c r="AJ340" i="41" s="1"/>
  <c r="AK336" i="41" s="1"/>
  <c r="AK340" i="41" s="1"/>
  <c r="AL336" i="41" s="1"/>
  <c r="AL340" i="41" s="1"/>
  <c r="AM336" i="41" s="1"/>
  <c r="AM340" i="41" s="1"/>
  <c r="AN336" i="41" s="1"/>
  <c r="AN340" i="41" s="1"/>
  <c r="AO336" i="41" s="1"/>
  <c r="AO340" i="41" s="1"/>
  <c r="AP336" i="41" s="1"/>
  <c r="AP340" i="41" s="1"/>
  <c r="AQ336" i="41" s="1"/>
  <c r="AQ340" i="41" s="1"/>
  <c r="AR336" i="41" s="1"/>
  <c r="AR340" i="41" s="1"/>
  <c r="AS336" i="41" s="1"/>
  <c r="AS340" i="41" s="1"/>
  <c r="AT336" i="41" s="1"/>
  <c r="AT340" i="41" s="1"/>
  <c r="AU336" i="41" s="1"/>
  <c r="AU340" i="41" s="1"/>
  <c r="AV336" i="41" s="1"/>
  <c r="AV340" i="41" s="1"/>
  <c r="AW336" i="41" s="1"/>
  <c r="AW340" i="41" s="1"/>
  <c r="AX336" i="41" s="1"/>
  <c r="AX340" i="41" s="1"/>
  <c r="AY336" i="41" s="1"/>
  <c r="AY340" i="41" s="1"/>
  <c r="AZ336" i="41" s="1"/>
  <c r="AZ340" i="41" s="1"/>
  <c r="BA336" i="41" s="1"/>
  <c r="BA340" i="41" s="1"/>
  <c r="BB336" i="41" s="1"/>
  <c r="BB340" i="41" s="1"/>
  <c r="BC336" i="41" s="1"/>
  <c r="BC340" i="41" s="1"/>
  <c r="BD336" i="41" s="1"/>
  <c r="BD340" i="41" s="1"/>
  <c r="BE336" i="41" s="1"/>
  <c r="BE340" i="41" s="1"/>
  <c r="BF336" i="41" s="1"/>
  <c r="BF340" i="41" s="1"/>
  <c r="BG336" i="41" s="1"/>
  <c r="BG340" i="41" s="1"/>
  <c r="BH336" i="41" s="1"/>
  <c r="BH340" i="41" s="1"/>
  <c r="BI336" i="41" s="1"/>
  <c r="BI340" i="41" s="1"/>
  <c r="BJ336" i="41" s="1"/>
  <c r="BJ340" i="41" s="1"/>
  <c r="BK336" i="41" s="1"/>
  <c r="BK340" i="41" s="1"/>
  <c r="BL336" i="41" s="1"/>
  <c r="BL340" i="41" s="1"/>
  <c r="BM336" i="41" s="1"/>
  <c r="BM340" i="41" s="1"/>
  <c r="BN336" i="41" s="1"/>
  <c r="BN340" i="41" s="1"/>
  <c r="BO336" i="41" s="1"/>
  <c r="BO340" i="41" s="1"/>
  <c r="BP336" i="41" s="1"/>
  <c r="BP340" i="41" s="1"/>
  <c r="BQ336" i="41" s="1"/>
  <c r="BQ340" i="41" s="1"/>
  <c r="BR336" i="41" s="1"/>
  <c r="BR340" i="41" s="1"/>
  <c r="BS336" i="41" s="1"/>
  <c r="BS340" i="41" s="1"/>
  <c r="BT336" i="41" s="1"/>
  <c r="BT340" i="41" s="1"/>
  <c r="BU336" i="41" s="1"/>
  <c r="BU340" i="41" s="1"/>
  <c r="BV336" i="41" s="1"/>
  <c r="BV340" i="41" s="1"/>
  <c r="BW336" i="41" s="1"/>
  <c r="D263" i="41"/>
  <c r="E259" i="41" s="1"/>
  <c r="E263" i="41" s="1"/>
  <c r="F259" i="41" s="1"/>
  <c r="F263" i="41" s="1"/>
  <c r="G259" i="41" s="1"/>
  <c r="G263" i="41" s="1"/>
  <c r="H259" i="41" s="1"/>
  <c r="H263" i="41" s="1"/>
  <c r="I259" i="41" s="1"/>
  <c r="I263" i="41" s="1"/>
  <c r="J259" i="41" s="1"/>
  <c r="J263" i="41" s="1"/>
  <c r="K259" i="41" s="1"/>
  <c r="K263" i="41" s="1"/>
  <c r="L259" i="41" s="1"/>
  <c r="L263" i="41" s="1"/>
  <c r="M259" i="41" s="1"/>
  <c r="M263" i="41" s="1"/>
  <c r="N259" i="41" s="1"/>
  <c r="N263" i="41" s="1"/>
  <c r="O259" i="41" s="1"/>
  <c r="O263" i="41" s="1"/>
  <c r="P259" i="41" s="1"/>
  <c r="P263" i="41" s="1"/>
  <c r="Q259" i="41" s="1"/>
  <c r="Q263" i="41" s="1"/>
  <c r="R259" i="41" s="1"/>
  <c r="R263" i="41" s="1"/>
  <c r="S259" i="41" s="1"/>
  <c r="S263" i="41" s="1"/>
  <c r="T259" i="41" s="1"/>
  <c r="T263" i="41" s="1"/>
  <c r="U259" i="41" s="1"/>
  <c r="U263" i="41" s="1"/>
  <c r="V259" i="41" s="1"/>
  <c r="V263" i="41" s="1"/>
  <c r="W259" i="41" s="1"/>
  <c r="W263" i="41" s="1"/>
  <c r="X259" i="41" s="1"/>
  <c r="X263" i="41" s="1"/>
  <c r="Y259" i="41" s="1"/>
  <c r="Y263" i="41" s="1"/>
  <c r="Z259" i="41" s="1"/>
  <c r="Z263" i="41" s="1"/>
  <c r="AA259" i="41" s="1"/>
  <c r="AA263" i="41" s="1"/>
  <c r="AB259" i="41" s="1"/>
  <c r="AB263" i="41" s="1"/>
  <c r="AC259" i="41" s="1"/>
  <c r="AC263" i="41" s="1"/>
  <c r="AD259" i="41" s="1"/>
  <c r="AD263" i="41" s="1"/>
  <c r="AE259" i="41" s="1"/>
  <c r="AE263" i="41" s="1"/>
  <c r="AF259" i="41" s="1"/>
  <c r="AF263" i="41" s="1"/>
  <c r="AG259" i="41" s="1"/>
  <c r="AG263" i="41" s="1"/>
  <c r="AH259" i="41" s="1"/>
  <c r="AH263" i="41" s="1"/>
  <c r="AI259" i="41" s="1"/>
  <c r="AI263" i="41" s="1"/>
  <c r="AJ259" i="41" s="1"/>
  <c r="AJ263" i="41" s="1"/>
  <c r="AK259" i="41" s="1"/>
  <c r="AK263" i="41" s="1"/>
  <c r="AL259" i="41" s="1"/>
  <c r="AL263" i="41" s="1"/>
  <c r="AM259" i="41" s="1"/>
  <c r="AM263" i="41" s="1"/>
  <c r="AN259" i="41" s="1"/>
  <c r="AN263" i="41" s="1"/>
  <c r="AO259" i="41" s="1"/>
  <c r="AO263" i="41" s="1"/>
  <c r="AP259" i="41" s="1"/>
  <c r="AP263" i="41" s="1"/>
  <c r="AQ259" i="41" s="1"/>
  <c r="AQ263" i="41" s="1"/>
  <c r="AR259" i="41" s="1"/>
  <c r="AR263" i="41" s="1"/>
  <c r="AS259" i="41" s="1"/>
  <c r="AS263" i="41" s="1"/>
  <c r="AT259" i="41" s="1"/>
  <c r="AT263" i="41" s="1"/>
  <c r="AU259" i="41" s="1"/>
  <c r="AU263" i="41" s="1"/>
  <c r="AV259" i="41" s="1"/>
  <c r="AV263" i="41" s="1"/>
  <c r="AW259" i="41" s="1"/>
  <c r="AW263" i="41" s="1"/>
  <c r="AX259" i="41" s="1"/>
  <c r="AX263" i="41" s="1"/>
  <c r="AY259" i="41" s="1"/>
  <c r="AY263" i="41" s="1"/>
  <c r="AZ259" i="41" s="1"/>
  <c r="AZ263" i="41" s="1"/>
  <c r="BA259" i="41" s="1"/>
  <c r="BA263" i="41" s="1"/>
  <c r="BB259" i="41" s="1"/>
  <c r="BB263" i="41" s="1"/>
  <c r="BC259" i="41" s="1"/>
  <c r="BC263" i="41" s="1"/>
  <c r="BD259" i="41" s="1"/>
  <c r="BD263" i="41" s="1"/>
  <c r="BE259" i="41" s="1"/>
  <c r="BE263" i="41" s="1"/>
  <c r="BF259" i="41" s="1"/>
  <c r="BF263" i="41" s="1"/>
  <c r="BG259" i="41" s="1"/>
  <c r="BG263" i="41" s="1"/>
  <c r="BH259" i="41" s="1"/>
  <c r="BH263" i="41" s="1"/>
  <c r="BI259" i="41" s="1"/>
  <c r="BI263" i="41" s="1"/>
  <c r="BJ259" i="41" s="1"/>
  <c r="BJ263" i="41" s="1"/>
  <c r="BK259" i="41" s="1"/>
  <c r="BK263" i="41" s="1"/>
  <c r="BL259" i="41" s="1"/>
  <c r="D333" i="41"/>
  <c r="E329" i="41" s="1"/>
  <c r="E333" i="41" s="1"/>
  <c r="F329" i="41" s="1"/>
  <c r="F333" i="41" s="1"/>
  <c r="G329" i="41" s="1"/>
  <c r="G333" i="41" s="1"/>
  <c r="H329" i="41" s="1"/>
  <c r="H333" i="41" s="1"/>
  <c r="I329" i="41" s="1"/>
  <c r="I333" i="41" s="1"/>
  <c r="J329" i="41" s="1"/>
  <c r="J333" i="41" s="1"/>
  <c r="K329" i="41" s="1"/>
  <c r="K333" i="41" s="1"/>
  <c r="L329" i="41" s="1"/>
  <c r="L333" i="41" s="1"/>
  <c r="M329" i="41" s="1"/>
  <c r="M333" i="41" s="1"/>
  <c r="N329" i="41" s="1"/>
  <c r="N333" i="41" s="1"/>
  <c r="O329" i="41" s="1"/>
  <c r="O333" i="41" s="1"/>
  <c r="P329" i="41" s="1"/>
  <c r="P333" i="41" s="1"/>
  <c r="Q329" i="41" s="1"/>
  <c r="Q333" i="41" s="1"/>
  <c r="R329" i="41" s="1"/>
  <c r="R333" i="41" s="1"/>
  <c r="S329" i="41" s="1"/>
  <c r="S333" i="41" s="1"/>
  <c r="T329" i="41" s="1"/>
  <c r="T333" i="41" s="1"/>
  <c r="U329" i="41" s="1"/>
  <c r="U333" i="41" s="1"/>
  <c r="V329" i="41" s="1"/>
  <c r="V333" i="41" s="1"/>
  <c r="W329" i="41" s="1"/>
  <c r="W333" i="41" s="1"/>
  <c r="X329" i="41" s="1"/>
  <c r="X333" i="41" s="1"/>
  <c r="Y329" i="41" s="1"/>
  <c r="Y333" i="41" s="1"/>
  <c r="Z329" i="41" s="1"/>
  <c r="Z333" i="41" s="1"/>
  <c r="AA329" i="41" s="1"/>
  <c r="AA333" i="41" s="1"/>
  <c r="AB329" i="41" s="1"/>
  <c r="AB333" i="41" s="1"/>
  <c r="AC329" i="41" s="1"/>
  <c r="AC333" i="41" s="1"/>
  <c r="AD329" i="41" s="1"/>
  <c r="AD333" i="41" s="1"/>
  <c r="AE329" i="41" s="1"/>
  <c r="AE333" i="41" s="1"/>
  <c r="AF329" i="41" s="1"/>
  <c r="AF333" i="41" s="1"/>
  <c r="AG329" i="41" s="1"/>
  <c r="AG333" i="41" s="1"/>
  <c r="AH329" i="41" s="1"/>
  <c r="AH333" i="41" s="1"/>
  <c r="AI329" i="41" s="1"/>
  <c r="AI333" i="41" s="1"/>
  <c r="AJ329" i="41" s="1"/>
  <c r="AJ333" i="41" s="1"/>
  <c r="AK329" i="41" s="1"/>
  <c r="AK333" i="41" s="1"/>
  <c r="AL329" i="41" s="1"/>
  <c r="AL333" i="41" s="1"/>
  <c r="AM329" i="41" s="1"/>
  <c r="AM333" i="41" s="1"/>
  <c r="AN329" i="41" s="1"/>
  <c r="AN333" i="41" s="1"/>
  <c r="AO329" i="41" s="1"/>
  <c r="AO333" i="41" s="1"/>
  <c r="AP329" i="41" s="1"/>
  <c r="AP333" i="41" s="1"/>
  <c r="AQ329" i="41" s="1"/>
  <c r="AQ333" i="41" s="1"/>
  <c r="AR329" i="41" s="1"/>
  <c r="AR333" i="41" s="1"/>
  <c r="AS329" i="41" s="1"/>
  <c r="AS333" i="41" s="1"/>
  <c r="AT329" i="41" s="1"/>
  <c r="AT333" i="41" s="1"/>
  <c r="AU329" i="41" s="1"/>
  <c r="AU333" i="41" s="1"/>
  <c r="AV329" i="41" s="1"/>
  <c r="AV333" i="41" s="1"/>
  <c r="AW329" i="41" s="1"/>
  <c r="AW333" i="41" s="1"/>
  <c r="AX329" i="41" s="1"/>
  <c r="AX333" i="41" s="1"/>
  <c r="AY329" i="41" s="1"/>
  <c r="AY333" i="41" s="1"/>
  <c r="AZ329" i="41" s="1"/>
  <c r="AZ333" i="41" s="1"/>
  <c r="BA329" i="41" s="1"/>
  <c r="BA333" i="41" s="1"/>
  <c r="BB329" i="41" s="1"/>
  <c r="BB333" i="41" s="1"/>
  <c r="BC329" i="41" s="1"/>
  <c r="BC333" i="41" s="1"/>
  <c r="BD329" i="41" s="1"/>
  <c r="BD333" i="41" s="1"/>
  <c r="BE329" i="41" s="1"/>
  <c r="BE333" i="41" s="1"/>
  <c r="BF329" i="41" s="1"/>
  <c r="BF333" i="41" s="1"/>
  <c r="BG329" i="41" s="1"/>
  <c r="BG333" i="41" s="1"/>
  <c r="BH329" i="41" s="1"/>
  <c r="BH333" i="41" s="1"/>
  <c r="BI329" i="41" s="1"/>
  <c r="BI333" i="41" s="1"/>
  <c r="BJ329" i="41" s="1"/>
  <c r="BJ333" i="41" s="1"/>
  <c r="BK329" i="41" s="1"/>
  <c r="BK333" i="41" s="1"/>
  <c r="BL329" i="41" s="1"/>
  <c r="BL333" i="41" s="1"/>
  <c r="BM329" i="41" s="1"/>
  <c r="BM333" i="41" s="1"/>
  <c r="BN329" i="41" s="1"/>
  <c r="BN333" i="41" s="1"/>
  <c r="BO329" i="41" s="1"/>
  <c r="BO333" i="41" s="1"/>
  <c r="BP329" i="41" s="1"/>
  <c r="BP333" i="41" s="1"/>
  <c r="BQ329" i="41" s="1"/>
  <c r="BQ333" i="41" s="1"/>
  <c r="BR329" i="41" s="1"/>
  <c r="BR333" i="41" s="1"/>
  <c r="BS329" i="41" s="1"/>
  <c r="BS333" i="41" s="1"/>
  <c r="BT329" i="41" s="1"/>
  <c r="BT333" i="41" s="1"/>
  <c r="BU329" i="41" s="1"/>
  <c r="BU333" i="41" s="1"/>
  <c r="BV329" i="41" s="1"/>
  <c r="BV333" i="41" s="1"/>
  <c r="BW329" i="41" s="1"/>
  <c r="D361" i="41"/>
  <c r="E357" i="41" s="1"/>
  <c r="E361" i="41" s="1"/>
  <c r="F357" i="41" s="1"/>
  <c r="F361" i="41" s="1"/>
  <c r="G357" i="41" s="1"/>
  <c r="G361" i="41" s="1"/>
  <c r="H357" i="41" s="1"/>
  <c r="H361" i="41" s="1"/>
  <c r="I357" i="41" s="1"/>
  <c r="I361" i="41" s="1"/>
  <c r="J357" i="41" s="1"/>
  <c r="J361" i="41" s="1"/>
  <c r="K357" i="41" s="1"/>
  <c r="K361" i="41" s="1"/>
  <c r="L357" i="41" s="1"/>
  <c r="L361" i="41" s="1"/>
  <c r="M357" i="41" s="1"/>
  <c r="M361" i="41" s="1"/>
  <c r="N357" i="41" s="1"/>
  <c r="N361" i="41" s="1"/>
  <c r="O357" i="41" s="1"/>
  <c r="O361" i="41" s="1"/>
  <c r="P357" i="41" s="1"/>
  <c r="P361" i="41" s="1"/>
  <c r="Q357" i="41" s="1"/>
  <c r="Q361" i="41" s="1"/>
  <c r="R357" i="41" s="1"/>
  <c r="R361" i="41" s="1"/>
  <c r="S357" i="41" s="1"/>
  <c r="S361" i="41" s="1"/>
  <c r="T357" i="41" s="1"/>
  <c r="T361" i="41" s="1"/>
  <c r="U357" i="41" s="1"/>
  <c r="U361" i="41" s="1"/>
  <c r="V357" i="41" s="1"/>
  <c r="V361" i="41" s="1"/>
  <c r="W357" i="41" s="1"/>
  <c r="W361" i="41" s="1"/>
  <c r="X357" i="41" s="1"/>
  <c r="X361" i="41" s="1"/>
  <c r="Y357" i="41" s="1"/>
  <c r="Y361" i="41" s="1"/>
  <c r="Z357" i="41" s="1"/>
  <c r="Z361" i="41" s="1"/>
  <c r="AA357" i="41" s="1"/>
  <c r="AA361" i="41" s="1"/>
  <c r="AB357" i="41" s="1"/>
  <c r="AB361" i="41" s="1"/>
  <c r="AC357" i="41" s="1"/>
  <c r="AC361" i="41" s="1"/>
  <c r="AD357" i="41" s="1"/>
  <c r="AD361" i="41" s="1"/>
  <c r="AE357" i="41" s="1"/>
  <c r="AE361" i="41" s="1"/>
  <c r="AF357" i="41" s="1"/>
  <c r="AF361" i="41" s="1"/>
  <c r="AG357" i="41" s="1"/>
  <c r="AG361" i="41" s="1"/>
  <c r="AH357" i="41" s="1"/>
  <c r="AH361" i="41" s="1"/>
  <c r="AI357" i="41" s="1"/>
  <c r="AI361" i="41" s="1"/>
  <c r="AJ357" i="41" s="1"/>
  <c r="AJ361" i="41" s="1"/>
  <c r="AK357" i="41" s="1"/>
  <c r="AK361" i="41" s="1"/>
  <c r="AL357" i="41" s="1"/>
  <c r="AL361" i="41" s="1"/>
  <c r="AM357" i="41" s="1"/>
  <c r="AM361" i="41" s="1"/>
  <c r="AN357" i="41" s="1"/>
  <c r="AN361" i="41" s="1"/>
  <c r="AO357" i="41" s="1"/>
  <c r="AO361" i="41" s="1"/>
  <c r="AP357" i="41" s="1"/>
  <c r="AP361" i="41" s="1"/>
  <c r="AQ357" i="41" s="1"/>
  <c r="AQ361" i="41" s="1"/>
  <c r="AR357" i="41" s="1"/>
  <c r="AR361" i="41" s="1"/>
  <c r="AS357" i="41" s="1"/>
  <c r="AS361" i="41" s="1"/>
  <c r="AT357" i="41" s="1"/>
  <c r="AT361" i="41" s="1"/>
  <c r="AU357" i="41" s="1"/>
  <c r="AU361" i="41" s="1"/>
  <c r="AV357" i="41" s="1"/>
  <c r="AV361" i="41" s="1"/>
  <c r="AW357" i="41" s="1"/>
  <c r="AW361" i="41" s="1"/>
  <c r="AX357" i="41" s="1"/>
  <c r="AX361" i="41" s="1"/>
  <c r="AY357" i="41" s="1"/>
  <c r="AY361" i="41" s="1"/>
  <c r="AZ357" i="41" s="1"/>
  <c r="AZ361" i="41" s="1"/>
  <c r="BA357" i="41" s="1"/>
  <c r="BA361" i="41" s="1"/>
  <c r="BB357" i="41" s="1"/>
  <c r="BB361" i="41" s="1"/>
  <c r="BC357" i="41" s="1"/>
  <c r="BC361" i="41" s="1"/>
  <c r="BD357" i="41" s="1"/>
  <c r="BD361" i="41" s="1"/>
  <c r="BE357" i="41" s="1"/>
  <c r="BE361" i="41" s="1"/>
  <c r="BF357" i="41" s="1"/>
  <c r="BF361" i="41" s="1"/>
  <c r="BG357" i="41" s="1"/>
  <c r="BG361" i="41" s="1"/>
  <c r="BH357" i="41" s="1"/>
  <c r="BH361" i="41" s="1"/>
  <c r="BI357" i="41" s="1"/>
  <c r="BI361" i="41" s="1"/>
  <c r="BJ357" i="41" s="1"/>
  <c r="BJ361" i="41" s="1"/>
  <c r="BK357" i="41" s="1"/>
  <c r="BK361" i="41" s="1"/>
  <c r="BL357" i="41" s="1"/>
  <c r="BL361" i="41" s="1"/>
  <c r="BM357" i="41" s="1"/>
  <c r="BM361" i="41" s="1"/>
  <c r="BN357" i="41" s="1"/>
  <c r="BN361" i="41" s="1"/>
  <c r="BO357" i="41" s="1"/>
  <c r="BO361" i="41" s="1"/>
  <c r="BP357" i="41" s="1"/>
  <c r="BP361" i="41" s="1"/>
  <c r="BQ357" i="41" s="1"/>
  <c r="BQ361" i="41" s="1"/>
  <c r="BR357" i="41" s="1"/>
  <c r="BR361" i="41" s="1"/>
  <c r="BS357" i="41" s="1"/>
  <c r="BS361" i="41" s="1"/>
  <c r="BT357" i="41" s="1"/>
  <c r="BT361" i="41" s="1"/>
  <c r="BU357" i="41" s="1"/>
  <c r="BU361" i="41" s="1"/>
  <c r="BV357" i="41" s="1"/>
  <c r="BV361" i="41" s="1"/>
  <c r="BW357" i="41" s="1"/>
  <c r="D368" i="41"/>
  <c r="E364" i="41" s="1"/>
  <c r="E368" i="41" s="1"/>
  <c r="F364" i="41" s="1"/>
  <c r="F368" i="41" s="1"/>
  <c r="G364" i="41" s="1"/>
  <c r="G368" i="41" s="1"/>
  <c r="H364" i="41" s="1"/>
  <c r="H368" i="41" s="1"/>
  <c r="I364" i="41" s="1"/>
  <c r="I368" i="41" s="1"/>
  <c r="J364" i="41" s="1"/>
  <c r="J368" i="41" s="1"/>
  <c r="K364" i="41" s="1"/>
  <c r="K368" i="41" s="1"/>
  <c r="L364" i="41" s="1"/>
  <c r="L368" i="41" s="1"/>
  <c r="M364" i="41" s="1"/>
  <c r="M368" i="41" s="1"/>
  <c r="N364" i="41" s="1"/>
  <c r="N368" i="41" s="1"/>
  <c r="O364" i="41" s="1"/>
  <c r="O368" i="41" s="1"/>
  <c r="P364" i="41" s="1"/>
  <c r="P368" i="41" s="1"/>
  <c r="Q364" i="41" s="1"/>
  <c r="Q368" i="41" s="1"/>
  <c r="R364" i="41" s="1"/>
  <c r="R368" i="41" s="1"/>
  <c r="S364" i="41" s="1"/>
  <c r="S368" i="41" s="1"/>
  <c r="T364" i="41" s="1"/>
  <c r="T368" i="41" s="1"/>
  <c r="U364" i="41" s="1"/>
  <c r="U368" i="41" s="1"/>
  <c r="V364" i="41" s="1"/>
  <c r="V368" i="41" s="1"/>
  <c r="W364" i="41" s="1"/>
  <c r="W368" i="41" s="1"/>
  <c r="X364" i="41" s="1"/>
  <c r="X368" i="41" s="1"/>
  <c r="Y364" i="41" s="1"/>
  <c r="Y368" i="41" s="1"/>
  <c r="Z364" i="41" s="1"/>
  <c r="Z368" i="41" s="1"/>
  <c r="AA364" i="41" s="1"/>
  <c r="AA368" i="41" s="1"/>
  <c r="AB364" i="41" s="1"/>
  <c r="AB368" i="41" s="1"/>
  <c r="AC364" i="41" s="1"/>
  <c r="AC368" i="41" s="1"/>
  <c r="AD364" i="41" s="1"/>
  <c r="AD368" i="41" s="1"/>
  <c r="AE364" i="41" s="1"/>
  <c r="AE368" i="41" s="1"/>
  <c r="AF364" i="41" s="1"/>
  <c r="AF368" i="41" s="1"/>
  <c r="AG364" i="41" s="1"/>
  <c r="AG368" i="41" s="1"/>
  <c r="AH364" i="41" s="1"/>
  <c r="AH368" i="41" s="1"/>
  <c r="AI364" i="41" s="1"/>
  <c r="AI368" i="41" s="1"/>
  <c r="AJ364" i="41" s="1"/>
  <c r="AJ368" i="41" s="1"/>
  <c r="AK364" i="41" s="1"/>
  <c r="AK368" i="41" s="1"/>
  <c r="AL364" i="41" s="1"/>
  <c r="AL368" i="41" s="1"/>
  <c r="AM364" i="41" s="1"/>
  <c r="AM368" i="41" s="1"/>
  <c r="AN364" i="41" s="1"/>
  <c r="AN368" i="41" s="1"/>
  <c r="AO364" i="41" s="1"/>
  <c r="AO368" i="41" s="1"/>
  <c r="AP364" i="41" s="1"/>
  <c r="AP368" i="41" s="1"/>
  <c r="AQ364" i="41" s="1"/>
  <c r="AQ368" i="41" s="1"/>
  <c r="AR364" i="41" s="1"/>
  <c r="AR368" i="41" s="1"/>
  <c r="AS364" i="41" s="1"/>
  <c r="AS368" i="41" s="1"/>
  <c r="AT364" i="41" s="1"/>
  <c r="AT368" i="41" s="1"/>
  <c r="AU364" i="41" s="1"/>
  <c r="AU368" i="41" s="1"/>
  <c r="AV364" i="41" s="1"/>
  <c r="AV368" i="41" s="1"/>
  <c r="AW364" i="41" s="1"/>
  <c r="AW368" i="41" s="1"/>
  <c r="AX364" i="41" s="1"/>
  <c r="AX368" i="41" s="1"/>
  <c r="AY364" i="41" s="1"/>
  <c r="AY368" i="41" s="1"/>
  <c r="AZ364" i="41" s="1"/>
  <c r="AZ368" i="41" s="1"/>
  <c r="BA364" i="41" s="1"/>
  <c r="BA368" i="41" s="1"/>
  <c r="BB364" i="41" s="1"/>
  <c r="BB368" i="41" s="1"/>
  <c r="BC364" i="41" s="1"/>
  <c r="BC368" i="41" s="1"/>
  <c r="BD364" i="41" s="1"/>
  <c r="BD368" i="41" s="1"/>
  <c r="BE364" i="41" s="1"/>
  <c r="BE368" i="41" s="1"/>
  <c r="BF364" i="41" s="1"/>
  <c r="BF368" i="41" s="1"/>
  <c r="BG364" i="41" s="1"/>
  <c r="BG368" i="41" s="1"/>
  <c r="BH364" i="41" s="1"/>
  <c r="BH368" i="41" s="1"/>
  <c r="BI364" i="41" s="1"/>
  <c r="BI368" i="41" s="1"/>
  <c r="BJ364" i="41" s="1"/>
  <c r="BJ368" i="41" s="1"/>
  <c r="BK364" i="41" s="1"/>
  <c r="BK368" i="41" s="1"/>
  <c r="BL364" i="41" s="1"/>
  <c r="BL368" i="41" s="1"/>
  <c r="BM364" i="41" s="1"/>
  <c r="BM368" i="41" s="1"/>
  <c r="BN364" i="41" s="1"/>
  <c r="BN368" i="41" s="1"/>
  <c r="BO364" i="41" s="1"/>
  <c r="BO368" i="41" s="1"/>
  <c r="BP364" i="41" s="1"/>
  <c r="BP368" i="41" s="1"/>
  <c r="BQ364" i="41" s="1"/>
  <c r="BQ368" i="41" s="1"/>
  <c r="BR364" i="41" s="1"/>
  <c r="BR368" i="41" s="1"/>
  <c r="BS364" i="41" s="1"/>
  <c r="BS368" i="41" s="1"/>
  <c r="BT364" i="41" s="1"/>
  <c r="BT368" i="41" s="1"/>
  <c r="BU364" i="41" s="1"/>
  <c r="BU368" i="41" s="1"/>
  <c r="BV364" i="41" s="1"/>
  <c r="BV368" i="41" s="1"/>
  <c r="BW364" i="41" s="1"/>
  <c r="BL347" i="41"/>
  <c r="BM343" i="41" s="1"/>
  <c r="BM347" i="41" s="1"/>
  <c r="BN343" i="41" s="1"/>
  <c r="BN347" i="41" s="1"/>
  <c r="BO343" i="41" s="1"/>
  <c r="BO347" i="41" s="1"/>
  <c r="BP343" i="41" s="1"/>
  <c r="BP347" i="41" s="1"/>
  <c r="BQ343" i="41" s="1"/>
  <c r="BQ347" i="41" s="1"/>
  <c r="BR343" i="41" s="1"/>
  <c r="BR347" i="41" s="1"/>
  <c r="BS343" i="41" s="1"/>
  <c r="BS347" i="41" s="1"/>
  <c r="BT343" i="41" s="1"/>
  <c r="BT347" i="41" s="1"/>
  <c r="BU343" i="41" s="1"/>
  <c r="BU347" i="41" s="1"/>
  <c r="BV343" i="41" s="1"/>
  <c r="BV347" i="41" s="1"/>
  <c r="BW343" i="41" s="1"/>
  <c r="D235" i="41"/>
  <c r="E231" i="41" s="1"/>
  <c r="E235" i="41" s="1"/>
  <c r="F231" i="41" s="1"/>
  <c r="F235" i="41" s="1"/>
  <c r="G231" i="41" s="1"/>
  <c r="G235" i="41" s="1"/>
  <c r="H231" i="41" s="1"/>
  <c r="H235" i="41" s="1"/>
  <c r="I231" i="41" s="1"/>
  <c r="I235" i="41" s="1"/>
  <c r="J231" i="41" s="1"/>
  <c r="J235" i="41" s="1"/>
  <c r="K231" i="41" s="1"/>
  <c r="K235" i="41" s="1"/>
  <c r="L231" i="41" s="1"/>
  <c r="L235" i="41" s="1"/>
  <c r="M231" i="41" s="1"/>
  <c r="M235" i="41" s="1"/>
  <c r="N231" i="41" s="1"/>
  <c r="N235" i="41" s="1"/>
  <c r="O231" i="41" s="1"/>
  <c r="O235" i="41" s="1"/>
  <c r="P231" i="41" s="1"/>
  <c r="P235" i="41" s="1"/>
  <c r="Q231" i="41" s="1"/>
  <c r="Q235" i="41" s="1"/>
  <c r="R231" i="41" s="1"/>
  <c r="R235" i="41" s="1"/>
  <c r="S231" i="41" s="1"/>
  <c r="S235" i="41" s="1"/>
  <c r="T231" i="41" s="1"/>
  <c r="T235" i="41" s="1"/>
  <c r="U231" i="41" s="1"/>
  <c r="U235" i="41" s="1"/>
  <c r="V231" i="41" s="1"/>
  <c r="V235" i="41" s="1"/>
  <c r="W231" i="41" s="1"/>
  <c r="W235" i="41" s="1"/>
  <c r="X231" i="41" s="1"/>
  <c r="X235" i="41" s="1"/>
  <c r="Y231" i="41" s="1"/>
  <c r="Y235" i="41" s="1"/>
  <c r="Z231" i="41" s="1"/>
  <c r="Z235" i="41" s="1"/>
  <c r="AA231" i="41" s="1"/>
  <c r="AA235" i="41" s="1"/>
  <c r="AB231" i="41" s="1"/>
  <c r="AB235" i="41" s="1"/>
  <c r="AC231" i="41" s="1"/>
  <c r="AC235" i="41" s="1"/>
  <c r="AD231" i="41" s="1"/>
  <c r="AD235" i="41" s="1"/>
  <c r="AE231" i="41" s="1"/>
  <c r="AE235" i="41" s="1"/>
  <c r="AF231" i="41" s="1"/>
  <c r="AF235" i="41" s="1"/>
  <c r="AG231" i="41" s="1"/>
  <c r="AG235" i="41" s="1"/>
  <c r="AH231" i="41" s="1"/>
  <c r="AH235" i="41" s="1"/>
  <c r="AI231" i="41" s="1"/>
  <c r="AI235" i="41" s="1"/>
  <c r="AJ231" i="41" s="1"/>
  <c r="AJ235" i="41" s="1"/>
  <c r="AK231" i="41" s="1"/>
  <c r="AK235" i="41" s="1"/>
  <c r="AL231" i="41" s="1"/>
  <c r="AL235" i="41" s="1"/>
  <c r="AM231" i="41" s="1"/>
  <c r="AM235" i="41" s="1"/>
  <c r="AN231" i="41" s="1"/>
  <c r="AN235" i="41" s="1"/>
  <c r="AO231" i="41" s="1"/>
  <c r="AO235" i="41" s="1"/>
  <c r="AP231" i="41" s="1"/>
  <c r="AP235" i="41" s="1"/>
  <c r="AQ231" i="41" s="1"/>
  <c r="AQ235" i="41" s="1"/>
  <c r="AR231" i="41" s="1"/>
  <c r="AR235" i="41" s="1"/>
  <c r="AS231" i="41" s="1"/>
  <c r="AS235" i="41" s="1"/>
  <c r="AT231" i="41" s="1"/>
  <c r="AT235" i="41" s="1"/>
  <c r="AU231" i="41" s="1"/>
  <c r="AU235" i="41" s="1"/>
  <c r="AV231" i="41" s="1"/>
  <c r="AV235" i="41" s="1"/>
  <c r="AW231" i="41" s="1"/>
  <c r="AW235" i="41" s="1"/>
  <c r="AX231" i="41" s="1"/>
  <c r="AX235" i="41" s="1"/>
  <c r="AY231" i="41" s="1"/>
  <c r="AY235" i="41" s="1"/>
  <c r="AZ231" i="41" s="1"/>
  <c r="AZ235" i="41" s="1"/>
  <c r="BA231" i="41" s="1"/>
  <c r="BA235" i="41" s="1"/>
  <c r="BB231" i="41" s="1"/>
  <c r="BB235" i="41" s="1"/>
  <c r="BC231" i="41" s="1"/>
  <c r="BC235" i="41" s="1"/>
  <c r="BD231" i="41" s="1"/>
  <c r="BD235" i="41" s="1"/>
  <c r="BE231" i="41" s="1"/>
  <c r="BE235" i="41" s="1"/>
  <c r="BF231" i="41" s="1"/>
  <c r="BF235" i="41" s="1"/>
  <c r="BG231" i="41" s="1"/>
  <c r="BG235" i="41" s="1"/>
  <c r="BH231" i="41" s="1"/>
  <c r="BH235" i="41" s="1"/>
  <c r="BI231" i="41" s="1"/>
  <c r="BI235" i="41" s="1"/>
  <c r="BJ231" i="41" s="1"/>
  <c r="BJ235" i="41" s="1"/>
  <c r="BK231" i="41" s="1"/>
  <c r="BK235" i="41" s="1"/>
  <c r="BL231" i="41" s="1"/>
  <c r="E176" i="41"/>
  <c r="F171" i="41" s="1"/>
  <c r="F176" i="41" s="1"/>
  <c r="G171" i="41" s="1"/>
  <c r="G176" i="41" s="1"/>
  <c r="H171" i="41" s="1"/>
  <c r="H176" i="41" s="1"/>
  <c r="I171" i="41" s="1"/>
  <c r="I176" i="41" s="1"/>
  <c r="J171" i="41" s="1"/>
  <c r="J176" i="41" s="1"/>
  <c r="K171" i="41" s="1"/>
  <c r="K176" i="41" s="1"/>
  <c r="L171" i="41" s="1"/>
  <c r="L176" i="41" s="1"/>
  <c r="M171" i="41" s="1"/>
  <c r="M176" i="41" s="1"/>
  <c r="N171" i="41" s="1"/>
  <c r="N176" i="41" s="1"/>
  <c r="O171" i="41" s="1"/>
  <c r="O176" i="41" s="1"/>
  <c r="P171" i="41" s="1"/>
  <c r="P176" i="41" s="1"/>
  <c r="Q171" i="41" s="1"/>
  <c r="Q176" i="41" s="1"/>
  <c r="R171" i="41" s="1"/>
  <c r="R176" i="41" s="1"/>
  <c r="S171" i="41" s="1"/>
  <c r="S176" i="41" s="1"/>
  <c r="T171" i="41" s="1"/>
  <c r="T176" i="41" s="1"/>
  <c r="U171" i="41" s="1"/>
  <c r="U176" i="41" s="1"/>
  <c r="V171" i="41" s="1"/>
  <c r="V176" i="41" s="1"/>
  <c r="W171" i="41" s="1"/>
  <c r="W176" i="41" s="1"/>
  <c r="X171" i="41" s="1"/>
  <c r="X176" i="41" s="1"/>
  <c r="Y171" i="41" s="1"/>
  <c r="Y176" i="41" s="1"/>
  <c r="Z171" i="41" s="1"/>
  <c r="Z176" i="41" s="1"/>
  <c r="AA171" i="41" s="1"/>
  <c r="AA176" i="41" s="1"/>
  <c r="AB171" i="41" s="1"/>
  <c r="AB176" i="41" s="1"/>
  <c r="AC171" i="41" s="1"/>
  <c r="AC176" i="41" s="1"/>
  <c r="AD171" i="41" s="1"/>
  <c r="AD176" i="41" s="1"/>
  <c r="AE171" i="41" s="1"/>
  <c r="AE176" i="41" s="1"/>
  <c r="AF171" i="41" s="1"/>
  <c r="AF176" i="41" s="1"/>
  <c r="AG171" i="41" s="1"/>
  <c r="AG176" i="41" s="1"/>
  <c r="AH171" i="41" s="1"/>
  <c r="AH176" i="41" s="1"/>
  <c r="AI171" i="41" s="1"/>
  <c r="AI176" i="41" s="1"/>
  <c r="AJ171" i="41" s="1"/>
  <c r="AJ176" i="41" s="1"/>
  <c r="AK171" i="41" s="1"/>
  <c r="AK176" i="41" s="1"/>
  <c r="AL171" i="41" s="1"/>
  <c r="AL176" i="41" s="1"/>
  <c r="AM171" i="41" s="1"/>
  <c r="AM176" i="41" s="1"/>
  <c r="AN171" i="41" s="1"/>
  <c r="AN176" i="41" s="1"/>
  <c r="AO171" i="41" s="1"/>
  <c r="AO176" i="41" s="1"/>
  <c r="AP171" i="41" s="1"/>
  <c r="AP176" i="41" s="1"/>
  <c r="AQ171" i="41" s="1"/>
  <c r="AQ176" i="41" s="1"/>
  <c r="AR171" i="41" s="1"/>
  <c r="AR176" i="41" s="1"/>
  <c r="AS171" i="41" s="1"/>
  <c r="AS176" i="41" s="1"/>
  <c r="AT171" i="41" s="1"/>
  <c r="AT176" i="41" s="1"/>
  <c r="AU171" i="41" s="1"/>
  <c r="AU176" i="41" s="1"/>
  <c r="AV171" i="41" s="1"/>
  <c r="AV176" i="41" s="1"/>
  <c r="AW171" i="41" s="1"/>
  <c r="AW176" i="41" s="1"/>
  <c r="AX171" i="41" s="1"/>
  <c r="AX176" i="41" s="1"/>
  <c r="AY171" i="41" s="1"/>
  <c r="AY176" i="41" s="1"/>
  <c r="AZ171" i="41" s="1"/>
  <c r="AZ176" i="41" s="1"/>
  <c r="BA171" i="41" s="1"/>
  <c r="BA176" i="41" s="1"/>
  <c r="BB171" i="41" s="1"/>
  <c r="BB176" i="41" s="1"/>
  <c r="BC171" i="41" s="1"/>
  <c r="BC176" i="41" s="1"/>
  <c r="BD171" i="41" s="1"/>
  <c r="BD176" i="41" s="1"/>
  <c r="BE171" i="41" s="1"/>
  <c r="BE176" i="41" s="1"/>
  <c r="BF171" i="41" s="1"/>
  <c r="BF176" i="41" s="1"/>
  <c r="BG171" i="41" s="1"/>
  <c r="BG176" i="41" s="1"/>
  <c r="BH171" i="41" s="1"/>
  <c r="BH176" i="41" s="1"/>
  <c r="BI171" i="41" s="1"/>
  <c r="BI176" i="41" s="1"/>
  <c r="BJ171" i="41" s="1"/>
  <c r="BJ176" i="41" s="1"/>
  <c r="BK171" i="41" s="1"/>
  <c r="BK176" i="41" s="1"/>
  <c r="BL171" i="41" s="1"/>
  <c r="BL176" i="41" s="1"/>
  <c r="BM171" i="41" s="1"/>
  <c r="BM176" i="41" s="1"/>
  <c r="BN171" i="41" s="1"/>
  <c r="BN176" i="41" s="1"/>
  <c r="BO171" i="41" s="1"/>
  <c r="BO176" i="41" s="1"/>
  <c r="BP171" i="41" s="1"/>
  <c r="BP176" i="41" s="1"/>
  <c r="BQ171" i="41" s="1"/>
  <c r="BQ176" i="41" s="1"/>
  <c r="BR171" i="41" s="1"/>
  <c r="BR176" i="41" s="1"/>
  <c r="BS171" i="41" s="1"/>
  <c r="BS176" i="41" s="1"/>
  <c r="BT171" i="41" s="1"/>
  <c r="BT176" i="41" s="1"/>
  <c r="BU171" i="41" s="1"/>
  <c r="BU176" i="41" s="1"/>
  <c r="BV171" i="41" s="1"/>
  <c r="BV176" i="41" s="1"/>
  <c r="BW171" i="41" s="1"/>
  <c r="D279" i="41"/>
  <c r="E274" i="41" s="1"/>
  <c r="E279" i="41" s="1"/>
  <c r="F274" i="41" s="1"/>
  <c r="F279" i="41" s="1"/>
  <c r="G274" i="41" s="1"/>
  <c r="G279" i="41" s="1"/>
  <c r="H274" i="41" s="1"/>
  <c r="H279" i="41" s="1"/>
  <c r="I274" i="41" s="1"/>
  <c r="I279" i="41" s="1"/>
  <c r="J274" i="41" s="1"/>
  <c r="J279" i="41" s="1"/>
  <c r="K274" i="41" s="1"/>
  <c r="K279" i="41" s="1"/>
  <c r="L274" i="41" s="1"/>
  <c r="L279" i="41" s="1"/>
  <c r="M274" i="41" s="1"/>
  <c r="M279" i="41" s="1"/>
  <c r="N274" i="41" s="1"/>
  <c r="N279" i="41" s="1"/>
  <c r="O274" i="41" s="1"/>
  <c r="O279" i="41" s="1"/>
  <c r="P274" i="41" s="1"/>
  <c r="P279" i="41" s="1"/>
  <c r="Q274" i="41" s="1"/>
  <c r="Q279" i="41" s="1"/>
  <c r="R274" i="41" s="1"/>
  <c r="R279" i="41" s="1"/>
  <c r="S274" i="41" s="1"/>
  <c r="S279" i="41" s="1"/>
  <c r="T274" i="41" s="1"/>
  <c r="T279" i="41" s="1"/>
  <c r="U274" i="41" s="1"/>
  <c r="U279" i="41" s="1"/>
  <c r="V274" i="41" s="1"/>
  <c r="V279" i="41" s="1"/>
  <c r="W274" i="41" s="1"/>
  <c r="W279" i="41" s="1"/>
  <c r="X274" i="41" s="1"/>
  <c r="X279" i="41" s="1"/>
  <c r="Y274" i="41" s="1"/>
  <c r="Y279" i="41" s="1"/>
  <c r="Z274" i="41" s="1"/>
  <c r="Z279" i="41" s="1"/>
  <c r="AA274" i="41" s="1"/>
  <c r="AA279" i="41" s="1"/>
  <c r="AB274" i="41" s="1"/>
  <c r="AB279" i="41" s="1"/>
  <c r="AC274" i="41" s="1"/>
  <c r="AC279" i="41" s="1"/>
  <c r="AD274" i="41" s="1"/>
  <c r="AD279" i="41" s="1"/>
  <c r="AE274" i="41" s="1"/>
  <c r="AE279" i="41" s="1"/>
  <c r="AF274" i="41" s="1"/>
  <c r="AF279" i="41" s="1"/>
  <c r="AG274" i="41" s="1"/>
  <c r="AG279" i="41" s="1"/>
  <c r="AH274" i="41" s="1"/>
  <c r="AH279" i="41" s="1"/>
  <c r="AI274" i="41" s="1"/>
  <c r="AI279" i="41" s="1"/>
  <c r="AJ274" i="41" s="1"/>
  <c r="AJ279" i="41" s="1"/>
  <c r="AK274" i="41" s="1"/>
  <c r="AK279" i="41" s="1"/>
  <c r="AL274" i="41" s="1"/>
  <c r="AL279" i="41" s="1"/>
  <c r="AM274" i="41" s="1"/>
  <c r="AM279" i="41" s="1"/>
  <c r="AN274" i="41" s="1"/>
  <c r="AN279" i="41" s="1"/>
  <c r="AO274" i="41" s="1"/>
  <c r="AO279" i="41" s="1"/>
  <c r="AP274" i="41" s="1"/>
  <c r="AP279" i="41" s="1"/>
  <c r="AQ274" i="41" s="1"/>
  <c r="AQ279" i="41" s="1"/>
  <c r="AR274" i="41" s="1"/>
  <c r="AR279" i="41" s="1"/>
  <c r="AS274" i="41" s="1"/>
  <c r="AS279" i="41" s="1"/>
  <c r="AT274" i="41" s="1"/>
  <c r="AT279" i="41" s="1"/>
  <c r="AU274" i="41" s="1"/>
  <c r="AU279" i="41" s="1"/>
  <c r="AV274" i="41" s="1"/>
  <c r="AV279" i="41" s="1"/>
  <c r="AW274" i="41" s="1"/>
  <c r="AW279" i="41" s="1"/>
  <c r="AX274" i="41" s="1"/>
  <c r="AX279" i="41" s="1"/>
  <c r="AY274" i="41" s="1"/>
  <c r="AY279" i="41" s="1"/>
  <c r="AZ274" i="41" s="1"/>
  <c r="AZ279" i="41" s="1"/>
  <c r="BA274" i="41" s="1"/>
  <c r="BA279" i="41" s="1"/>
  <c r="BB274" i="41" s="1"/>
  <c r="BB279" i="41" s="1"/>
  <c r="BC274" i="41" s="1"/>
  <c r="BC279" i="41" s="1"/>
  <c r="BD274" i="41" s="1"/>
  <c r="BD279" i="41" s="1"/>
  <c r="BE274" i="41" s="1"/>
  <c r="BE279" i="41" s="1"/>
  <c r="BF274" i="41" s="1"/>
  <c r="BF279" i="41" s="1"/>
  <c r="BG274" i="41" s="1"/>
  <c r="BG279" i="41" s="1"/>
  <c r="BH274" i="41" s="1"/>
  <c r="BH279" i="41" s="1"/>
  <c r="BI274" i="41" s="1"/>
  <c r="BI279" i="41" s="1"/>
  <c r="BJ274" i="41" s="1"/>
  <c r="BJ279" i="41" s="1"/>
  <c r="BK274" i="41" s="1"/>
  <c r="BK279" i="41" s="1"/>
  <c r="BL274" i="41" s="1"/>
  <c r="E113" i="41"/>
  <c r="F108" i="41" s="1"/>
  <c r="F113" i="41" s="1"/>
  <c r="G108" i="41" s="1"/>
  <c r="G113" i="41" s="1"/>
  <c r="H108" i="41" s="1"/>
  <c r="H113" i="41" s="1"/>
  <c r="I108" i="41" s="1"/>
  <c r="I113" i="41" s="1"/>
  <c r="J108" i="41" s="1"/>
  <c r="J113" i="41" s="1"/>
  <c r="K108" i="41" s="1"/>
  <c r="K113" i="41" s="1"/>
  <c r="L108" i="41" s="1"/>
  <c r="L113" i="41" s="1"/>
  <c r="M108" i="41" s="1"/>
  <c r="M113" i="41" s="1"/>
  <c r="N108" i="41" s="1"/>
  <c r="N113" i="41" s="1"/>
  <c r="O108" i="41" s="1"/>
  <c r="O113" i="41" s="1"/>
  <c r="P108" i="41" s="1"/>
  <c r="P113" i="41" s="1"/>
  <c r="Q108" i="41" s="1"/>
  <c r="Q113" i="41" s="1"/>
  <c r="R108" i="41" s="1"/>
  <c r="R113" i="41" s="1"/>
  <c r="S108" i="41" s="1"/>
  <c r="S113" i="41" s="1"/>
  <c r="T108" i="41" s="1"/>
  <c r="T113" i="41" s="1"/>
  <c r="U108" i="41" s="1"/>
  <c r="U113" i="41" s="1"/>
  <c r="V108" i="41" s="1"/>
  <c r="V113" i="41" s="1"/>
  <c r="W108" i="41" s="1"/>
  <c r="W113" i="41" s="1"/>
  <c r="X108" i="41" s="1"/>
  <c r="X113" i="41" s="1"/>
  <c r="Y108" i="41" s="1"/>
  <c r="Y113" i="41" s="1"/>
  <c r="Z108" i="41" s="1"/>
  <c r="Z113" i="41" s="1"/>
  <c r="AA108" i="41" s="1"/>
  <c r="AA113" i="41" s="1"/>
  <c r="AB108" i="41" s="1"/>
  <c r="AB113" i="41" s="1"/>
  <c r="AC108" i="41" s="1"/>
  <c r="AC113" i="41" s="1"/>
  <c r="AD108" i="41" s="1"/>
  <c r="AD113" i="41" s="1"/>
  <c r="AE108" i="41" s="1"/>
  <c r="AE113" i="41" s="1"/>
  <c r="AF108" i="41" s="1"/>
  <c r="AF113" i="41" s="1"/>
  <c r="AG108" i="41" s="1"/>
  <c r="AG113" i="41" s="1"/>
  <c r="AH108" i="41" s="1"/>
  <c r="AH113" i="41" s="1"/>
  <c r="AI108" i="41" s="1"/>
  <c r="AI113" i="41" s="1"/>
  <c r="AJ108" i="41" s="1"/>
  <c r="AJ113" i="41" s="1"/>
  <c r="AK108" i="41" s="1"/>
  <c r="AK113" i="41" s="1"/>
  <c r="AL108" i="41" s="1"/>
  <c r="AL113" i="41" s="1"/>
  <c r="AM108" i="41" s="1"/>
  <c r="AM113" i="41" s="1"/>
  <c r="AN108" i="41" s="1"/>
  <c r="AN113" i="41" s="1"/>
  <c r="AO108" i="41" s="1"/>
  <c r="AO113" i="41" s="1"/>
  <c r="AP108" i="41" s="1"/>
  <c r="AP113" i="41" s="1"/>
  <c r="AQ108" i="41" s="1"/>
  <c r="AQ113" i="41" s="1"/>
  <c r="AR108" i="41" s="1"/>
  <c r="AR113" i="41" s="1"/>
  <c r="AS108" i="41" s="1"/>
  <c r="AS113" i="41" s="1"/>
  <c r="AT108" i="41" s="1"/>
  <c r="AT113" i="41" s="1"/>
  <c r="AU108" i="41" s="1"/>
  <c r="AU113" i="41" s="1"/>
  <c r="AV108" i="41" s="1"/>
  <c r="AV113" i="41" s="1"/>
  <c r="AW108" i="41" s="1"/>
  <c r="AW113" i="41" s="1"/>
  <c r="AX108" i="41" s="1"/>
  <c r="AX113" i="41" s="1"/>
  <c r="AY108" i="41" s="1"/>
  <c r="AY113" i="41" s="1"/>
  <c r="AZ108" i="41" s="1"/>
  <c r="AZ113" i="41" s="1"/>
  <c r="BA108" i="41" s="1"/>
  <c r="BA113" i="41" s="1"/>
  <c r="BB108" i="41" s="1"/>
  <c r="BB113" i="41" s="1"/>
  <c r="BC108" i="41" s="1"/>
  <c r="BC113" i="41" s="1"/>
  <c r="BD108" i="41" s="1"/>
  <c r="BD113" i="41" s="1"/>
  <c r="BE108" i="41" s="1"/>
  <c r="BE113" i="41" s="1"/>
  <c r="BF108" i="41" s="1"/>
  <c r="BF113" i="41" s="1"/>
  <c r="BG108" i="41" s="1"/>
  <c r="BG113" i="41" s="1"/>
  <c r="BH108" i="41" s="1"/>
  <c r="BH113" i="41" s="1"/>
  <c r="BI108" i="41" s="1"/>
  <c r="BI113" i="41" s="1"/>
  <c r="BJ108" i="41" s="1"/>
  <c r="BJ113" i="41" s="1"/>
  <c r="BK108" i="41" s="1"/>
  <c r="BK113" i="41" s="1"/>
  <c r="BL108" i="41" s="1"/>
  <c r="D311" i="41"/>
  <c r="E306" i="41" s="1"/>
  <c r="E311" i="41" s="1"/>
  <c r="F306" i="41" s="1"/>
  <c r="F311" i="41" s="1"/>
  <c r="G306" i="41" s="1"/>
  <c r="G311" i="41" s="1"/>
  <c r="H306" i="41" s="1"/>
  <c r="H311" i="41" s="1"/>
  <c r="I306" i="41" s="1"/>
  <c r="I311" i="41" s="1"/>
  <c r="J306" i="41" s="1"/>
  <c r="J311" i="41" s="1"/>
  <c r="K306" i="41" s="1"/>
  <c r="K311" i="41" s="1"/>
  <c r="L306" i="41" s="1"/>
  <c r="L311" i="41" s="1"/>
  <c r="M306" i="41" s="1"/>
  <c r="M311" i="41" s="1"/>
  <c r="N306" i="41" s="1"/>
  <c r="N311" i="41" s="1"/>
  <c r="O306" i="41" s="1"/>
  <c r="O311" i="41" s="1"/>
  <c r="P306" i="41" s="1"/>
  <c r="P311" i="41" s="1"/>
  <c r="Q306" i="41" s="1"/>
  <c r="Q311" i="41" s="1"/>
  <c r="R306" i="41" s="1"/>
  <c r="R311" i="41" s="1"/>
  <c r="S306" i="41" s="1"/>
  <c r="S311" i="41" s="1"/>
  <c r="T306" i="41" s="1"/>
  <c r="T311" i="41" s="1"/>
  <c r="U306" i="41" s="1"/>
  <c r="U311" i="41" s="1"/>
  <c r="V306" i="41" s="1"/>
  <c r="V311" i="41" s="1"/>
  <c r="W306" i="41" s="1"/>
  <c r="W311" i="41" s="1"/>
  <c r="X306" i="41" s="1"/>
  <c r="X311" i="41" s="1"/>
  <c r="Y306" i="41" s="1"/>
  <c r="Y311" i="41" s="1"/>
  <c r="Z306" i="41" s="1"/>
  <c r="Z311" i="41" s="1"/>
  <c r="AA306" i="41" s="1"/>
  <c r="AA311" i="41" s="1"/>
  <c r="AB306" i="41" s="1"/>
  <c r="AB311" i="41" s="1"/>
  <c r="AC306" i="41" s="1"/>
  <c r="AC311" i="41" s="1"/>
  <c r="AD306" i="41" s="1"/>
  <c r="AD311" i="41" s="1"/>
  <c r="AE306" i="41" s="1"/>
  <c r="AE311" i="41" s="1"/>
  <c r="AF306" i="41" s="1"/>
  <c r="AF311" i="41" s="1"/>
  <c r="AG306" i="41" s="1"/>
  <c r="AG311" i="41" s="1"/>
  <c r="AH306" i="41" s="1"/>
  <c r="AH311" i="41" s="1"/>
  <c r="AI306" i="41" s="1"/>
  <c r="AI311" i="41" s="1"/>
  <c r="AJ306" i="41" s="1"/>
  <c r="AJ311" i="41" s="1"/>
  <c r="AK306" i="41" s="1"/>
  <c r="AK311" i="41" s="1"/>
  <c r="AL306" i="41" s="1"/>
  <c r="AL311" i="41" s="1"/>
  <c r="AM306" i="41" s="1"/>
  <c r="AM311" i="41" s="1"/>
  <c r="AN306" i="41" s="1"/>
  <c r="AN311" i="41" s="1"/>
  <c r="AO306" i="41" s="1"/>
  <c r="AO311" i="41" s="1"/>
  <c r="AP306" i="41" s="1"/>
  <c r="AP311" i="41" s="1"/>
  <c r="AQ306" i="41" s="1"/>
  <c r="AQ311" i="41" s="1"/>
  <c r="AR306" i="41" s="1"/>
  <c r="AR311" i="41" s="1"/>
  <c r="AS306" i="41" s="1"/>
  <c r="AS311" i="41" s="1"/>
  <c r="AT306" i="41" s="1"/>
  <c r="AT311" i="41" s="1"/>
  <c r="AU306" i="41" s="1"/>
  <c r="AU311" i="41" s="1"/>
  <c r="AV306" i="41" s="1"/>
  <c r="AV311" i="41" s="1"/>
  <c r="AW306" i="41" s="1"/>
  <c r="AW311" i="41" s="1"/>
  <c r="AX306" i="41" s="1"/>
  <c r="AX311" i="41" s="1"/>
  <c r="AY306" i="41" s="1"/>
  <c r="AY311" i="41" s="1"/>
  <c r="AZ306" i="41" s="1"/>
  <c r="AZ311" i="41" s="1"/>
  <c r="BA306" i="41" s="1"/>
  <c r="BA311" i="41" s="1"/>
  <c r="BB306" i="41" s="1"/>
  <c r="BB311" i="41" s="1"/>
  <c r="BC306" i="41" s="1"/>
  <c r="BC311" i="41" s="1"/>
  <c r="BD306" i="41" s="1"/>
  <c r="BD311" i="41" s="1"/>
  <c r="BE306" i="41" s="1"/>
  <c r="BE311" i="41" s="1"/>
  <c r="BF306" i="41" s="1"/>
  <c r="BF311" i="41" s="1"/>
  <c r="BG306" i="41" s="1"/>
  <c r="BG311" i="41" s="1"/>
  <c r="BH306" i="41" s="1"/>
  <c r="BH311" i="41" s="1"/>
  <c r="BI306" i="41" s="1"/>
  <c r="BI311" i="41" s="1"/>
  <c r="BJ306" i="41" s="1"/>
  <c r="BJ311" i="41" s="1"/>
  <c r="BK306" i="41" s="1"/>
  <c r="BK311" i="41" s="1"/>
  <c r="BL306" i="41" s="1"/>
  <c r="D319" i="41"/>
  <c r="E314" i="41" s="1"/>
  <c r="E319" i="41" s="1"/>
  <c r="F314" i="41" s="1"/>
  <c r="F319" i="41" s="1"/>
  <c r="G314" i="41" s="1"/>
  <c r="G319" i="41" s="1"/>
  <c r="H314" i="41" s="1"/>
  <c r="H319" i="41" s="1"/>
  <c r="I314" i="41" s="1"/>
  <c r="I319" i="41" s="1"/>
  <c r="J314" i="41" s="1"/>
  <c r="J319" i="41" s="1"/>
  <c r="K314" i="41" s="1"/>
  <c r="K319" i="41" s="1"/>
  <c r="L314" i="41" s="1"/>
  <c r="L319" i="41" s="1"/>
  <c r="M314" i="41" s="1"/>
  <c r="M319" i="41" s="1"/>
  <c r="N314" i="41" s="1"/>
  <c r="N319" i="41" s="1"/>
  <c r="O314" i="41" s="1"/>
  <c r="O319" i="41" s="1"/>
  <c r="P314" i="41" s="1"/>
  <c r="P319" i="41" s="1"/>
  <c r="Q314" i="41" s="1"/>
  <c r="Q319" i="41" s="1"/>
  <c r="R314" i="41" s="1"/>
  <c r="R319" i="41" s="1"/>
  <c r="S314" i="41" s="1"/>
  <c r="S319" i="41" s="1"/>
  <c r="T314" i="41" s="1"/>
  <c r="T319" i="41" s="1"/>
  <c r="U314" i="41" s="1"/>
  <c r="U319" i="41" s="1"/>
  <c r="V314" i="41" s="1"/>
  <c r="V319" i="41" s="1"/>
  <c r="W314" i="41" s="1"/>
  <c r="W319" i="41" s="1"/>
  <c r="X314" i="41" s="1"/>
  <c r="X319" i="41" s="1"/>
  <c r="Y314" i="41" s="1"/>
  <c r="Y319" i="41" s="1"/>
  <c r="Z314" i="41" s="1"/>
  <c r="Z319" i="41" s="1"/>
  <c r="AA314" i="41" s="1"/>
  <c r="AA319" i="41" s="1"/>
  <c r="AB314" i="41" s="1"/>
  <c r="AB319" i="41" s="1"/>
  <c r="AC314" i="41" s="1"/>
  <c r="AC319" i="41" s="1"/>
  <c r="AD314" i="41" s="1"/>
  <c r="AD319" i="41" s="1"/>
  <c r="AE314" i="41" s="1"/>
  <c r="AE319" i="41" s="1"/>
  <c r="AF314" i="41" s="1"/>
  <c r="AF319" i="41" s="1"/>
  <c r="AG314" i="41" s="1"/>
  <c r="AG319" i="41" s="1"/>
  <c r="AH314" i="41" s="1"/>
  <c r="AH319" i="41" s="1"/>
  <c r="AI314" i="41" s="1"/>
  <c r="AI319" i="41" s="1"/>
  <c r="AJ314" i="41" s="1"/>
  <c r="AJ319" i="41" s="1"/>
  <c r="AK314" i="41" s="1"/>
  <c r="AK319" i="41" s="1"/>
  <c r="AL314" i="41" s="1"/>
  <c r="AL319" i="41" s="1"/>
  <c r="AM314" i="41" s="1"/>
  <c r="AM319" i="41" s="1"/>
  <c r="AN314" i="41" s="1"/>
  <c r="AN319" i="41" s="1"/>
  <c r="AO314" i="41" s="1"/>
  <c r="AO319" i="41" s="1"/>
  <c r="AP314" i="41" s="1"/>
  <c r="AP319" i="41" s="1"/>
  <c r="AQ314" i="41" s="1"/>
  <c r="AQ319" i="41" s="1"/>
  <c r="AR314" i="41" s="1"/>
  <c r="AR319" i="41" s="1"/>
  <c r="AS314" i="41" s="1"/>
  <c r="AS319" i="41" s="1"/>
  <c r="AT314" i="41" s="1"/>
  <c r="AT319" i="41" s="1"/>
  <c r="AU314" i="41" s="1"/>
  <c r="AU319" i="41" s="1"/>
  <c r="AV314" i="41" s="1"/>
  <c r="AV319" i="41" s="1"/>
  <c r="AW314" i="41" s="1"/>
  <c r="AW319" i="41" s="1"/>
  <c r="AX314" i="41" s="1"/>
  <c r="AX319" i="41" s="1"/>
  <c r="AY314" i="41" s="1"/>
  <c r="AY319" i="41" s="1"/>
  <c r="AZ314" i="41" s="1"/>
  <c r="AZ319" i="41" s="1"/>
  <c r="BA314" i="41" s="1"/>
  <c r="BA319" i="41" s="1"/>
  <c r="BB314" i="41" s="1"/>
  <c r="BB319" i="41" s="1"/>
  <c r="BC314" i="41" s="1"/>
  <c r="BC319" i="41" s="1"/>
  <c r="BD314" i="41" s="1"/>
  <c r="BD319" i="41" s="1"/>
  <c r="BE314" i="41" s="1"/>
  <c r="BE319" i="41" s="1"/>
  <c r="BF314" i="41" s="1"/>
  <c r="BF319" i="41" s="1"/>
  <c r="BG314" i="41" s="1"/>
  <c r="BG319" i="41" s="1"/>
  <c r="BH314" i="41" s="1"/>
  <c r="BH319" i="41" s="1"/>
  <c r="BI314" i="41" s="1"/>
  <c r="BI319" i="41" s="1"/>
  <c r="BJ314" i="41" s="1"/>
  <c r="BJ319" i="41" s="1"/>
  <c r="BK314" i="41" s="1"/>
  <c r="BK319" i="41" s="1"/>
  <c r="BL314" i="41" s="1"/>
  <c r="BL319" i="41" s="1"/>
  <c r="BM314" i="41" s="1"/>
  <c r="BM319" i="41" s="1"/>
  <c r="BN314" i="41" s="1"/>
  <c r="BN319" i="41" s="1"/>
  <c r="BO314" i="41" s="1"/>
  <c r="BO319" i="41" s="1"/>
  <c r="BP314" i="41" s="1"/>
  <c r="BP319" i="41" s="1"/>
  <c r="BQ314" i="41" s="1"/>
  <c r="BQ319" i="41" s="1"/>
  <c r="BR314" i="41" s="1"/>
  <c r="BR319" i="41" s="1"/>
  <c r="BS314" i="41" s="1"/>
  <c r="BS319" i="41" s="1"/>
  <c r="BT314" i="41" s="1"/>
  <c r="BT319" i="41" s="1"/>
  <c r="BU314" i="41" s="1"/>
  <c r="BU319" i="41" s="1"/>
  <c r="D303" i="41"/>
  <c r="E298" i="41" s="1"/>
  <c r="E303" i="41" s="1"/>
  <c r="F298" i="41" s="1"/>
  <c r="F303" i="41" s="1"/>
  <c r="G298" i="41" s="1"/>
  <c r="G303" i="41" s="1"/>
  <c r="H298" i="41" s="1"/>
  <c r="H303" i="41" s="1"/>
  <c r="I298" i="41" s="1"/>
  <c r="I303" i="41" s="1"/>
  <c r="J298" i="41" s="1"/>
  <c r="J303" i="41" s="1"/>
  <c r="K298" i="41" s="1"/>
  <c r="K303" i="41" s="1"/>
  <c r="L298" i="41" s="1"/>
  <c r="L303" i="41" s="1"/>
  <c r="M298" i="41" s="1"/>
  <c r="M303" i="41" s="1"/>
  <c r="N298" i="41" s="1"/>
  <c r="N303" i="41" s="1"/>
  <c r="O298" i="41" s="1"/>
  <c r="O303" i="41" s="1"/>
  <c r="P298" i="41" s="1"/>
  <c r="P303" i="41" s="1"/>
  <c r="Q298" i="41" s="1"/>
  <c r="Q303" i="41" s="1"/>
  <c r="R298" i="41" s="1"/>
  <c r="R303" i="41" s="1"/>
  <c r="S298" i="41" s="1"/>
  <c r="S303" i="41" s="1"/>
  <c r="T298" i="41" s="1"/>
  <c r="T303" i="41" s="1"/>
  <c r="U298" i="41" s="1"/>
  <c r="U303" i="41" s="1"/>
  <c r="V298" i="41" s="1"/>
  <c r="V303" i="41" s="1"/>
  <c r="W298" i="41" s="1"/>
  <c r="W303" i="41" s="1"/>
  <c r="X298" i="41" s="1"/>
  <c r="X303" i="41" s="1"/>
  <c r="Y298" i="41" s="1"/>
  <c r="Y303" i="41" s="1"/>
  <c r="Z298" i="41" s="1"/>
  <c r="Z303" i="41" s="1"/>
  <c r="AA298" i="41" s="1"/>
  <c r="AA303" i="41" s="1"/>
  <c r="AB298" i="41" s="1"/>
  <c r="AB303" i="41" s="1"/>
  <c r="AC298" i="41" s="1"/>
  <c r="AC303" i="41" s="1"/>
  <c r="AD298" i="41" s="1"/>
  <c r="AD303" i="41" s="1"/>
  <c r="AE298" i="41" s="1"/>
  <c r="AE303" i="41" s="1"/>
  <c r="AF298" i="41" s="1"/>
  <c r="AF303" i="41" s="1"/>
  <c r="AG298" i="41" s="1"/>
  <c r="AG303" i="41" s="1"/>
  <c r="AH298" i="41" s="1"/>
  <c r="AH303" i="41" s="1"/>
  <c r="AI298" i="41" s="1"/>
  <c r="AI303" i="41" s="1"/>
  <c r="AJ298" i="41" s="1"/>
  <c r="AJ303" i="41" s="1"/>
  <c r="AK298" i="41" s="1"/>
  <c r="AK303" i="41" s="1"/>
  <c r="AL298" i="41" s="1"/>
  <c r="AL303" i="41" s="1"/>
  <c r="AM298" i="41" s="1"/>
  <c r="AM303" i="41" s="1"/>
  <c r="AN298" i="41" s="1"/>
  <c r="AN303" i="41" s="1"/>
  <c r="AO298" i="41" s="1"/>
  <c r="AO303" i="41" s="1"/>
  <c r="AP298" i="41" s="1"/>
  <c r="AP303" i="41" s="1"/>
  <c r="AQ298" i="41" s="1"/>
  <c r="AQ303" i="41" s="1"/>
  <c r="AR298" i="41" s="1"/>
  <c r="AR303" i="41" s="1"/>
  <c r="AS298" i="41" s="1"/>
  <c r="AS303" i="41" s="1"/>
  <c r="AT298" i="41" s="1"/>
  <c r="AT303" i="41" s="1"/>
  <c r="AU298" i="41" s="1"/>
  <c r="AU303" i="41" s="1"/>
  <c r="AV298" i="41" s="1"/>
  <c r="AV303" i="41" s="1"/>
  <c r="AW298" i="41" s="1"/>
  <c r="AW303" i="41" s="1"/>
  <c r="AX298" i="41" s="1"/>
  <c r="AX303" i="41" s="1"/>
  <c r="AY298" i="41" s="1"/>
  <c r="AY303" i="41" s="1"/>
  <c r="AZ298" i="41" s="1"/>
  <c r="AZ303" i="41" s="1"/>
  <c r="BA298" i="41" s="1"/>
  <c r="BA303" i="41" s="1"/>
  <c r="BB298" i="41" s="1"/>
  <c r="BB303" i="41" s="1"/>
  <c r="BC298" i="41" s="1"/>
  <c r="BC303" i="41" s="1"/>
  <c r="BD298" i="41" s="1"/>
  <c r="BD303" i="41" s="1"/>
  <c r="BE298" i="41" s="1"/>
  <c r="BE303" i="41" s="1"/>
  <c r="BF298" i="41" s="1"/>
  <c r="BF303" i="41" s="1"/>
  <c r="BG298" i="41" s="1"/>
  <c r="BG303" i="41" s="1"/>
  <c r="BH298" i="41" s="1"/>
  <c r="BH303" i="41" s="1"/>
  <c r="BI298" i="41" s="1"/>
  <c r="BI303" i="41" s="1"/>
  <c r="BJ298" i="41" s="1"/>
  <c r="BJ303" i="41" s="1"/>
  <c r="BK298" i="41" s="1"/>
  <c r="BK303" i="41" s="1"/>
  <c r="BL298" i="41" s="1"/>
  <c r="E78" i="41"/>
  <c r="F73" i="41" s="1"/>
  <c r="F78" i="41" s="1"/>
  <c r="G73" i="41" s="1"/>
  <c r="G78" i="41" s="1"/>
  <c r="H73" i="41" s="1"/>
  <c r="H78" i="41" s="1"/>
  <c r="I73" i="41" s="1"/>
  <c r="I78" i="41" s="1"/>
  <c r="J73" i="41" s="1"/>
  <c r="J78" i="41" s="1"/>
  <c r="K73" i="41" s="1"/>
  <c r="K78" i="41" s="1"/>
  <c r="L73" i="41" s="1"/>
  <c r="L78" i="41" s="1"/>
  <c r="M73" i="41" s="1"/>
  <c r="M78" i="41" s="1"/>
  <c r="N73" i="41" s="1"/>
  <c r="N78" i="41" s="1"/>
  <c r="O73" i="41" s="1"/>
  <c r="O78" i="41" s="1"/>
  <c r="P73" i="41" s="1"/>
  <c r="P78" i="41" s="1"/>
  <c r="Q73" i="41" s="1"/>
  <c r="Q78" i="41" s="1"/>
  <c r="R73" i="41" s="1"/>
  <c r="R78" i="41" s="1"/>
  <c r="S73" i="41" s="1"/>
  <c r="S78" i="41" s="1"/>
  <c r="T73" i="41" s="1"/>
  <c r="T78" i="41" s="1"/>
  <c r="U73" i="41" s="1"/>
  <c r="U78" i="41" s="1"/>
  <c r="V73" i="41" s="1"/>
  <c r="V78" i="41" s="1"/>
  <c r="W73" i="41" s="1"/>
  <c r="W78" i="41" s="1"/>
  <c r="X73" i="41" s="1"/>
  <c r="X78" i="41" s="1"/>
  <c r="Y73" i="41" s="1"/>
  <c r="Y78" i="41" s="1"/>
  <c r="Z73" i="41" s="1"/>
  <c r="Z78" i="41" s="1"/>
  <c r="AA73" i="41" s="1"/>
  <c r="AA78" i="41" s="1"/>
  <c r="AB73" i="41" s="1"/>
  <c r="AB78" i="41" s="1"/>
  <c r="AC73" i="41" s="1"/>
  <c r="AC78" i="41" s="1"/>
  <c r="AD73" i="41" s="1"/>
  <c r="AD78" i="41" s="1"/>
  <c r="AE73" i="41" s="1"/>
  <c r="AE78" i="41" s="1"/>
  <c r="AF73" i="41" s="1"/>
  <c r="AF78" i="41" s="1"/>
  <c r="AG73" i="41" s="1"/>
  <c r="AG78" i="41" s="1"/>
  <c r="AH73" i="41" s="1"/>
  <c r="AH78" i="41" s="1"/>
  <c r="AI73" i="41" s="1"/>
  <c r="AI78" i="41" s="1"/>
  <c r="AJ73" i="41" s="1"/>
  <c r="AJ78" i="41" s="1"/>
  <c r="AK73" i="41" s="1"/>
  <c r="AK78" i="41" s="1"/>
  <c r="AL73" i="41" s="1"/>
  <c r="AL78" i="41" s="1"/>
  <c r="AM73" i="41" s="1"/>
  <c r="AM78" i="41" s="1"/>
  <c r="AN73" i="41" s="1"/>
  <c r="AN78" i="41" s="1"/>
  <c r="AO73" i="41" s="1"/>
  <c r="AO78" i="41" s="1"/>
  <c r="AP73" i="41" s="1"/>
  <c r="AP78" i="41" s="1"/>
  <c r="AQ73" i="41" s="1"/>
  <c r="AQ78" i="41" s="1"/>
  <c r="AR73" i="41" s="1"/>
  <c r="AR78" i="41" s="1"/>
  <c r="AS73" i="41" s="1"/>
  <c r="AS78" i="41" s="1"/>
  <c r="AT73" i="41" s="1"/>
  <c r="AT78" i="41" s="1"/>
  <c r="AU73" i="41" s="1"/>
  <c r="AU78" i="41" s="1"/>
  <c r="AV73" i="41" s="1"/>
  <c r="AV78" i="41" s="1"/>
  <c r="AW73" i="41" s="1"/>
  <c r="AW78" i="41" s="1"/>
  <c r="AX73" i="41" s="1"/>
  <c r="AX78" i="41" s="1"/>
  <c r="AY73" i="41" s="1"/>
  <c r="AY78" i="41" s="1"/>
  <c r="AZ73" i="41" s="1"/>
  <c r="AZ78" i="41" s="1"/>
  <c r="BA73" i="41" s="1"/>
  <c r="BA78" i="41" s="1"/>
  <c r="BB73" i="41" s="1"/>
  <c r="BB78" i="41" s="1"/>
  <c r="BC73" i="41" s="1"/>
  <c r="BC78" i="41" s="1"/>
  <c r="BD73" i="41" s="1"/>
  <c r="E149" i="41"/>
  <c r="F143" i="41" s="1"/>
  <c r="F149" i="41" s="1"/>
  <c r="G143" i="41" s="1"/>
  <c r="G149" i="41" s="1"/>
  <c r="H143" i="41" s="1"/>
  <c r="H149" i="41" s="1"/>
  <c r="I143" i="41" s="1"/>
  <c r="I149" i="41" s="1"/>
  <c r="J143" i="41" s="1"/>
  <c r="J149" i="41" s="1"/>
  <c r="K143" i="41" s="1"/>
  <c r="K149" i="41" s="1"/>
  <c r="L143" i="41" s="1"/>
  <c r="L149" i="41" s="1"/>
  <c r="M143" i="41" s="1"/>
  <c r="M149" i="41" s="1"/>
  <c r="N143" i="41" s="1"/>
  <c r="N149" i="41" s="1"/>
  <c r="O143" i="41" s="1"/>
  <c r="O149" i="41" s="1"/>
  <c r="P143" i="41" s="1"/>
  <c r="P149" i="41" s="1"/>
  <c r="Q143" i="41" s="1"/>
  <c r="Q149" i="41" s="1"/>
  <c r="R143" i="41" s="1"/>
  <c r="R149" i="41" s="1"/>
  <c r="S143" i="41" s="1"/>
  <c r="S149" i="41" s="1"/>
  <c r="T143" i="41" s="1"/>
  <c r="T149" i="41" s="1"/>
  <c r="U143" i="41" s="1"/>
  <c r="U149" i="41" s="1"/>
  <c r="V143" i="41" s="1"/>
  <c r="V149" i="41" s="1"/>
  <c r="W143" i="41" s="1"/>
  <c r="W149" i="41" s="1"/>
  <c r="X143" i="41" s="1"/>
  <c r="X149" i="41" s="1"/>
  <c r="Y143" i="41" s="1"/>
  <c r="Y149" i="41" s="1"/>
  <c r="Z143" i="41" s="1"/>
  <c r="Z149" i="41" s="1"/>
  <c r="AA143" i="41" s="1"/>
  <c r="AA149" i="41" s="1"/>
  <c r="AB143" i="41" s="1"/>
  <c r="AB149" i="41" s="1"/>
  <c r="AC143" i="41" s="1"/>
  <c r="AC149" i="41" s="1"/>
  <c r="AD143" i="41" s="1"/>
  <c r="AD149" i="41" s="1"/>
  <c r="AE143" i="41" s="1"/>
  <c r="AE149" i="41" s="1"/>
  <c r="AF143" i="41" s="1"/>
  <c r="AF149" i="41" s="1"/>
  <c r="AG143" i="41" s="1"/>
  <c r="AG149" i="41" s="1"/>
  <c r="AH143" i="41" s="1"/>
  <c r="AH149" i="41" s="1"/>
  <c r="AI143" i="41" s="1"/>
  <c r="AI149" i="41" s="1"/>
  <c r="AJ143" i="41" s="1"/>
  <c r="AJ149" i="41" s="1"/>
  <c r="AK143" i="41" s="1"/>
  <c r="AK149" i="41" s="1"/>
  <c r="AL143" i="41" s="1"/>
  <c r="AL149" i="41" s="1"/>
  <c r="AM143" i="41" s="1"/>
  <c r="AM149" i="41" s="1"/>
  <c r="AN143" i="41" s="1"/>
  <c r="AN149" i="41" s="1"/>
  <c r="AO143" i="41" s="1"/>
  <c r="AO149" i="41" s="1"/>
  <c r="AP143" i="41" s="1"/>
  <c r="AP149" i="41" s="1"/>
  <c r="AQ143" i="41" s="1"/>
  <c r="AQ149" i="41" s="1"/>
  <c r="AR143" i="41" s="1"/>
  <c r="AR149" i="41" s="1"/>
  <c r="AS143" i="41" s="1"/>
  <c r="AS149" i="41" s="1"/>
  <c r="AT143" i="41" s="1"/>
  <c r="AT149" i="41" s="1"/>
  <c r="AU143" i="41" s="1"/>
  <c r="AU149" i="41" s="1"/>
  <c r="AV143" i="41" s="1"/>
  <c r="AV149" i="41" s="1"/>
  <c r="AW143" i="41" s="1"/>
  <c r="AW149" i="41" s="1"/>
  <c r="AX143" i="41" s="1"/>
  <c r="AX149" i="41" s="1"/>
  <c r="AY143" i="41" s="1"/>
  <c r="AY149" i="41" s="1"/>
  <c r="AZ143" i="41" s="1"/>
  <c r="AZ149" i="41" s="1"/>
  <c r="BA143" i="41" s="1"/>
  <c r="BA149" i="41" s="1"/>
  <c r="BB143" i="41" s="1"/>
  <c r="BB149" i="41" s="1"/>
  <c r="BC143" i="41" s="1"/>
  <c r="BC149" i="41" s="1"/>
  <c r="BD143" i="41" s="1"/>
  <c r="BD149" i="41" s="1"/>
  <c r="BE143" i="41" s="1"/>
  <c r="BE149" i="41" s="1"/>
  <c r="BF143" i="41" s="1"/>
  <c r="BF149" i="41" s="1"/>
  <c r="BG143" i="41" s="1"/>
  <c r="BG149" i="41" s="1"/>
  <c r="BH143" i="41" s="1"/>
  <c r="BH149" i="41" s="1"/>
  <c r="BI143" i="41" s="1"/>
  <c r="BI149" i="41" s="1"/>
  <c r="BJ143" i="41" s="1"/>
  <c r="BJ149" i="41" s="1"/>
  <c r="BK143" i="41" s="1"/>
  <c r="BK149" i="41" s="1"/>
  <c r="BL143" i="41" s="1"/>
  <c r="BL149" i="41" s="1"/>
  <c r="BM143" i="41" s="1"/>
  <c r="BM149" i="41" s="1"/>
  <c r="BN143" i="41" s="1"/>
  <c r="BN149" i="41" s="1"/>
  <c r="BO143" i="41" s="1"/>
  <c r="BO149" i="41" s="1"/>
  <c r="BP143" i="41" s="1"/>
  <c r="BP149" i="41" s="1"/>
  <c r="BQ143" i="41" s="1"/>
  <c r="BQ149" i="41" s="1"/>
  <c r="BR143" i="41" s="1"/>
  <c r="BR149" i="41" s="1"/>
  <c r="BS143" i="41" s="1"/>
  <c r="BS149" i="41" s="1"/>
  <c r="BT143" i="41" s="1"/>
  <c r="BT149" i="41" s="1"/>
  <c r="BU143" i="41" s="1"/>
  <c r="BU149" i="41" s="1"/>
  <c r="BV143" i="41" s="1"/>
  <c r="BV149" i="41" s="1"/>
  <c r="BW143" i="41" s="1"/>
  <c r="E184" i="41"/>
  <c r="F179" i="41" s="1"/>
  <c r="F184" i="41" s="1"/>
  <c r="G179" i="41" s="1"/>
  <c r="G184" i="41" s="1"/>
  <c r="H179" i="41" s="1"/>
  <c r="H184" i="41" s="1"/>
  <c r="I179" i="41" s="1"/>
  <c r="I184" i="41" s="1"/>
  <c r="J179" i="41" s="1"/>
  <c r="J184" i="41" s="1"/>
  <c r="K179" i="41" s="1"/>
  <c r="K184" i="41" s="1"/>
  <c r="L179" i="41" s="1"/>
  <c r="L184" i="41" s="1"/>
  <c r="M179" i="41" s="1"/>
  <c r="M184" i="41" s="1"/>
  <c r="N179" i="41" s="1"/>
  <c r="N184" i="41" s="1"/>
  <c r="O179" i="41" s="1"/>
  <c r="O184" i="41" s="1"/>
  <c r="P179" i="41" s="1"/>
  <c r="P184" i="41" s="1"/>
  <c r="Q179" i="41" s="1"/>
  <c r="Q184" i="41" s="1"/>
  <c r="R179" i="41" s="1"/>
  <c r="R184" i="41" s="1"/>
  <c r="S179" i="41" s="1"/>
  <c r="S184" i="41" s="1"/>
  <c r="T179" i="41" s="1"/>
  <c r="T184" i="41" s="1"/>
  <c r="U179" i="41" s="1"/>
  <c r="U184" i="41" s="1"/>
  <c r="V179" i="41" s="1"/>
  <c r="V184" i="41" s="1"/>
  <c r="W179" i="41" s="1"/>
  <c r="W184" i="41" s="1"/>
  <c r="X179" i="41" s="1"/>
  <c r="X184" i="41" s="1"/>
  <c r="Y179" i="41" s="1"/>
  <c r="Y184" i="41" s="1"/>
  <c r="Z179" i="41" s="1"/>
  <c r="Z184" i="41" s="1"/>
  <c r="AA179" i="41" s="1"/>
  <c r="AA184" i="41" s="1"/>
  <c r="AB179" i="41" s="1"/>
  <c r="AB184" i="41" s="1"/>
  <c r="AC179" i="41" s="1"/>
  <c r="AC184" i="41" s="1"/>
  <c r="AD179" i="41" s="1"/>
  <c r="AD184" i="41" s="1"/>
  <c r="AE179" i="41" s="1"/>
  <c r="AE184" i="41" s="1"/>
  <c r="AF179" i="41" s="1"/>
  <c r="AF184" i="41" s="1"/>
  <c r="AG179" i="41" s="1"/>
  <c r="AG184" i="41" s="1"/>
  <c r="AH179" i="41" s="1"/>
  <c r="AH184" i="41" s="1"/>
  <c r="AI179" i="41" s="1"/>
  <c r="AI184" i="41" s="1"/>
  <c r="AJ179" i="41" s="1"/>
  <c r="AJ184" i="41" s="1"/>
  <c r="AK179" i="41" s="1"/>
  <c r="AK184" i="41" s="1"/>
  <c r="AL179" i="41" s="1"/>
  <c r="AL184" i="41" s="1"/>
  <c r="AM179" i="41" s="1"/>
  <c r="AM184" i="41" s="1"/>
  <c r="AN179" i="41" s="1"/>
  <c r="AN184" i="41" s="1"/>
  <c r="AO179" i="41" s="1"/>
  <c r="AO184" i="41" s="1"/>
  <c r="AP179" i="41" s="1"/>
  <c r="AP184" i="41" s="1"/>
  <c r="AQ179" i="41" s="1"/>
  <c r="AQ184" i="41" s="1"/>
  <c r="AR179" i="41" s="1"/>
  <c r="AR184" i="41" s="1"/>
  <c r="AS179" i="41" s="1"/>
  <c r="AS184" i="41" s="1"/>
  <c r="AT179" i="41" s="1"/>
  <c r="AT184" i="41" s="1"/>
  <c r="AU179" i="41" s="1"/>
  <c r="AU184" i="41" s="1"/>
  <c r="AV179" i="41" s="1"/>
  <c r="AV184" i="41" s="1"/>
  <c r="AW179" i="41" s="1"/>
  <c r="AW184" i="41" s="1"/>
  <c r="AX179" i="41" s="1"/>
  <c r="AX184" i="41" s="1"/>
  <c r="AY179" i="41" s="1"/>
  <c r="AY184" i="41" s="1"/>
  <c r="AZ179" i="41" s="1"/>
  <c r="AZ184" i="41" s="1"/>
  <c r="BA179" i="41" s="1"/>
  <c r="BA184" i="41" s="1"/>
  <c r="BB179" i="41" s="1"/>
  <c r="BB184" i="41" s="1"/>
  <c r="BC179" i="41" s="1"/>
  <c r="BC184" i="41" s="1"/>
  <c r="BD179" i="41" s="1"/>
  <c r="BD184" i="41" s="1"/>
  <c r="BE179" i="41" s="1"/>
  <c r="BE184" i="41" s="1"/>
  <c r="BF179" i="41" s="1"/>
  <c r="BF184" i="41" s="1"/>
  <c r="BG179" i="41" s="1"/>
  <c r="BG184" i="41" s="1"/>
  <c r="BH179" i="41" s="1"/>
  <c r="BH184" i="41" s="1"/>
  <c r="BI179" i="41" s="1"/>
  <c r="BI184" i="41" s="1"/>
  <c r="BJ179" i="41" s="1"/>
  <c r="BJ184" i="41" s="1"/>
  <c r="BK179" i="41" s="1"/>
  <c r="BK184" i="41" s="1"/>
  <c r="BL179" i="41" s="1"/>
  <c r="BL184" i="41" s="1"/>
  <c r="BM179" i="41" s="1"/>
  <c r="BM184" i="41" s="1"/>
  <c r="BN179" i="41" s="1"/>
  <c r="BN184" i="41" s="1"/>
  <c r="BO179" i="41" s="1"/>
  <c r="BO184" i="41" s="1"/>
  <c r="BP179" i="41" s="1"/>
  <c r="BP184" i="41" s="1"/>
  <c r="BQ179" i="41" s="1"/>
  <c r="BQ184" i="41" s="1"/>
  <c r="BR179" i="41" s="1"/>
  <c r="BR184" i="41" s="1"/>
  <c r="BS179" i="41" s="1"/>
  <c r="BS184" i="41" s="1"/>
  <c r="BT179" i="41" s="1"/>
  <c r="BT184" i="41" s="1"/>
  <c r="BU179" i="41" s="1"/>
  <c r="BU184" i="41" s="1"/>
  <c r="BV179" i="41" s="1"/>
  <c r="BV184" i="41" s="1"/>
  <c r="BW179" i="41" s="1"/>
  <c r="E213" i="41"/>
  <c r="F208" i="41" s="1"/>
  <c r="F213" i="41" s="1"/>
  <c r="G208" i="41" s="1"/>
  <c r="G213" i="41" s="1"/>
  <c r="H208" i="41" s="1"/>
  <c r="H213" i="41" s="1"/>
  <c r="I208" i="41" s="1"/>
  <c r="I213" i="41" s="1"/>
  <c r="J208" i="41" s="1"/>
  <c r="J213" i="41" s="1"/>
  <c r="K208" i="41" s="1"/>
  <c r="K213" i="41" s="1"/>
  <c r="L208" i="41" s="1"/>
  <c r="L213" i="41" s="1"/>
  <c r="M208" i="41" s="1"/>
  <c r="M213" i="41" s="1"/>
  <c r="N208" i="41" s="1"/>
  <c r="N213" i="41" s="1"/>
  <c r="O208" i="41" s="1"/>
  <c r="O213" i="41" s="1"/>
  <c r="P208" i="41" s="1"/>
  <c r="P213" i="41" s="1"/>
  <c r="Q208" i="41" s="1"/>
  <c r="Q213" i="41" s="1"/>
  <c r="R208" i="41" s="1"/>
  <c r="R213" i="41" s="1"/>
  <c r="S208" i="41" s="1"/>
  <c r="S213" i="41" s="1"/>
  <c r="T208" i="41" s="1"/>
  <c r="T213" i="41" s="1"/>
  <c r="U208" i="41" s="1"/>
  <c r="U213" i="41" s="1"/>
  <c r="V208" i="41" s="1"/>
  <c r="V213" i="41" s="1"/>
  <c r="W208" i="41" s="1"/>
  <c r="W213" i="41" s="1"/>
  <c r="X208" i="41" s="1"/>
  <c r="X213" i="41" s="1"/>
  <c r="Y208" i="41" s="1"/>
  <c r="Y213" i="41" s="1"/>
  <c r="Z208" i="41" s="1"/>
  <c r="Z213" i="41" s="1"/>
  <c r="AA208" i="41" s="1"/>
  <c r="AA213" i="41" s="1"/>
  <c r="AB208" i="41" s="1"/>
  <c r="AB213" i="41" s="1"/>
  <c r="AC208" i="41" s="1"/>
  <c r="AC213" i="41" s="1"/>
  <c r="AD208" i="41" s="1"/>
  <c r="AD213" i="41" s="1"/>
  <c r="AE208" i="41" s="1"/>
  <c r="AE213" i="41" s="1"/>
  <c r="AF208" i="41" s="1"/>
  <c r="AF213" i="41" s="1"/>
  <c r="AG208" i="41" s="1"/>
  <c r="AG213" i="41" s="1"/>
  <c r="AH208" i="41" s="1"/>
  <c r="AH213" i="41" s="1"/>
  <c r="AI208" i="41" s="1"/>
  <c r="AI213" i="41" s="1"/>
  <c r="AJ208" i="41" s="1"/>
  <c r="AJ213" i="41" s="1"/>
  <c r="AK208" i="41" s="1"/>
  <c r="AK213" i="41" s="1"/>
  <c r="AL208" i="41" s="1"/>
  <c r="AL213" i="41" s="1"/>
  <c r="AM208" i="41" s="1"/>
  <c r="AM213" i="41" s="1"/>
  <c r="AN208" i="41" s="1"/>
  <c r="AN213" i="41" s="1"/>
  <c r="AO208" i="41" s="1"/>
  <c r="AO213" i="41" s="1"/>
  <c r="AP208" i="41" s="1"/>
  <c r="AP213" i="41" s="1"/>
  <c r="AQ208" i="41" s="1"/>
  <c r="AQ213" i="41" s="1"/>
  <c r="AR208" i="41" s="1"/>
  <c r="AR213" i="41" s="1"/>
  <c r="AS208" i="41" s="1"/>
  <c r="AS213" i="41" s="1"/>
  <c r="AT208" i="41" s="1"/>
  <c r="AT213" i="41" s="1"/>
  <c r="AU208" i="41" s="1"/>
  <c r="AU213" i="41" s="1"/>
  <c r="AV208" i="41" s="1"/>
  <c r="AV213" i="41" s="1"/>
  <c r="AW208" i="41" s="1"/>
  <c r="AW213" i="41" s="1"/>
  <c r="AX208" i="41" s="1"/>
  <c r="AX213" i="41" s="1"/>
  <c r="AY208" i="41" s="1"/>
  <c r="AY213" i="41" s="1"/>
  <c r="AZ208" i="41" s="1"/>
  <c r="AZ213" i="41" s="1"/>
  <c r="BA208" i="41" s="1"/>
  <c r="BA213" i="41" s="1"/>
  <c r="BB208" i="41" s="1"/>
  <c r="BB213" i="41" s="1"/>
  <c r="BC208" i="41" s="1"/>
  <c r="BC213" i="41" s="1"/>
  <c r="BD208" i="41" s="1"/>
  <c r="BD213" i="41" s="1"/>
  <c r="BE208" i="41" s="1"/>
  <c r="BE213" i="41" s="1"/>
  <c r="BF208" i="41" s="1"/>
  <c r="BF213" i="41" s="1"/>
  <c r="BG208" i="41" s="1"/>
  <c r="BG213" i="41" s="1"/>
  <c r="BH208" i="41" s="1"/>
  <c r="BH213" i="41" s="1"/>
  <c r="BI208" i="41" s="1"/>
  <c r="BI213" i="41" s="1"/>
  <c r="BJ208" i="41" s="1"/>
  <c r="BJ213" i="41" s="1"/>
  <c r="BK208" i="41" s="1"/>
  <c r="BK213" i="41" s="1"/>
  <c r="BL208" i="41" s="1"/>
  <c r="BL213" i="41" s="1"/>
  <c r="BM208" i="41" s="1"/>
  <c r="BM213" i="41" s="1"/>
  <c r="BN208" i="41" s="1"/>
  <c r="BN213" i="41" s="1"/>
  <c r="BO208" i="41" s="1"/>
  <c r="BO213" i="41" s="1"/>
  <c r="BP208" i="41" s="1"/>
  <c r="BP213" i="41" s="1"/>
  <c r="BQ208" i="41" s="1"/>
  <c r="BQ213" i="41" s="1"/>
  <c r="BR208" i="41" s="1"/>
  <c r="BR213" i="41" s="1"/>
  <c r="BS208" i="41" s="1"/>
  <c r="BS213" i="41" s="1"/>
  <c r="BT208" i="41" s="1"/>
  <c r="BT213" i="41" s="1"/>
  <c r="BU208" i="41" s="1"/>
  <c r="BU213" i="41" s="1"/>
  <c r="BV208" i="41" s="1"/>
  <c r="BV213" i="41" s="1"/>
  <c r="BW208" i="41" s="1"/>
  <c r="E194" i="41"/>
  <c r="F187" i="41" s="1"/>
  <c r="F194" i="41" s="1"/>
  <c r="G187" i="41" s="1"/>
  <c r="G194" i="41" s="1"/>
  <c r="H187" i="41" s="1"/>
  <c r="H194" i="41" s="1"/>
  <c r="I187" i="41" s="1"/>
  <c r="I194" i="41" s="1"/>
  <c r="J187" i="41" s="1"/>
  <c r="J194" i="41" s="1"/>
  <c r="K187" i="41" s="1"/>
  <c r="K194" i="41" s="1"/>
  <c r="L187" i="41" s="1"/>
  <c r="L194" i="41" s="1"/>
  <c r="M187" i="41" s="1"/>
  <c r="M194" i="41" s="1"/>
  <c r="N187" i="41" s="1"/>
  <c r="N194" i="41" s="1"/>
  <c r="O187" i="41" s="1"/>
  <c r="O194" i="41" s="1"/>
  <c r="P187" i="41" s="1"/>
  <c r="P194" i="41" s="1"/>
  <c r="Q187" i="41" s="1"/>
  <c r="Q194" i="41" s="1"/>
  <c r="R187" i="41" s="1"/>
  <c r="R194" i="41" s="1"/>
  <c r="S187" i="41" s="1"/>
  <c r="S194" i="41" s="1"/>
  <c r="T187" i="41" s="1"/>
  <c r="T194" i="41" s="1"/>
  <c r="U187" i="41" s="1"/>
  <c r="U194" i="41" s="1"/>
  <c r="V187" i="41" s="1"/>
  <c r="V194" i="41" s="1"/>
  <c r="W187" i="41" s="1"/>
  <c r="W194" i="41" s="1"/>
  <c r="X187" i="41" s="1"/>
  <c r="X194" i="41" s="1"/>
  <c r="Y187" i="41" s="1"/>
  <c r="Y194" i="41" s="1"/>
  <c r="Z187" i="41" s="1"/>
  <c r="Z194" i="41" s="1"/>
  <c r="AA187" i="41" s="1"/>
  <c r="AA194" i="41" s="1"/>
  <c r="AB187" i="41" s="1"/>
  <c r="AB194" i="41" s="1"/>
  <c r="AC187" i="41" s="1"/>
  <c r="AC194" i="41" s="1"/>
  <c r="AD187" i="41" s="1"/>
  <c r="AD194" i="41" s="1"/>
  <c r="AE187" i="41" s="1"/>
  <c r="AE194" i="41" s="1"/>
  <c r="AF187" i="41" s="1"/>
  <c r="AF194" i="41" s="1"/>
  <c r="AG187" i="41" s="1"/>
  <c r="AG194" i="41" s="1"/>
  <c r="AH187" i="41" s="1"/>
  <c r="AH194" i="41" s="1"/>
  <c r="AI187" i="41" s="1"/>
  <c r="AI194" i="41" s="1"/>
  <c r="AJ187" i="41" s="1"/>
  <c r="AJ194" i="41" s="1"/>
  <c r="AK187" i="41" s="1"/>
  <c r="AK194" i="41" s="1"/>
  <c r="AL187" i="41" s="1"/>
  <c r="AL194" i="41" s="1"/>
  <c r="AM187" i="41" s="1"/>
  <c r="AM194" i="41" s="1"/>
  <c r="AN187" i="41" s="1"/>
  <c r="AN194" i="41" s="1"/>
  <c r="AO187" i="41" s="1"/>
  <c r="AO194" i="41" s="1"/>
  <c r="AP187" i="41" s="1"/>
  <c r="AP194" i="41" s="1"/>
  <c r="AQ187" i="41" s="1"/>
  <c r="AQ194" i="41" s="1"/>
  <c r="AR187" i="41" s="1"/>
  <c r="AR194" i="41" s="1"/>
  <c r="AS187" i="41" s="1"/>
  <c r="AS194" i="41" s="1"/>
  <c r="AT187" i="41" s="1"/>
  <c r="AT194" i="41" s="1"/>
  <c r="AU187" i="41" s="1"/>
  <c r="AU194" i="41" s="1"/>
  <c r="AV187" i="41" s="1"/>
  <c r="AV194" i="41" s="1"/>
  <c r="AW187" i="41" s="1"/>
  <c r="AW194" i="41" s="1"/>
  <c r="AX187" i="41" s="1"/>
  <c r="AX194" i="41" s="1"/>
  <c r="AY187" i="41" s="1"/>
  <c r="AY194" i="41" s="1"/>
  <c r="AZ187" i="41" s="1"/>
  <c r="AZ194" i="41" s="1"/>
  <c r="BA187" i="41" s="1"/>
  <c r="BA194" i="41" s="1"/>
  <c r="BB187" i="41" s="1"/>
  <c r="BB194" i="41" s="1"/>
  <c r="BC187" i="41" s="1"/>
  <c r="BC194" i="41" s="1"/>
  <c r="BD187" i="41" s="1"/>
  <c r="BD194" i="41" s="1"/>
  <c r="BE187" i="41" s="1"/>
  <c r="BE194" i="41" s="1"/>
  <c r="BF187" i="41" s="1"/>
  <c r="BF194" i="41" s="1"/>
  <c r="BG187" i="41" s="1"/>
  <c r="BG194" i="41" s="1"/>
  <c r="BH187" i="41" s="1"/>
  <c r="BH194" i="41" s="1"/>
  <c r="BI187" i="41" s="1"/>
  <c r="BI194" i="41" s="1"/>
  <c r="BJ187" i="41" s="1"/>
  <c r="BJ194" i="41" s="1"/>
  <c r="BK187" i="41" s="1"/>
  <c r="BK194" i="41" s="1"/>
  <c r="BL187" i="41" s="1"/>
  <c r="BL194" i="41" s="1"/>
  <c r="BM187" i="41" s="1"/>
  <c r="BM194" i="41" s="1"/>
  <c r="BN187" i="41" s="1"/>
  <c r="BN194" i="41" s="1"/>
  <c r="BO187" i="41" s="1"/>
  <c r="BO194" i="41" s="1"/>
  <c r="BP187" i="41" s="1"/>
  <c r="BP194" i="41" s="1"/>
  <c r="BQ187" i="41" s="1"/>
  <c r="BQ194" i="41" s="1"/>
  <c r="BR187" i="41" s="1"/>
  <c r="BR194" i="41" s="1"/>
  <c r="BS187" i="41" s="1"/>
  <c r="BS194" i="41" s="1"/>
  <c r="BT187" i="41" s="1"/>
  <c r="BT194" i="41" s="1"/>
  <c r="BU187" i="41" s="1"/>
  <c r="BU194" i="41" s="1"/>
  <c r="BV187" i="41" s="1"/>
  <c r="BV194" i="41" s="1"/>
  <c r="BW187" i="41" s="1"/>
  <c r="D271" i="41"/>
  <c r="E266" i="41" s="1"/>
  <c r="E271" i="41" s="1"/>
  <c r="F266" i="41" s="1"/>
  <c r="F271" i="41" s="1"/>
  <c r="G266" i="41" s="1"/>
  <c r="G271" i="41" s="1"/>
  <c r="H266" i="41" s="1"/>
  <c r="H271" i="41" s="1"/>
  <c r="I266" i="41" s="1"/>
  <c r="I271" i="41" s="1"/>
  <c r="J266" i="41" s="1"/>
  <c r="J271" i="41" s="1"/>
  <c r="K266" i="41" s="1"/>
  <c r="K271" i="41" s="1"/>
  <c r="L266" i="41" s="1"/>
  <c r="L271" i="41" s="1"/>
  <c r="M266" i="41" s="1"/>
  <c r="M271" i="41" s="1"/>
  <c r="N266" i="41" s="1"/>
  <c r="N271" i="41" s="1"/>
  <c r="O266" i="41" s="1"/>
  <c r="O271" i="41" s="1"/>
  <c r="P266" i="41" s="1"/>
  <c r="P271" i="41" s="1"/>
  <c r="Q266" i="41" s="1"/>
  <c r="Q271" i="41" s="1"/>
  <c r="R266" i="41" s="1"/>
  <c r="R271" i="41" s="1"/>
  <c r="S266" i="41" s="1"/>
  <c r="S271" i="41" s="1"/>
  <c r="T266" i="41" s="1"/>
  <c r="T271" i="41" s="1"/>
  <c r="U266" i="41" s="1"/>
  <c r="U271" i="41" s="1"/>
  <c r="V266" i="41" s="1"/>
  <c r="V271" i="41" s="1"/>
  <c r="W266" i="41" s="1"/>
  <c r="W271" i="41" s="1"/>
  <c r="X266" i="41" s="1"/>
  <c r="X271" i="41" s="1"/>
  <c r="Y266" i="41" s="1"/>
  <c r="Y271" i="41" s="1"/>
  <c r="Z266" i="41" s="1"/>
  <c r="Z271" i="41" s="1"/>
  <c r="AA266" i="41" s="1"/>
  <c r="AA271" i="41" s="1"/>
  <c r="AB266" i="41" s="1"/>
  <c r="AB271" i="41" s="1"/>
  <c r="AC266" i="41" s="1"/>
  <c r="AC271" i="41" s="1"/>
  <c r="AD266" i="41" s="1"/>
  <c r="AD271" i="41" s="1"/>
  <c r="AE266" i="41" s="1"/>
  <c r="AE271" i="41" s="1"/>
  <c r="AF266" i="41" s="1"/>
  <c r="AF271" i="41" s="1"/>
  <c r="AG266" i="41" s="1"/>
  <c r="AG271" i="41" s="1"/>
  <c r="AH266" i="41" s="1"/>
  <c r="AH271" i="41" s="1"/>
  <c r="AI266" i="41" s="1"/>
  <c r="AI271" i="41" s="1"/>
  <c r="AJ266" i="41" s="1"/>
  <c r="AJ271" i="41" s="1"/>
  <c r="AK266" i="41" s="1"/>
  <c r="AK271" i="41" s="1"/>
  <c r="AL266" i="41" s="1"/>
  <c r="AL271" i="41" s="1"/>
  <c r="AM266" i="41" s="1"/>
  <c r="AM271" i="41" s="1"/>
  <c r="AN266" i="41" s="1"/>
  <c r="AN271" i="41" s="1"/>
  <c r="AO266" i="41" s="1"/>
  <c r="AO271" i="41" s="1"/>
  <c r="AP266" i="41" s="1"/>
  <c r="AP271" i="41" s="1"/>
  <c r="AQ266" i="41" s="1"/>
  <c r="AQ271" i="41" s="1"/>
  <c r="AR266" i="41" s="1"/>
  <c r="AR271" i="41" s="1"/>
  <c r="AS266" i="41" s="1"/>
  <c r="AS271" i="41" s="1"/>
  <c r="AT266" i="41" s="1"/>
  <c r="AT271" i="41" s="1"/>
  <c r="AU266" i="41" s="1"/>
  <c r="AU271" i="41" s="1"/>
  <c r="AV266" i="41" s="1"/>
  <c r="AV271" i="41" s="1"/>
  <c r="AW266" i="41" s="1"/>
  <c r="AW271" i="41" s="1"/>
  <c r="AX266" i="41" s="1"/>
  <c r="AX271" i="41" s="1"/>
  <c r="AY266" i="41" s="1"/>
  <c r="AY271" i="41" s="1"/>
  <c r="AZ266" i="41" s="1"/>
  <c r="AZ271" i="41" s="1"/>
  <c r="BA266" i="41" s="1"/>
  <c r="BA271" i="41" s="1"/>
  <c r="BB266" i="41" s="1"/>
  <c r="BB271" i="41" s="1"/>
  <c r="BC266" i="41" s="1"/>
  <c r="BC271" i="41" s="1"/>
  <c r="BD266" i="41" s="1"/>
  <c r="BD271" i="41" s="1"/>
  <c r="BE266" i="41" s="1"/>
  <c r="BE271" i="41" s="1"/>
  <c r="BF266" i="41" s="1"/>
  <c r="BF271" i="41" s="1"/>
  <c r="BG266" i="41" s="1"/>
  <c r="BG271" i="41" s="1"/>
  <c r="BH266" i="41" s="1"/>
  <c r="BH271" i="41" s="1"/>
  <c r="BI266" i="41" s="1"/>
  <c r="BI271" i="41" s="1"/>
  <c r="BJ266" i="41" s="1"/>
  <c r="BJ271" i="41" s="1"/>
  <c r="BK266" i="41" s="1"/>
  <c r="BK271" i="41" s="1"/>
  <c r="E89" i="41"/>
  <c r="F81" i="41" s="1"/>
  <c r="F89" i="41" s="1"/>
  <c r="G81" i="41" s="1"/>
  <c r="G89" i="41" s="1"/>
  <c r="H81" i="41" s="1"/>
  <c r="H89" i="41" s="1"/>
  <c r="I81" i="41" s="1"/>
  <c r="I89" i="41" s="1"/>
  <c r="J81" i="41" s="1"/>
  <c r="J89" i="41" s="1"/>
  <c r="K81" i="41" s="1"/>
  <c r="K89" i="41" s="1"/>
  <c r="L81" i="41" s="1"/>
  <c r="L89" i="41" s="1"/>
  <c r="M81" i="41" s="1"/>
  <c r="M89" i="41" s="1"/>
  <c r="N81" i="41" s="1"/>
  <c r="N89" i="41" s="1"/>
  <c r="O81" i="41" s="1"/>
  <c r="O89" i="41" s="1"/>
  <c r="P81" i="41" s="1"/>
  <c r="P89" i="41" s="1"/>
  <c r="Q81" i="41" s="1"/>
  <c r="Q89" i="41" s="1"/>
  <c r="R81" i="41" s="1"/>
  <c r="R89" i="41" s="1"/>
  <c r="S81" i="41" s="1"/>
  <c r="S89" i="41" s="1"/>
  <c r="T81" i="41" s="1"/>
  <c r="T89" i="41" s="1"/>
  <c r="U81" i="41" s="1"/>
  <c r="U89" i="41" s="1"/>
  <c r="V81" i="41" s="1"/>
  <c r="V89" i="41" s="1"/>
  <c r="W81" i="41" s="1"/>
  <c r="W89" i="41" s="1"/>
  <c r="X81" i="41" s="1"/>
  <c r="X89" i="41" s="1"/>
  <c r="Y81" i="41" s="1"/>
  <c r="Y89" i="41" s="1"/>
  <c r="Z81" i="41" s="1"/>
  <c r="Z89" i="41" s="1"/>
  <c r="AA81" i="41" s="1"/>
  <c r="AA89" i="41" s="1"/>
  <c r="AB81" i="41" s="1"/>
  <c r="AB89" i="41" s="1"/>
  <c r="AC81" i="41" s="1"/>
  <c r="AC89" i="41" s="1"/>
  <c r="AD81" i="41" s="1"/>
  <c r="AD89" i="41" s="1"/>
  <c r="AE81" i="41" s="1"/>
  <c r="AE89" i="41" s="1"/>
  <c r="AF81" i="41" s="1"/>
  <c r="AF89" i="41" s="1"/>
  <c r="AG81" i="41" s="1"/>
  <c r="AG89" i="41" s="1"/>
  <c r="AH81" i="41" s="1"/>
  <c r="AH89" i="41" s="1"/>
  <c r="AI81" i="41" s="1"/>
  <c r="AI89" i="41" s="1"/>
  <c r="AJ81" i="41" s="1"/>
  <c r="AJ89" i="41" s="1"/>
  <c r="AK81" i="41" s="1"/>
  <c r="AK89" i="41" s="1"/>
  <c r="AL81" i="41" s="1"/>
  <c r="AL89" i="41" s="1"/>
  <c r="AM81" i="41" s="1"/>
  <c r="AM89" i="41" s="1"/>
  <c r="AN81" i="41" s="1"/>
  <c r="AN89" i="41" s="1"/>
  <c r="AO81" i="41" s="1"/>
  <c r="AO89" i="41" s="1"/>
  <c r="AP81" i="41" s="1"/>
  <c r="AP89" i="41" s="1"/>
  <c r="AQ81" i="41" s="1"/>
  <c r="AQ89" i="41" s="1"/>
  <c r="AR81" i="41" s="1"/>
  <c r="AR89" i="41" s="1"/>
  <c r="AS81" i="41" s="1"/>
  <c r="AS89" i="41" s="1"/>
  <c r="AT81" i="41" s="1"/>
  <c r="AT89" i="41" s="1"/>
  <c r="AU81" i="41" s="1"/>
  <c r="AU89" i="41" s="1"/>
  <c r="AV81" i="41" s="1"/>
  <c r="AV89" i="41" s="1"/>
  <c r="AW81" i="41" s="1"/>
  <c r="AW89" i="41" s="1"/>
  <c r="AX81" i="41" s="1"/>
  <c r="AX89" i="41" s="1"/>
  <c r="AY81" i="41" s="1"/>
  <c r="AY89" i="41" s="1"/>
  <c r="AZ81" i="41" s="1"/>
  <c r="AZ89" i="41" s="1"/>
  <c r="BA81" i="41" s="1"/>
  <c r="BA89" i="41" s="1"/>
  <c r="BB81" i="41" s="1"/>
  <c r="BB89" i="41" s="1"/>
  <c r="BC81" i="41" s="1"/>
  <c r="BC89" i="41" s="1"/>
  <c r="BD81" i="41" s="1"/>
  <c r="BD89" i="41" s="1"/>
  <c r="BE81" i="41" s="1"/>
  <c r="BE89" i="41" s="1"/>
  <c r="BF81" i="41" s="1"/>
  <c r="BF89" i="41" s="1"/>
  <c r="BG81" i="41" s="1"/>
  <c r="BG89" i="41" s="1"/>
  <c r="BH81" i="41" s="1"/>
  <c r="BH89" i="41" s="1"/>
  <c r="BI81" i="41" s="1"/>
  <c r="BI89" i="41" s="1"/>
  <c r="BJ81" i="41" s="1"/>
  <c r="BJ89" i="41" s="1"/>
  <c r="BK81" i="41" s="1"/>
  <c r="BK89" i="41" s="1"/>
  <c r="BL81" i="41" s="1"/>
  <c r="BL89" i="41" s="1"/>
  <c r="BM81" i="41" s="1"/>
  <c r="BM89" i="41" s="1"/>
  <c r="BN81" i="41" s="1"/>
  <c r="BN89" i="41" s="1"/>
  <c r="BO81" i="41" s="1"/>
  <c r="BO89" i="41" s="1"/>
  <c r="BP81" i="41" s="1"/>
  <c r="BP89" i="41" s="1"/>
  <c r="BQ81" i="41" s="1"/>
  <c r="BQ89" i="41" s="1"/>
  <c r="BR81" i="41" s="1"/>
  <c r="BR89" i="41" s="1"/>
  <c r="BS81" i="41" s="1"/>
  <c r="BS89" i="41" s="1"/>
  <c r="BT81" i="41" s="1"/>
  <c r="BT89" i="41" s="1"/>
  <c r="BU81" i="41" s="1"/>
  <c r="BU89" i="41" s="1"/>
  <c r="BV81" i="41" s="1"/>
  <c r="BV89" i="41" s="1"/>
  <c r="BW81" i="41" s="1"/>
  <c r="BW89" i="41" s="1"/>
  <c r="BX81" i="41" s="1"/>
  <c r="BX89" i="41" s="1"/>
  <c r="BY81" i="41" s="1"/>
  <c r="BY89" i="41" s="1"/>
  <c r="BZ81" i="41" s="1"/>
  <c r="BZ89" i="41" s="1"/>
  <c r="CA81" i="41" s="1"/>
  <c r="CA89" i="41" s="1"/>
  <c r="E168" i="41"/>
  <c r="F163" i="41" s="1"/>
  <c r="F168" i="41" s="1"/>
  <c r="G163" i="41" s="1"/>
  <c r="G168" i="41" s="1"/>
  <c r="H163" i="41" s="1"/>
  <c r="H168" i="41" s="1"/>
  <c r="I163" i="41" s="1"/>
  <c r="I168" i="41" s="1"/>
  <c r="J163" i="41" s="1"/>
  <c r="J168" i="41" s="1"/>
  <c r="K163" i="41" s="1"/>
  <c r="K168" i="41" s="1"/>
  <c r="L163" i="41" s="1"/>
  <c r="L168" i="41" s="1"/>
  <c r="M163" i="41" s="1"/>
  <c r="M168" i="41" s="1"/>
  <c r="N163" i="41" s="1"/>
  <c r="N168" i="41" s="1"/>
  <c r="O163" i="41" s="1"/>
  <c r="O168" i="41" s="1"/>
  <c r="P163" i="41" s="1"/>
  <c r="P168" i="41" s="1"/>
  <c r="Q163" i="41" s="1"/>
  <c r="Q168" i="41" s="1"/>
  <c r="R163" i="41" s="1"/>
  <c r="R168" i="41" s="1"/>
  <c r="S163" i="41" s="1"/>
  <c r="S168" i="41" s="1"/>
  <c r="T163" i="41" s="1"/>
  <c r="T168" i="41" s="1"/>
  <c r="U163" i="41" s="1"/>
  <c r="U168" i="41" s="1"/>
  <c r="V163" i="41" s="1"/>
  <c r="V168" i="41" s="1"/>
  <c r="W163" i="41" s="1"/>
  <c r="W168" i="41" s="1"/>
  <c r="X163" i="41" s="1"/>
  <c r="X168" i="41" s="1"/>
  <c r="Y163" i="41" s="1"/>
  <c r="Y168" i="41" s="1"/>
  <c r="Z163" i="41" s="1"/>
  <c r="Z168" i="41" s="1"/>
  <c r="AA163" i="41" s="1"/>
  <c r="AA168" i="41" s="1"/>
  <c r="AB163" i="41" s="1"/>
  <c r="AB168" i="41" s="1"/>
  <c r="AC163" i="41" s="1"/>
  <c r="AC168" i="41" s="1"/>
  <c r="AD163" i="41" s="1"/>
  <c r="AD168" i="41" s="1"/>
  <c r="AE163" i="41" s="1"/>
  <c r="AE168" i="41" s="1"/>
  <c r="AF163" i="41" s="1"/>
  <c r="AF168" i="41" s="1"/>
  <c r="AG163" i="41" s="1"/>
  <c r="AG168" i="41" s="1"/>
  <c r="AH163" i="41" s="1"/>
  <c r="AH168" i="41" s="1"/>
  <c r="AI163" i="41" s="1"/>
  <c r="AI168" i="41" s="1"/>
  <c r="AJ163" i="41" s="1"/>
  <c r="AJ168" i="41" s="1"/>
  <c r="AK163" i="41" s="1"/>
  <c r="AK168" i="41" s="1"/>
  <c r="AL163" i="41" s="1"/>
  <c r="AL168" i="41" s="1"/>
  <c r="AM163" i="41" s="1"/>
  <c r="AM168" i="41" s="1"/>
  <c r="AN163" i="41" s="1"/>
  <c r="AN168" i="41" s="1"/>
  <c r="AO163" i="41" s="1"/>
  <c r="AO168" i="41" s="1"/>
  <c r="AP163" i="41" s="1"/>
  <c r="AP168" i="41" s="1"/>
  <c r="AQ163" i="41" s="1"/>
  <c r="AQ168" i="41" s="1"/>
  <c r="AR163" i="41" s="1"/>
  <c r="AR168" i="41" s="1"/>
  <c r="AS163" i="41" s="1"/>
  <c r="AS168" i="41" s="1"/>
  <c r="AT163" i="41" s="1"/>
  <c r="AT168" i="41" s="1"/>
  <c r="AU163" i="41" s="1"/>
  <c r="AU168" i="41" s="1"/>
  <c r="AV163" i="41" s="1"/>
  <c r="AV168" i="41" s="1"/>
  <c r="AW163" i="41" s="1"/>
  <c r="AW168" i="41" s="1"/>
  <c r="AX163" i="41" s="1"/>
  <c r="AX168" i="41" s="1"/>
  <c r="AY163" i="41" s="1"/>
  <c r="AY168" i="41" s="1"/>
  <c r="AZ163" i="41" s="1"/>
  <c r="AZ168" i="41" s="1"/>
  <c r="BA163" i="41" s="1"/>
  <c r="BA168" i="41" s="1"/>
  <c r="BB163" i="41" s="1"/>
  <c r="BB168" i="41" s="1"/>
  <c r="BC163" i="41" s="1"/>
  <c r="BC168" i="41" s="1"/>
  <c r="BD163" i="41" s="1"/>
  <c r="BD168" i="41" s="1"/>
  <c r="BE163" i="41" s="1"/>
  <c r="BE168" i="41" s="1"/>
  <c r="BF163" i="41" s="1"/>
  <c r="BF168" i="41" s="1"/>
  <c r="BG163" i="41" s="1"/>
  <c r="BG168" i="41" s="1"/>
  <c r="BH163" i="41" s="1"/>
  <c r="BH168" i="41" s="1"/>
  <c r="BI163" i="41" s="1"/>
  <c r="BI168" i="41" s="1"/>
  <c r="BJ163" i="41" s="1"/>
  <c r="BJ168" i="41" s="1"/>
  <c r="BK163" i="41" s="1"/>
  <c r="BK168" i="41" s="1"/>
  <c r="BL163" i="41" s="1"/>
  <c r="BL168" i="41" s="1"/>
  <c r="BM163" i="41" s="1"/>
  <c r="BM168" i="41" s="1"/>
  <c r="BN163" i="41" s="1"/>
  <c r="BN168" i="41" s="1"/>
  <c r="BO163" i="41" s="1"/>
  <c r="BO168" i="41" s="1"/>
  <c r="BP163" i="41" s="1"/>
  <c r="BP168" i="41" s="1"/>
  <c r="BQ163" i="41" s="1"/>
  <c r="BQ168" i="41" s="1"/>
  <c r="BR163" i="41" s="1"/>
  <c r="BR168" i="41" s="1"/>
  <c r="BS163" i="41" s="1"/>
  <c r="BS168" i="41" s="1"/>
  <c r="BT163" i="41" s="1"/>
  <c r="BT168" i="41" s="1"/>
  <c r="BU163" i="41" s="1"/>
  <c r="BU168" i="41" s="1"/>
  <c r="BV163" i="41" s="1"/>
  <c r="BV168" i="41" s="1"/>
  <c r="BW163" i="41" s="1"/>
  <c r="E205" i="41"/>
  <c r="F197" i="41" s="1"/>
  <c r="F205" i="41" s="1"/>
  <c r="G197" i="41" s="1"/>
  <c r="G205" i="41" s="1"/>
  <c r="H197" i="41" s="1"/>
  <c r="H205" i="41" s="1"/>
  <c r="I197" i="41" s="1"/>
  <c r="I205" i="41" s="1"/>
  <c r="J197" i="41" s="1"/>
  <c r="J205" i="41" s="1"/>
  <c r="K197" i="41" s="1"/>
  <c r="K205" i="41" s="1"/>
  <c r="L197" i="41" s="1"/>
  <c r="L205" i="41" s="1"/>
  <c r="M197" i="41" s="1"/>
  <c r="M205" i="41" s="1"/>
  <c r="N197" i="41" s="1"/>
  <c r="N205" i="41" s="1"/>
  <c r="O197" i="41" s="1"/>
  <c r="O205" i="41" s="1"/>
  <c r="P197" i="41" s="1"/>
  <c r="P205" i="41" s="1"/>
  <c r="Q197" i="41" s="1"/>
  <c r="Q205" i="41" s="1"/>
  <c r="R197" i="41" s="1"/>
  <c r="R205" i="41" s="1"/>
  <c r="S197" i="41" s="1"/>
  <c r="S205" i="41" s="1"/>
  <c r="T197" i="41" s="1"/>
  <c r="T205" i="41" s="1"/>
  <c r="U197" i="41" s="1"/>
  <c r="U205" i="41" s="1"/>
  <c r="V197" i="41" s="1"/>
  <c r="V205" i="41" s="1"/>
  <c r="W197" i="41" s="1"/>
  <c r="W205" i="41" s="1"/>
  <c r="X197" i="41" s="1"/>
  <c r="X205" i="41" s="1"/>
  <c r="Y197" i="41" s="1"/>
  <c r="Y205" i="41" s="1"/>
  <c r="Z197" i="41" s="1"/>
  <c r="Z205" i="41" s="1"/>
  <c r="AA197" i="41" s="1"/>
  <c r="AA205" i="41" s="1"/>
  <c r="AB197" i="41" s="1"/>
  <c r="AB205" i="41" s="1"/>
  <c r="AC197" i="41" s="1"/>
  <c r="AC205" i="41" s="1"/>
  <c r="AD197" i="41" s="1"/>
  <c r="AD205" i="41" s="1"/>
  <c r="AE197" i="41" s="1"/>
  <c r="AE205" i="41" s="1"/>
  <c r="AF197" i="41" s="1"/>
  <c r="AF205" i="41" s="1"/>
  <c r="AG197" i="41" s="1"/>
  <c r="AG205" i="41" s="1"/>
  <c r="AH197" i="41" s="1"/>
  <c r="AH205" i="41" s="1"/>
  <c r="AI197" i="41" s="1"/>
  <c r="AI205" i="41" s="1"/>
  <c r="AJ197" i="41" s="1"/>
  <c r="AJ205" i="41" s="1"/>
  <c r="AK197" i="41" s="1"/>
  <c r="AK205" i="41" s="1"/>
  <c r="AL197" i="41" s="1"/>
  <c r="AL205" i="41" s="1"/>
  <c r="AM197" i="41" s="1"/>
  <c r="AM205" i="41" s="1"/>
  <c r="AN197" i="41" s="1"/>
  <c r="AN205" i="41" s="1"/>
  <c r="AO197" i="41" s="1"/>
  <c r="AO205" i="41" s="1"/>
  <c r="AP197" i="41" s="1"/>
  <c r="AP205" i="41" s="1"/>
  <c r="AQ197" i="41" s="1"/>
  <c r="AQ205" i="41" s="1"/>
  <c r="AR197" i="41" s="1"/>
  <c r="AR205" i="41" s="1"/>
  <c r="AS197" i="41" s="1"/>
  <c r="AS205" i="41" s="1"/>
  <c r="AT197" i="41" s="1"/>
  <c r="AT205" i="41" s="1"/>
  <c r="AU197" i="41" s="1"/>
  <c r="AU205" i="41" s="1"/>
  <c r="AV197" i="41" s="1"/>
  <c r="AV205" i="41" s="1"/>
  <c r="AW197" i="41" s="1"/>
  <c r="AW205" i="41" s="1"/>
  <c r="AX197" i="41" s="1"/>
  <c r="AX205" i="41" s="1"/>
  <c r="AY197" i="41" s="1"/>
  <c r="AY205" i="41" s="1"/>
  <c r="AZ197" i="41" s="1"/>
  <c r="AZ205" i="41" s="1"/>
  <c r="BA197" i="41" s="1"/>
  <c r="BA205" i="41" s="1"/>
  <c r="BB197" i="41" s="1"/>
  <c r="BB205" i="41" s="1"/>
  <c r="BC197" i="41" s="1"/>
  <c r="BC205" i="41" s="1"/>
  <c r="BD197" i="41" s="1"/>
  <c r="BD205" i="41" s="1"/>
  <c r="BE197" i="41" s="1"/>
  <c r="BE205" i="41" s="1"/>
  <c r="BF197" i="41" s="1"/>
  <c r="BF205" i="41" s="1"/>
  <c r="BG197" i="41" s="1"/>
  <c r="BG205" i="41" s="1"/>
  <c r="BH197" i="41" s="1"/>
  <c r="BH205" i="41" s="1"/>
  <c r="BI197" i="41" s="1"/>
  <c r="BI205" i="41" s="1"/>
  <c r="BJ197" i="41" s="1"/>
  <c r="BJ205" i="41" s="1"/>
  <c r="BK197" i="41" s="1"/>
  <c r="BK205" i="41" s="1"/>
  <c r="BL197" i="41" s="1"/>
  <c r="BL205" i="41" s="1"/>
  <c r="BM197" i="41" s="1"/>
  <c r="BM205" i="41" s="1"/>
  <c r="BN197" i="41" s="1"/>
  <c r="BN205" i="41" s="1"/>
  <c r="BO197" i="41" s="1"/>
  <c r="BO205" i="41" s="1"/>
  <c r="BP197" i="41" s="1"/>
  <c r="BP205" i="41" s="1"/>
  <c r="BQ197" i="41" s="1"/>
  <c r="BQ205" i="41" s="1"/>
  <c r="BR197" i="41" s="1"/>
  <c r="BR205" i="41" s="1"/>
  <c r="BS197" i="41" s="1"/>
  <c r="BS205" i="41" s="1"/>
  <c r="BT197" i="41" s="1"/>
  <c r="BT205" i="41" s="1"/>
  <c r="BU197" i="41" s="1"/>
  <c r="BU205" i="41" s="1"/>
  <c r="BV197" i="41" s="1"/>
  <c r="BV205" i="41" s="1"/>
  <c r="BW197" i="41" s="1"/>
  <c r="D256" i="41"/>
  <c r="E252" i="41" s="1"/>
  <c r="E256" i="41" s="1"/>
  <c r="F252" i="41" s="1"/>
  <c r="F256" i="41" s="1"/>
  <c r="G252" i="41" s="1"/>
  <c r="G256" i="41" s="1"/>
  <c r="H252" i="41" s="1"/>
  <c r="H256" i="41" s="1"/>
  <c r="I252" i="41" s="1"/>
  <c r="I256" i="41" s="1"/>
  <c r="J252" i="41" s="1"/>
  <c r="J256" i="41" s="1"/>
  <c r="K252" i="41" s="1"/>
  <c r="K256" i="41" s="1"/>
  <c r="L252" i="41" s="1"/>
  <c r="L256" i="41" s="1"/>
  <c r="M252" i="41" s="1"/>
  <c r="M256" i="41" s="1"/>
  <c r="N252" i="41" s="1"/>
  <c r="N256" i="41" s="1"/>
  <c r="O252" i="41" s="1"/>
  <c r="O256" i="41" s="1"/>
  <c r="P252" i="41" s="1"/>
  <c r="P256" i="41" s="1"/>
  <c r="Q252" i="41" s="1"/>
  <c r="Q256" i="41" s="1"/>
  <c r="R252" i="41" s="1"/>
  <c r="R256" i="41" s="1"/>
  <c r="S252" i="41" s="1"/>
  <c r="S256" i="41" s="1"/>
  <c r="T252" i="41" s="1"/>
  <c r="T256" i="41" s="1"/>
  <c r="U252" i="41" s="1"/>
  <c r="U256" i="41" s="1"/>
  <c r="V252" i="41" s="1"/>
  <c r="V256" i="41" s="1"/>
  <c r="W252" i="41" s="1"/>
  <c r="W256" i="41" s="1"/>
  <c r="X252" i="41" s="1"/>
  <c r="X256" i="41" s="1"/>
  <c r="Y252" i="41" s="1"/>
  <c r="Y256" i="41" s="1"/>
  <c r="Z252" i="41" s="1"/>
  <c r="Z256" i="41" s="1"/>
  <c r="AA252" i="41" s="1"/>
  <c r="AA256" i="41" s="1"/>
  <c r="AB252" i="41" s="1"/>
  <c r="AB256" i="41" s="1"/>
  <c r="AC252" i="41" s="1"/>
  <c r="AC256" i="41" s="1"/>
  <c r="AD252" i="41" s="1"/>
  <c r="AD256" i="41" s="1"/>
  <c r="AE252" i="41" s="1"/>
  <c r="AE256" i="41" s="1"/>
  <c r="AF252" i="41" s="1"/>
  <c r="AF256" i="41" s="1"/>
  <c r="AG252" i="41" s="1"/>
  <c r="AG256" i="41" s="1"/>
  <c r="AH252" i="41" s="1"/>
  <c r="AH256" i="41" s="1"/>
  <c r="AI252" i="41" s="1"/>
  <c r="AI256" i="41" s="1"/>
  <c r="AJ252" i="41" s="1"/>
  <c r="AJ256" i="41" s="1"/>
  <c r="AK252" i="41" s="1"/>
  <c r="AK256" i="41" s="1"/>
  <c r="AL252" i="41" s="1"/>
  <c r="AL256" i="41" s="1"/>
  <c r="AM252" i="41" s="1"/>
  <c r="AM256" i="41" s="1"/>
  <c r="AN252" i="41" s="1"/>
  <c r="AN256" i="41" s="1"/>
  <c r="AO252" i="41" s="1"/>
  <c r="AO256" i="41" s="1"/>
  <c r="AP252" i="41" s="1"/>
  <c r="AP256" i="41" s="1"/>
  <c r="AQ252" i="41" s="1"/>
  <c r="AQ256" i="41" s="1"/>
  <c r="AR252" i="41" s="1"/>
  <c r="AR256" i="41" s="1"/>
  <c r="AS252" i="41" s="1"/>
  <c r="AS256" i="41" s="1"/>
  <c r="AT252" i="41" s="1"/>
  <c r="AT256" i="41" s="1"/>
  <c r="AU252" i="41" s="1"/>
  <c r="AU256" i="41" s="1"/>
  <c r="AV252" i="41" s="1"/>
  <c r="AV256" i="41" s="1"/>
  <c r="AW252" i="41" s="1"/>
  <c r="AW256" i="41" s="1"/>
  <c r="AX252" i="41" s="1"/>
  <c r="AX256" i="41" s="1"/>
  <c r="AY252" i="41" s="1"/>
  <c r="AY256" i="41" s="1"/>
  <c r="AZ252" i="41" s="1"/>
  <c r="AZ256" i="41" s="1"/>
  <c r="BA252" i="41" s="1"/>
  <c r="BA256" i="41" s="1"/>
  <c r="BB252" i="41" s="1"/>
  <c r="BB256" i="41" s="1"/>
  <c r="BC252" i="41" s="1"/>
  <c r="BC256" i="41" s="1"/>
  <c r="BD252" i="41" s="1"/>
  <c r="BD256" i="41" s="1"/>
  <c r="BE252" i="41" s="1"/>
  <c r="BE256" i="41" s="1"/>
  <c r="BF252" i="41" s="1"/>
  <c r="BF256" i="41" s="1"/>
  <c r="BG252" i="41" s="1"/>
  <c r="BG256" i="41" s="1"/>
  <c r="BH252" i="41" s="1"/>
  <c r="BH256" i="41" s="1"/>
  <c r="BI252" i="41" s="1"/>
  <c r="BI256" i="41" s="1"/>
  <c r="BJ252" i="41" s="1"/>
  <c r="BJ256" i="41" s="1"/>
  <c r="BK252" i="41" s="1"/>
  <c r="BK256" i="41" s="1"/>
  <c r="BL252" i="41" s="1"/>
  <c r="D295" i="41"/>
  <c r="E290" i="41" s="1"/>
  <c r="E295" i="41" s="1"/>
  <c r="F290" i="41" s="1"/>
  <c r="F295" i="41" s="1"/>
  <c r="G290" i="41" s="1"/>
  <c r="G295" i="41" s="1"/>
  <c r="H290" i="41" s="1"/>
  <c r="H295" i="41" s="1"/>
  <c r="I290" i="41" s="1"/>
  <c r="I295" i="41" s="1"/>
  <c r="J290" i="41" s="1"/>
  <c r="J295" i="41" s="1"/>
  <c r="K290" i="41" s="1"/>
  <c r="K295" i="41" s="1"/>
  <c r="L290" i="41" s="1"/>
  <c r="L295" i="41" s="1"/>
  <c r="M290" i="41" s="1"/>
  <c r="M295" i="41" s="1"/>
  <c r="N290" i="41" s="1"/>
  <c r="N295" i="41" s="1"/>
  <c r="O290" i="41" s="1"/>
  <c r="O295" i="41" s="1"/>
  <c r="P290" i="41" s="1"/>
  <c r="P295" i="41" s="1"/>
  <c r="Q290" i="41" s="1"/>
  <c r="Q295" i="41" s="1"/>
  <c r="R290" i="41" s="1"/>
  <c r="R295" i="41" s="1"/>
  <c r="S290" i="41" s="1"/>
  <c r="S295" i="41" s="1"/>
  <c r="T290" i="41" s="1"/>
  <c r="T295" i="41" s="1"/>
  <c r="U290" i="41" s="1"/>
  <c r="U295" i="41" s="1"/>
  <c r="V290" i="41" s="1"/>
  <c r="V295" i="41" s="1"/>
  <c r="W290" i="41" s="1"/>
  <c r="W295" i="41" s="1"/>
  <c r="X290" i="41" s="1"/>
  <c r="X295" i="41" s="1"/>
  <c r="Y290" i="41" s="1"/>
  <c r="Y295" i="41" s="1"/>
  <c r="Z290" i="41" s="1"/>
  <c r="Z295" i="41" s="1"/>
  <c r="AA290" i="41" s="1"/>
  <c r="AA295" i="41" s="1"/>
  <c r="AB290" i="41" s="1"/>
  <c r="AB295" i="41" s="1"/>
  <c r="AC290" i="41" s="1"/>
  <c r="AC295" i="41" s="1"/>
  <c r="AD290" i="41" s="1"/>
  <c r="AD295" i="41" s="1"/>
  <c r="AE290" i="41" s="1"/>
  <c r="AE295" i="41" s="1"/>
  <c r="AF290" i="41" s="1"/>
  <c r="AF295" i="41" s="1"/>
  <c r="AG290" i="41" s="1"/>
  <c r="AG295" i="41" s="1"/>
  <c r="AH290" i="41" s="1"/>
  <c r="AH295" i="41" s="1"/>
  <c r="AI290" i="41" s="1"/>
  <c r="AI295" i="41" s="1"/>
  <c r="AJ290" i="41" s="1"/>
  <c r="AJ295" i="41" s="1"/>
  <c r="AK290" i="41" s="1"/>
  <c r="AK295" i="41" s="1"/>
  <c r="AL290" i="41" s="1"/>
  <c r="AL295" i="41" s="1"/>
  <c r="AM290" i="41" s="1"/>
  <c r="AM295" i="41" s="1"/>
  <c r="AN290" i="41" s="1"/>
  <c r="AN295" i="41" s="1"/>
  <c r="AO290" i="41" s="1"/>
  <c r="AO295" i="41" s="1"/>
  <c r="AP290" i="41" s="1"/>
  <c r="AP295" i="41" s="1"/>
  <c r="AQ290" i="41" s="1"/>
  <c r="AQ295" i="41" s="1"/>
  <c r="AR290" i="41" s="1"/>
  <c r="AR295" i="41" s="1"/>
  <c r="AS290" i="41" s="1"/>
  <c r="AS295" i="41" s="1"/>
  <c r="AT290" i="41" s="1"/>
  <c r="AT295" i="41" s="1"/>
  <c r="AU290" i="41" s="1"/>
  <c r="AU295" i="41" s="1"/>
  <c r="AV290" i="41" s="1"/>
  <c r="AV295" i="41" s="1"/>
  <c r="AW290" i="41" s="1"/>
  <c r="AW295" i="41" s="1"/>
  <c r="AX290" i="41" s="1"/>
  <c r="AX295" i="41" s="1"/>
  <c r="AY290" i="41" s="1"/>
  <c r="AY295" i="41" s="1"/>
  <c r="AZ290" i="41" s="1"/>
  <c r="AZ295" i="41" s="1"/>
  <c r="BA290" i="41" s="1"/>
  <c r="BA295" i="41" s="1"/>
  <c r="BB290" i="41" s="1"/>
  <c r="BB295" i="41" s="1"/>
  <c r="BC290" i="41" s="1"/>
  <c r="BC295" i="41" s="1"/>
  <c r="BD290" i="41" s="1"/>
  <c r="BD295" i="41" s="1"/>
  <c r="BE290" i="41" s="1"/>
  <c r="BE295" i="41" s="1"/>
  <c r="BF290" i="41" s="1"/>
  <c r="BF295" i="41" s="1"/>
  <c r="BG290" i="41" s="1"/>
  <c r="BG295" i="41" s="1"/>
  <c r="BH290" i="41" s="1"/>
  <c r="BH295" i="41" s="1"/>
  <c r="BI290" i="41" s="1"/>
  <c r="BI295" i="41" s="1"/>
  <c r="BJ290" i="41" s="1"/>
  <c r="BJ295" i="41" s="1"/>
  <c r="BK290" i="41" s="1"/>
  <c r="BK295" i="41" s="1"/>
  <c r="BL290" i="41" s="1"/>
  <c r="D287" i="41"/>
  <c r="E282" i="41" s="1"/>
  <c r="E287" i="41" s="1"/>
  <c r="F282" i="41" s="1"/>
  <c r="F287" i="41" s="1"/>
  <c r="G282" i="41" s="1"/>
  <c r="G287" i="41" s="1"/>
  <c r="H282" i="41" s="1"/>
  <c r="H287" i="41" s="1"/>
  <c r="I282" i="41" s="1"/>
  <c r="I287" i="41" s="1"/>
  <c r="J282" i="41" s="1"/>
  <c r="J287" i="41" s="1"/>
  <c r="K282" i="41" s="1"/>
  <c r="K287" i="41" s="1"/>
  <c r="L282" i="41" s="1"/>
  <c r="L287" i="41" s="1"/>
  <c r="M282" i="41" s="1"/>
  <c r="M287" i="41" s="1"/>
  <c r="N282" i="41" s="1"/>
  <c r="N287" i="41" s="1"/>
  <c r="O282" i="41" s="1"/>
  <c r="O287" i="41" s="1"/>
  <c r="P282" i="41" s="1"/>
  <c r="P287" i="41" s="1"/>
  <c r="Q282" i="41" s="1"/>
  <c r="Q287" i="41" s="1"/>
  <c r="R282" i="41" s="1"/>
  <c r="R287" i="41" s="1"/>
  <c r="S282" i="41" s="1"/>
  <c r="S287" i="41" s="1"/>
  <c r="T282" i="41" s="1"/>
  <c r="T287" i="41" s="1"/>
  <c r="U282" i="41" s="1"/>
  <c r="U287" i="41" s="1"/>
  <c r="V282" i="41" s="1"/>
  <c r="V287" i="41" s="1"/>
  <c r="W282" i="41" s="1"/>
  <c r="W287" i="41" s="1"/>
  <c r="X282" i="41" s="1"/>
  <c r="X287" i="41" s="1"/>
  <c r="Y282" i="41" s="1"/>
  <c r="Y287" i="41" s="1"/>
  <c r="Z282" i="41" s="1"/>
  <c r="Z287" i="41" s="1"/>
  <c r="AA282" i="41" s="1"/>
  <c r="AA287" i="41" s="1"/>
  <c r="AB282" i="41" s="1"/>
  <c r="AB287" i="41" s="1"/>
  <c r="AC282" i="41" s="1"/>
  <c r="AC287" i="41" s="1"/>
  <c r="AD282" i="41" s="1"/>
  <c r="AD287" i="41" s="1"/>
  <c r="AE282" i="41" s="1"/>
  <c r="AE287" i="41" s="1"/>
  <c r="AF282" i="41" s="1"/>
  <c r="AF287" i="41" s="1"/>
  <c r="AG282" i="41" s="1"/>
  <c r="AG287" i="41" s="1"/>
  <c r="AH282" i="41" s="1"/>
  <c r="AH287" i="41" s="1"/>
  <c r="AI282" i="41" s="1"/>
  <c r="AI287" i="41" s="1"/>
  <c r="AJ282" i="41" s="1"/>
  <c r="AJ287" i="41" s="1"/>
  <c r="AK282" i="41" s="1"/>
  <c r="AK287" i="41" s="1"/>
  <c r="AL282" i="41" s="1"/>
  <c r="AL287" i="41" s="1"/>
  <c r="AM282" i="41" s="1"/>
  <c r="AM287" i="41" s="1"/>
  <c r="AN282" i="41" s="1"/>
  <c r="AN287" i="41" s="1"/>
  <c r="AO282" i="41" s="1"/>
  <c r="AO287" i="41" s="1"/>
  <c r="AP282" i="41" s="1"/>
  <c r="AP287" i="41" s="1"/>
  <c r="AQ282" i="41" s="1"/>
  <c r="AQ287" i="41" s="1"/>
  <c r="AR282" i="41" s="1"/>
  <c r="AR287" i="41" s="1"/>
  <c r="AS282" i="41" s="1"/>
  <c r="AS287" i="41" s="1"/>
  <c r="AT282" i="41" s="1"/>
  <c r="AT287" i="41" s="1"/>
  <c r="AU282" i="41" s="1"/>
  <c r="AU287" i="41" s="1"/>
  <c r="AV282" i="41" s="1"/>
  <c r="AV287" i="41" s="1"/>
  <c r="AW282" i="41" s="1"/>
  <c r="AW287" i="41" s="1"/>
  <c r="AX282" i="41" s="1"/>
  <c r="AX287" i="41" s="1"/>
  <c r="AY282" i="41" s="1"/>
  <c r="AY287" i="41" s="1"/>
  <c r="AZ282" i="41" s="1"/>
  <c r="AZ287" i="41" s="1"/>
  <c r="BA282" i="41" s="1"/>
  <c r="BA287" i="41" s="1"/>
  <c r="BB282" i="41" s="1"/>
  <c r="BB287" i="41" s="1"/>
  <c r="BC282" i="41" s="1"/>
  <c r="BC287" i="41" s="1"/>
  <c r="BD282" i="41" s="1"/>
  <c r="BD287" i="41" s="1"/>
  <c r="BE282" i="41" s="1"/>
  <c r="BE287" i="41" s="1"/>
  <c r="BF282" i="41" s="1"/>
  <c r="BF287" i="41" s="1"/>
  <c r="BG282" i="41" s="1"/>
  <c r="BG287" i="41" s="1"/>
  <c r="BH282" i="41" s="1"/>
  <c r="BH287" i="41" s="1"/>
  <c r="BI282" i="41" s="1"/>
  <c r="BI287" i="41" s="1"/>
  <c r="BJ282" i="41" s="1"/>
  <c r="BJ287" i="41" s="1"/>
  <c r="BK282" i="41" s="1"/>
  <c r="BK287" i="41" s="1"/>
  <c r="BL282" i="41" s="1"/>
  <c r="D249" i="41"/>
  <c r="E245" i="41" s="1"/>
  <c r="E249" i="41" s="1"/>
  <c r="F245" i="41" s="1"/>
  <c r="F249" i="41" s="1"/>
  <c r="G245" i="41" s="1"/>
  <c r="G249" i="41" s="1"/>
  <c r="H245" i="41" s="1"/>
  <c r="H249" i="41" s="1"/>
  <c r="I245" i="41" s="1"/>
  <c r="I249" i="41" s="1"/>
  <c r="J245" i="41" s="1"/>
  <c r="J249" i="41" s="1"/>
  <c r="K245" i="41" s="1"/>
  <c r="K249" i="41" s="1"/>
  <c r="L245" i="41" s="1"/>
  <c r="L249" i="41" s="1"/>
  <c r="M245" i="41" s="1"/>
  <c r="M249" i="41" s="1"/>
  <c r="N245" i="41" s="1"/>
  <c r="N249" i="41" s="1"/>
  <c r="O245" i="41" s="1"/>
  <c r="O249" i="41" s="1"/>
  <c r="P245" i="41" s="1"/>
  <c r="P249" i="41" s="1"/>
  <c r="Q245" i="41" s="1"/>
  <c r="Q249" i="41" s="1"/>
  <c r="R245" i="41" s="1"/>
  <c r="R249" i="41" s="1"/>
  <c r="S245" i="41" s="1"/>
  <c r="S249" i="41" s="1"/>
  <c r="T245" i="41" s="1"/>
  <c r="T249" i="41" s="1"/>
  <c r="U245" i="41" s="1"/>
  <c r="U249" i="41" s="1"/>
  <c r="V245" i="41" s="1"/>
  <c r="V249" i="41" s="1"/>
  <c r="W245" i="41" s="1"/>
  <c r="W249" i="41" s="1"/>
  <c r="X245" i="41" s="1"/>
  <c r="X249" i="41" s="1"/>
  <c r="Y245" i="41" s="1"/>
  <c r="Y249" i="41" s="1"/>
  <c r="Z245" i="41" s="1"/>
  <c r="Z249" i="41" s="1"/>
  <c r="AA245" i="41" s="1"/>
  <c r="AA249" i="41" s="1"/>
  <c r="AB245" i="41" s="1"/>
  <c r="AB249" i="41" s="1"/>
  <c r="AC245" i="41" s="1"/>
  <c r="AC249" i="41" s="1"/>
  <c r="AD245" i="41" s="1"/>
  <c r="AD249" i="41" s="1"/>
  <c r="AE245" i="41" s="1"/>
  <c r="AE249" i="41" s="1"/>
  <c r="AF245" i="41" s="1"/>
  <c r="AF249" i="41" s="1"/>
  <c r="AG245" i="41" s="1"/>
  <c r="AG249" i="41" s="1"/>
  <c r="AH245" i="41" s="1"/>
  <c r="AH249" i="41" s="1"/>
  <c r="AI245" i="41" s="1"/>
  <c r="AI249" i="41" s="1"/>
  <c r="AJ245" i="41" s="1"/>
  <c r="AJ249" i="41" s="1"/>
  <c r="AK245" i="41" s="1"/>
  <c r="AK249" i="41" s="1"/>
  <c r="AL245" i="41" s="1"/>
  <c r="AL249" i="41" s="1"/>
  <c r="AM245" i="41" s="1"/>
  <c r="AM249" i="41" s="1"/>
  <c r="AN245" i="41" s="1"/>
  <c r="AN249" i="41" s="1"/>
  <c r="AO245" i="41" s="1"/>
  <c r="AO249" i="41" s="1"/>
  <c r="AP245" i="41" s="1"/>
  <c r="AP249" i="41" s="1"/>
  <c r="AQ245" i="41" s="1"/>
  <c r="AQ249" i="41" s="1"/>
  <c r="AR245" i="41" s="1"/>
  <c r="AR249" i="41" s="1"/>
  <c r="AS245" i="41" s="1"/>
  <c r="AS249" i="41" s="1"/>
  <c r="AT245" i="41" s="1"/>
  <c r="AT249" i="41" s="1"/>
  <c r="AU245" i="41" s="1"/>
  <c r="AU249" i="41" s="1"/>
  <c r="AV245" i="41" s="1"/>
  <c r="AV249" i="41" s="1"/>
  <c r="AW245" i="41" s="1"/>
  <c r="AW249" i="41" s="1"/>
  <c r="AX245" i="41" s="1"/>
  <c r="AX249" i="41" s="1"/>
  <c r="AY245" i="41" s="1"/>
  <c r="AY249" i="41" s="1"/>
  <c r="AZ245" i="41" s="1"/>
  <c r="AZ249" i="41" s="1"/>
  <c r="BA245" i="41" s="1"/>
  <c r="BA249" i="41" s="1"/>
  <c r="BB245" i="41" s="1"/>
  <c r="BB249" i="41" s="1"/>
  <c r="BC245" i="41" s="1"/>
  <c r="BC249" i="41" s="1"/>
  <c r="BD245" i="41" s="1"/>
  <c r="BD249" i="41" s="1"/>
  <c r="BE245" i="41" s="1"/>
  <c r="BE249" i="41" s="1"/>
  <c r="BF245" i="41" s="1"/>
  <c r="BF249" i="41" s="1"/>
  <c r="BG245" i="41" s="1"/>
  <c r="BG249" i="41" s="1"/>
  <c r="BH245" i="41" s="1"/>
  <c r="BH249" i="41" s="1"/>
  <c r="BI245" i="41" s="1"/>
  <c r="BI249" i="41" s="1"/>
  <c r="BJ245" i="41" s="1"/>
  <c r="BJ249" i="41" s="1"/>
  <c r="BK245" i="41" s="1"/>
  <c r="BK249" i="41" s="1"/>
  <c r="BL245" i="41" s="1"/>
  <c r="D242" i="41"/>
  <c r="E238" i="41" s="1"/>
  <c r="E242" i="41" s="1"/>
  <c r="F238" i="41" s="1"/>
  <c r="F242" i="41" s="1"/>
  <c r="G238" i="41" s="1"/>
  <c r="G242" i="41" s="1"/>
  <c r="H238" i="41" s="1"/>
  <c r="H242" i="41" s="1"/>
  <c r="I238" i="41" s="1"/>
  <c r="I242" i="41" s="1"/>
  <c r="J238" i="41" s="1"/>
  <c r="J242" i="41" s="1"/>
  <c r="K238" i="41" s="1"/>
  <c r="K242" i="41" s="1"/>
  <c r="L238" i="41" s="1"/>
  <c r="L242" i="41" s="1"/>
  <c r="M238" i="41" s="1"/>
  <c r="M242" i="41" s="1"/>
  <c r="N238" i="41" s="1"/>
  <c r="N242" i="41" s="1"/>
  <c r="O238" i="41" s="1"/>
  <c r="O242" i="41" s="1"/>
  <c r="P238" i="41" s="1"/>
  <c r="P242" i="41" s="1"/>
  <c r="Q238" i="41" s="1"/>
  <c r="Q242" i="41" s="1"/>
  <c r="R238" i="41" s="1"/>
  <c r="R242" i="41" s="1"/>
  <c r="S238" i="41" s="1"/>
  <c r="S242" i="41" s="1"/>
  <c r="T238" i="41" s="1"/>
  <c r="T242" i="41" s="1"/>
  <c r="U238" i="41" s="1"/>
  <c r="U242" i="41" s="1"/>
  <c r="V238" i="41" s="1"/>
  <c r="V242" i="41" s="1"/>
  <c r="W238" i="41" s="1"/>
  <c r="W242" i="41" s="1"/>
  <c r="X238" i="41" s="1"/>
  <c r="X242" i="41" s="1"/>
  <c r="Y238" i="41" s="1"/>
  <c r="Y242" i="41" s="1"/>
  <c r="Z238" i="41" s="1"/>
  <c r="Z242" i="41" s="1"/>
  <c r="AA238" i="41" s="1"/>
  <c r="AA242" i="41" s="1"/>
  <c r="AB238" i="41" s="1"/>
  <c r="AB242" i="41" s="1"/>
  <c r="AC238" i="41" s="1"/>
  <c r="AC242" i="41" s="1"/>
  <c r="AD238" i="41" s="1"/>
  <c r="AD242" i="41" s="1"/>
  <c r="AE238" i="41" s="1"/>
  <c r="AE242" i="41" s="1"/>
  <c r="AF238" i="41" s="1"/>
  <c r="AF242" i="41" s="1"/>
  <c r="AG238" i="41" s="1"/>
  <c r="AG242" i="41" s="1"/>
  <c r="AH238" i="41" s="1"/>
  <c r="AH242" i="41" s="1"/>
  <c r="AI238" i="41" s="1"/>
  <c r="AI242" i="41" s="1"/>
  <c r="AJ238" i="41" s="1"/>
  <c r="AJ242" i="41" s="1"/>
  <c r="AK238" i="41" s="1"/>
  <c r="AK242" i="41" s="1"/>
  <c r="AL238" i="41" s="1"/>
  <c r="AL242" i="41" s="1"/>
  <c r="AM238" i="41" s="1"/>
  <c r="AM242" i="41" s="1"/>
  <c r="AN238" i="41" s="1"/>
  <c r="AN242" i="41" s="1"/>
  <c r="AO238" i="41" s="1"/>
  <c r="AO242" i="41" s="1"/>
  <c r="AP238" i="41" s="1"/>
  <c r="AP242" i="41" s="1"/>
  <c r="AQ238" i="41" s="1"/>
  <c r="AQ242" i="41" s="1"/>
  <c r="AR238" i="41" s="1"/>
  <c r="AR242" i="41" s="1"/>
  <c r="AS238" i="41" s="1"/>
  <c r="AS242" i="41" s="1"/>
  <c r="AT238" i="41" s="1"/>
  <c r="AT242" i="41" s="1"/>
  <c r="AU238" i="41" s="1"/>
  <c r="AU242" i="41" s="1"/>
  <c r="AV238" i="41" s="1"/>
  <c r="AV242" i="41" s="1"/>
  <c r="AW238" i="41" s="1"/>
  <c r="AW242" i="41" s="1"/>
  <c r="AX238" i="41" s="1"/>
  <c r="AX242" i="41" s="1"/>
  <c r="AY238" i="41" s="1"/>
  <c r="AY242" i="41" s="1"/>
  <c r="AZ238" i="41" s="1"/>
  <c r="AZ242" i="41" s="1"/>
  <c r="BA238" i="41" s="1"/>
  <c r="BA242" i="41" s="1"/>
  <c r="BB238" i="41" s="1"/>
  <c r="BB242" i="41" s="1"/>
  <c r="BC238" i="41" s="1"/>
  <c r="BC242" i="41" s="1"/>
  <c r="BD238" i="41" s="1"/>
  <c r="BD242" i="41" s="1"/>
  <c r="BE238" i="41" s="1"/>
  <c r="BE242" i="41" s="1"/>
  <c r="BF238" i="41" s="1"/>
  <c r="BF242" i="41" s="1"/>
  <c r="BG238" i="41" s="1"/>
  <c r="BG242" i="41" s="1"/>
  <c r="BH238" i="41" s="1"/>
  <c r="BH242" i="41" s="1"/>
  <c r="BI238" i="41" s="1"/>
  <c r="BI242" i="41" s="1"/>
  <c r="BJ238" i="41" s="1"/>
  <c r="BJ242" i="41" s="1"/>
  <c r="BK238" i="41" s="1"/>
  <c r="BK242" i="41" s="1"/>
  <c r="BL238" i="41" s="1"/>
  <c r="D228" i="41"/>
  <c r="E224" i="41" s="1"/>
  <c r="E228" i="41" s="1"/>
  <c r="F224" i="41" s="1"/>
  <c r="F228" i="41" s="1"/>
  <c r="G224" i="41" s="1"/>
  <c r="G228" i="41" s="1"/>
  <c r="H224" i="41" s="1"/>
  <c r="H228" i="41" s="1"/>
  <c r="I224" i="41" s="1"/>
  <c r="I228" i="41" s="1"/>
  <c r="J224" i="41" s="1"/>
  <c r="J228" i="41" s="1"/>
  <c r="K224" i="41" s="1"/>
  <c r="K228" i="41" s="1"/>
  <c r="L224" i="41" s="1"/>
  <c r="L228" i="41" s="1"/>
  <c r="M224" i="41" s="1"/>
  <c r="M228" i="41" s="1"/>
  <c r="N224" i="41" s="1"/>
  <c r="N228" i="41" s="1"/>
  <c r="O224" i="41" s="1"/>
  <c r="O228" i="41" s="1"/>
  <c r="P224" i="41" s="1"/>
  <c r="P228" i="41" s="1"/>
  <c r="Q224" i="41" s="1"/>
  <c r="Q228" i="41" s="1"/>
  <c r="R224" i="41" s="1"/>
  <c r="R228" i="41" s="1"/>
  <c r="S224" i="41" s="1"/>
  <c r="S228" i="41" s="1"/>
  <c r="T224" i="41" s="1"/>
  <c r="T228" i="41" s="1"/>
  <c r="U224" i="41" s="1"/>
  <c r="U228" i="41" s="1"/>
  <c r="V224" i="41" s="1"/>
  <c r="V228" i="41" s="1"/>
  <c r="W224" i="41" s="1"/>
  <c r="W228" i="41" s="1"/>
  <c r="X224" i="41" s="1"/>
  <c r="X228" i="41" s="1"/>
  <c r="Y224" i="41" s="1"/>
  <c r="Y228" i="41" s="1"/>
  <c r="Z224" i="41" s="1"/>
  <c r="Z228" i="41" s="1"/>
  <c r="AA224" i="41" s="1"/>
  <c r="AA228" i="41" s="1"/>
  <c r="AB224" i="41" s="1"/>
  <c r="AB228" i="41" s="1"/>
  <c r="AC224" i="41" s="1"/>
  <c r="AC228" i="41" s="1"/>
  <c r="AD224" i="41" s="1"/>
  <c r="AD228" i="41" s="1"/>
  <c r="AE224" i="41" s="1"/>
  <c r="AE228" i="41" s="1"/>
  <c r="AF224" i="41" s="1"/>
  <c r="AF228" i="41" s="1"/>
  <c r="AG224" i="41" s="1"/>
  <c r="AG228" i="41" s="1"/>
  <c r="AH224" i="41" s="1"/>
  <c r="AH228" i="41" s="1"/>
  <c r="AI224" i="41" s="1"/>
  <c r="AI228" i="41" s="1"/>
  <c r="AJ224" i="41" s="1"/>
  <c r="AJ228" i="41" s="1"/>
  <c r="AK224" i="41" s="1"/>
  <c r="AK228" i="41" s="1"/>
  <c r="AL224" i="41" s="1"/>
  <c r="AL228" i="41" s="1"/>
  <c r="AM224" i="41" s="1"/>
  <c r="AM228" i="41" s="1"/>
  <c r="AN224" i="41" s="1"/>
  <c r="AN228" i="41" s="1"/>
  <c r="AO224" i="41" s="1"/>
  <c r="AO228" i="41" s="1"/>
  <c r="AP224" i="41" s="1"/>
  <c r="AP228" i="41" s="1"/>
  <c r="AQ224" i="41" s="1"/>
  <c r="AQ228" i="41" s="1"/>
  <c r="AR224" i="41" s="1"/>
  <c r="AR228" i="41" s="1"/>
  <c r="AS224" i="41" s="1"/>
  <c r="AS228" i="41" s="1"/>
  <c r="AT224" i="41" s="1"/>
  <c r="AT228" i="41" s="1"/>
  <c r="AU224" i="41" s="1"/>
  <c r="AU228" i="41" s="1"/>
  <c r="AV224" i="41" s="1"/>
  <c r="AV228" i="41" s="1"/>
  <c r="AW224" i="41" s="1"/>
  <c r="AW228" i="41" s="1"/>
  <c r="AX224" i="41" s="1"/>
  <c r="AX228" i="41" s="1"/>
  <c r="AY224" i="41" s="1"/>
  <c r="AY228" i="41" s="1"/>
  <c r="AZ224" i="41" s="1"/>
  <c r="AZ228" i="41" s="1"/>
  <c r="BA224" i="41" s="1"/>
  <c r="BA228" i="41" s="1"/>
  <c r="BB224" i="41" s="1"/>
  <c r="BB228" i="41" s="1"/>
  <c r="BC224" i="41" s="1"/>
  <c r="BC228" i="41" s="1"/>
  <c r="BD224" i="41" s="1"/>
  <c r="BD228" i="41" s="1"/>
  <c r="BE224" i="41" s="1"/>
  <c r="BE228" i="41" s="1"/>
  <c r="BF224" i="41" s="1"/>
  <c r="BF228" i="41" s="1"/>
  <c r="BG224" i="41" s="1"/>
  <c r="BG228" i="41" s="1"/>
  <c r="BH224" i="41" s="1"/>
  <c r="BH228" i="41" s="1"/>
  <c r="BI224" i="41" s="1"/>
  <c r="BI228" i="41" s="1"/>
  <c r="BJ224" i="41" s="1"/>
  <c r="BJ228" i="41" s="1"/>
  <c r="BK224" i="41" s="1"/>
  <c r="BK228" i="41" s="1"/>
  <c r="BL224" i="41" s="1"/>
  <c r="D221" i="41"/>
  <c r="E217" i="41" s="1"/>
  <c r="E221" i="41" s="1"/>
  <c r="F217" i="41" s="1"/>
  <c r="F221" i="41" s="1"/>
  <c r="G217" i="41" s="1"/>
  <c r="G221" i="41" s="1"/>
  <c r="H217" i="41" s="1"/>
  <c r="H221" i="41" s="1"/>
  <c r="I217" i="41" s="1"/>
  <c r="I221" i="41" s="1"/>
  <c r="J217" i="41" s="1"/>
  <c r="J221" i="41" s="1"/>
  <c r="K217" i="41" s="1"/>
  <c r="K221" i="41" s="1"/>
  <c r="L217" i="41" s="1"/>
  <c r="L221" i="41" s="1"/>
  <c r="M217" i="41" s="1"/>
  <c r="M221" i="41" s="1"/>
  <c r="N217" i="41" s="1"/>
  <c r="N221" i="41" s="1"/>
  <c r="O217" i="41" s="1"/>
  <c r="O221" i="41" s="1"/>
  <c r="P217" i="41" s="1"/>
  <c r="P221" i="41" s="1"/>
  <c r="Q217" i="41" s="1"/>
  <c r="Q221" i="41" s="1"/>
  <c r="R217" i="41" s="1"/>
  <c r="R221" i="41" s="1"/>
  <c r="S217" i="41" s="1"/>
  <c r="S221" i="41" s="1"/>
  <c r="T217" i="41" s="1"/>
  <c r="T221" i="41" s="1"/>
  <c r="U217" i="41" s="1"/>
  <c r="U221" i="41" s="1"/>
  <c r="V217" i="41" s="1"/>
  <c r="V221" i="41" s="1"/>
  <c r="W217" i="41" s="1"/>
  <c r="W221" i="41" s="1"/>
  <c r="X217" i="41" s="1"/>
  <c r="X221" i="41" s="1"/>
  <c r="Y217" i="41" s="1"/>
  <c r="Y221" i="41" s="1"/>
  <c r="Z217" i="41" s="1"/>
  <c r="Z221" i="41" s="1"/>
  <c r="AA217" i="41" s="1"/>
  <c r="AA221" i="41" s="1"/>
  <c r="AB217" i="41" s="1"/>
  <c r="AB221" i="41" s="1"/>
  <c r="AC217" i="41" s="1"/>
  <c r="AC221" i="41" s="1"/>
  <c r="AD217" i="41" s="1"/>
  <c r="AD221" i="41" s="1"/>
  <c r="AE217" i="41" s="1"/>
  <c r="AE221" i="41" s="1"/>
  <c r="AF217" i="41" s="1"/>
  <c r="AF221" i="41" s="1"/>
  <c r="AG217" i="41" s="1"/>
  <c r="AG221" i="41" s="1"/>
  <c r="AH217" i="41" s="1"/>
  <c r="AH221" i="41" s="1"/>
  <c r="AI217" i="41" s="1"/>
  <c r="AI221" i="41" s="1"/>
  <c r="AJ217" i="41" s="1"/>
  <c r="AJ221" i="41" s="1"/>
  <c r="AK217" i="41" s="1"/>
  <c r="AK221" i="41" s="1"/>
  <c r="AL217" i="41" s="1"/>
  <c r="AL221" i="41" s="1"/>
  <c r="AM217" i="41" s="1"/>
  <c r="AM221" i="41" s="1"/>
  <c r="AN217" i="41" s="1"/>
  <c r="AN221" i="41" s="1"/>
  <c r="AO217" i="41" s="1"/>
  <c r="AO221" i="41" s="1"/>
  <c r="AP217" i="41" s="1"/>
  <c r="AP221" i="41" s="1"/>
  <c r="AQ217" i="41" s="1"/>
  <c r="AQ221" i="41" s="1"/>
  <c r="AR217" i="41" s="1"/>
  <c r="AR221" i="41" s="1"/>
  <c r="AS217" i="41" s="1"/>
  <c r="AS221" i="41" s="1"/>
  <c r="AT217" i="41" s="1"/>
  <c r="AT221" i="41" s="1"/>
  <c r="AU217" i="41" s="1"/>
  <c r="AU221" i="41" s="1"/>
  <c r="AV217" i="41" s="1"/>
  <c r="AV221" i="41" s="1"/>
  <c r="AW217" i="41" s="1"/>
  <c r="AW221" i="41" s="1"/>
  <c r="AX217" i="41" s="1"/>
  <c r="AX221" i="41" s="1"/>
  <c r="AY217" i="41" s="1"/>
  <c r="AY221" i="41" s="1"/>
  <c r="AZ217" i="41" s="1"/>
  <c r="AZ221" i="41" s="1"/>
  <c r="BA217" i="41" s="1"/>
  <c r="BA221" i="41" s="1"/>
  <c r="BB217" i="41" s="1"/>
  <c r="BB221" i="41" s="1"/>
  <c r="BC217" i="41" s="1"/>
  <c r="BC221" i="41" s="1"/>
  <c r="BD217" i="41" s="1"/>
  <c r="BD221" i="41" s="1"/>
  <c r="BE217" i="41" s="1"/>
  <c r="BE221" i="41" s="1"/>
  <c r="BF217" i="41" s="1"/>
  <c r="BF221" i="41" s="1"/>
  <c r="BG217" i="41" s="1"/>
  <c r="BG221" i="41" s="1"/>
  <c r="BH217" i="41" s="1"/>
  <c r="BH221" i="41" s="1"/>
  <c r="BI217" i="41" s="1"/>
  <c r="BI221" i="41" s="1"/>
  <c r="BJ217" i="41" s="1"/>
  <c r="BJ221" i="41" s="1"/>
  <c r="BK217" i="41" s="1"/>
  <c r="BK221" i="41" s="1"/>
  <c r="BL217" i="41" s="1"/>
  <c r="E105" i="41"/>
  <c r="F100" i="41" s="1"/>
  <c r="F105" i="41" s="1"/>
  <c r="G100" i="41" s="1"/>
  <c r="G105" i="41" s="1"/>
  <c r="H100" i="41" s="1"/>
  <c r="H105" i="41" s="1"/>
  <c r="I100" i="41" s="1"/>
  <c r="I105" i="41" s="1"/>
  <c r="J100" i="41" s="1"/>
  <c r="J105" i="41" s="1"/>
  <c r="K100" i="41" s="1"/>
  <c r="K105" i="41" s="1"/>
  <c r="L100" i="41" s="1"/>
  <c r="L105" i="41" s="1"/>
  <c r="M100" i="41" s="1"/>
  <c r="M105" i="41" s="1"/>
  <c r="N100" i="41" s="1"/>
  <c r="N105" i="41" s="1"/>
  <c r="O100" i="41" s="1"/>
  <c r="O105" i="41" s="1"/>
  <c r="P100" i="41" s="1"/>
  <c r="P105" i="41" s="1"/>
  <c r="Q100" i="41" s="1"/>
  <c r="Q105" i="41" s="1"/>
  <c r="R100" i="41" s="1"/>
  <c r="R105" i="41" s="1"/>
  <c r="S100" i="41" s="1"/>
  <c r="S105" i="41" s="1"/>
  <c r="T100" i="41" s="1"/>
  <c r="T105" i="41" s="1"/>
  <c r="U100" i="41" s="1"/>
  <c r="U105" i="41" s="1"/>
  <c r="V100" i="41" s="1"/>
  <c r="V105" i="41" s="1"/>
  <c r="W100" i="41" s="1"/>
  <c r="W105" i="41" s="1"/>
  <c r="X100" i="41" s="1"/>
  <c r="X105" i="41" s="1"/>
  <c r="Y100" i="41" s="1"/>
  <c r="Y105" i="41" s="1"/>
  <c r="Z100" i="41" s="1"/>
  <c r="Z105" i="41" s="1"/>
  <c r="AA100" i="41" s="1"/>
  <c r="AA105" i="41" s="1"/>
  <c r="AB100" i="41" s="1"/>
  <c r="AB105" i="41" s="1"/>
  <c r="AC100" i="41" s="1"/>
  <c r="AC105" i="41" s="1"/>
  <c r="AD100" i="41" s="1"/>
  <c r="AD105" i="41" s="1"/>
  <c r="AE100" i="41" s="1"/>
  <c r="AE105" i="41" s="1"/>
  <c r="AF100" i="41" s="1"/>
  <c r="AF105" i="41" s="1"/>
  <c r="AG100" i="41" s="1"/>
  <c r="AG105" i="41" s="1"/>
  <c r="AH100" i="41" s="1"/>
  <c r="AH105" i="41" s="1"/>
  <c r="AI100" i="41" s="1"/>
  <c r="AI105" i="41" s="1"/>
  <c r="AJ100" i="41" s="1"/>
  <c r="AJ105" i="41" s="1"/>
  <c r="AK100" i="41" s="1"/>
  <c r="AK105" i="41" s="1"/>
  <c r="AL100" i="41" s="1"/>
  <c r="AL105" i="41" s="1"/>
  <c r="AM100" i="41" s="1"/>
  <c r="AM105" i="41" s="1"/>
  <c r="AN100" i="41" s="1"/>
  <c r="AN105" i="41" s="1"/>
  <c r="AO100" i="41" s="1"/>
  <c r="AO105" i="41" s="1"/>
  <c r="AP100" i="41" s="1"/>
  <c r="AP105" i="41" s="1"/>
  <c r="AQ100" i="41" s="1"/>
  <c r="AQ105" i="41" s="1"/>
  <c r="AR100" i="41" s="1"/>
  <c r="AR105" i="41" s="1"/>
  <c r="AS100" i="41" s="1"/>
  <c r="AS105" i="41" s="1"/>
  <c r="AT100" i="41" s="1"/>
  <c r="AT105" i="41" s="1"/>
  <c r="AU100" i="41" s="1"/>
  <c r="AU105" i="41" s="1"/>
  <c r="AV100" i="41" s="1"/>
  <c r="AV105" i="41" s="1"/>
  <c r="AW100" i="41" s="1"/>
  <c r="AW105" i="41" s="1"/>
  <c r="AX100" i="41" s="1"/>
  <c r="AX105" i="41" s="1"/>
  <c r="AY100" i="41" s="1"/>
  <c r="AY105" i="41" s="1"/>
  <c r="AZ100" i="41" s="1"/>
  <c r="AZ105" i="41" s="1"/>
  <c r="BA100" i="41" s="1"/>
  <c r="BA105" i="41" s="1"/>
  <c r="BB100" i="41" s="1"/>
  <c r="BB105" i="41" s="1"/>
  <c r="BC100" i="41" s="1"/>
  <c r="BC105" i="41" s="1"/>
  <c r="BD100" i="41" s="1"/>
  <c r="BD105" i="41" s="1"/>
  <c r="BE100" i="41" s="1"/>
  <c r="BE105" i="41" s="1"/>
  <c r="BF100" i="41" s="1"/>
  <c r="BF105" i="41" s="1"/>
  <c r="BG100" i="41" s="1"/>
  <c r="BG105" i="41" s="1"/>
  <c r="BH100" i="41" s="1"/>
  <c r="BH105" i="41" s="1"/>
  <c r="BI100" i="41" s="1"/>
  <c r="BI105" i="41" s="1"/>
  <c r="BJ100" i="41" s="1"/>
  <c r="BJ105" i="41" s="1"/>
  <c r="BK100" i="41" s="1"/>
  <c r="BK105" i="41" s="1"/>
  <c r="BL100" i="41" s="1"/>
  <c r="E132" i="41"/>
  <c r="F125" i="41" s="1"/>
  <c r="F132" i="41" s="1"/>
  <c r="G125" i="41" s="1"/>
  <c r="G132" i="41" s="1"/>
  <c r="H125" i="41" s="1"/>
  <c r="H132" i="41" s="1"/>
  <c r="I125" i="41" s="1"/>
  <c r="I132" i="41" s="1"/>
  <c r="J125" i="41" s="1"/>
  <c r="J132" i="41" s="1"/>
  <c r="K125" i="41" s="1"/>
  <c r="K132" i="41" s="1"/>
  <c r="L125" i="41" s="1"/>
  <c r="L132" i="41" s="1"/>
  <c r="M125" i="41" s="1"/>
  <c r="M132" i="41" s="1"/>
  <c r="N125" i="41" s="1"/>
  <c r="N132" i="41" s="1"/>
  <c r="O125" i="41" s="1"/>
  <c r="O132" i="41" s="1"/>
  <c r="P125" i="41" s="1"/>
  <c r="P132" i="41" s="1"/>
  <c r="Q125" i="41" s="1"/>
  <c r="Q132" i="41" s="1"/>
  <c r="R125" i="41" s="1"/>
  <c r="R132" i="41" s="1"/>
  <c r="S125" i="41" s="1"/>
  <c r="S132" i="41" s="1"/>
  <c r="T125" i="41" s="1"/>
  <c r="T132" i="41" s="1"/>
  <c r="U125" i="41" s="1"/>
  <c r="U132" i="41" s="1"/>
  <c r="V125" i="41" s="1"/>
  <c r="V132" i="41" s="1"/>
  <c r="W125" i="41" s="1"/>
  <c r="W132" i="41" s="1"/>
  <c r="X125" i="41" s="1"/>
  <c r="X132" i="41" s="1"/>
  <c r="Y125" i="41" s="1"/>
  <c r="Y132" i="41" s="1"/>
  <c r="Z125" i="41" s="1"/>
  <c r="Z132" i="41" s="1"/>
  <c r="AA125" i="41" s="1"/>
  <c r="AA132" i="41" s="1"/>
  <c r="AB125" i="41" s="1"/>
  <c r="AB132" i="41" s="1"/>
  <c r="AC125" i="41" s="1"/>
  <c r="AC132" i="41" s="1"/>
  <c r="AD125" i="41" s="1"/>
  <c r="AD132" i="41" s="1"/>
  <c r="AE125" i="41" s="1"/>
  <c r="AE132" i="41" s="1"/>
  <c r="AF125" i="41" s="1"/>
  <c r="AF132" i="41" s="1"/>
  <c r="AG125" i="41" s="1"/>
  <c r="AG132" i="41" s="1"/>
  <c r="AH125" i="41" s="1"/>
  <c r="AH132" i="41" s="1"/>
  <c r="AI125" i="41" s="1"/>
  <c r="AI132" i="41" s="1"/>
  <c r="AJ125" i="41" s="1"/>
  <c r="AJ132" i="41" s="1"/>
  <c r="AK125" i="41" s="1"/>
  <c r="AK132" i="41" s="1"/>
  <c r="AL125" i="41" s="1"/>
  <c r="AL132" i="41" s="1"/>
  <c r="AM125" i="41" s="1"/>
  <c r="AM132" i="41" s="1"/>
  <c r="AN125" i="41" s="1"/>
  <c r="AN132" i="41" s="1"/>
  <c r="AO125" i="41" s="1"/>
  <c r="AO132" i="41" s="1"/>
  <c r="AP125" i="41" s="1"/>
  <c r="AP132" i="41" s="1"/>
  <c r="AQ125" i="41" s="1"/>
  <c r="AQ132" i="41" s="1"/>
  <c r="AR125" i="41" s="1"/>
  <c r="AR132" i="41" s="1"/>
  <c r="AS125" i="41" s="1"/>
  <c r="AS132" i="41" s="1"/>
  <c r="AT125" i="41" s="1"/>
  <c r="AT132" i="41" s="1"/>
  <c r="AU125" i="41" s="1"/>
  <c r="AU132" i="41" s="1"/>
  <c r="AV125" i="41" s="1"/>
  <c r="AV132" i="41" s="1"/>
  <c r="AW125" i="41" s="1"/>
  <c r="AW132" i="41" s="1"/>
  <c r="AX125" i="41" s="1"/>
  <c r="AX132" i="41" s="1"/>
  <c r="AY125" i="41" s="1"/>
  <c r="AY132" i="41" s="1"/>
  <c r="AZ125" i="41" s="1"/>
  <c r="AZ132" i="41" s="1"/>
  <c r="BA125" i="41" s="1"/>
  <c r="BA132" i="41" s="1"/>
  <c r="BB125" i="41" s="1"/>
  <c r="BB132" i="41" s="1"/>
  <c r="BC125" i="41" s="1"/>
  <c r="BC132" i="41" s="1"/>
  <c r="BD125" i="41" s="1"/>
  <c r="BD132" i="41" s="1"/>
  <c r="BE125" i="41" s="1"/>
  <c r="BE132" i="41" s="1"/>
  <c r="BF125" i="41" s="1"/>
  <c r="BF132" i="41" s="1"/>
  <c r="BG125" i="41" s="1"/>
  <c r="BG132" i="41" s="1"/>
  <c r="BH125" i="41" s="1"/>
  <c r="BH132" i="41" s="1"/>
  <c r="BI125" i="41" s="1"/>
  <c r="BI132" i="41" s="1"/>
  <c r="BJ125" i="41" s="1"/>
  <c r="BJ132" i="41" s="1"/>
  <c r="BK125" i="41" s="1"/>
  <c r="BK132" i="41" s="1"/>
  <c r="BL125" i="41" s="1"/>
  <c r="E160" i="41"/>
  <c r="F152" i="41" s="1"/>
  <c r="F160" i="41" s="1"/>
  <c r="G152" i="41" s="1"/>
  <c r="G160" i="41" s="1"/>
  <c r="H152" i="41" s="1"/>
  <c r="H160" i="41" s="1"/>
  <c r="I152" i="41" s="1"/>
  <c r="I160" i="41" s="1"/>
  <c r="J152" i="41" s="1"/>
  <c r="J160" i="41" s="1"/>
  <c r="K152" i="41" s="1"/>
  <c r="K160" i="41" s="1"/>
  <c r="L152" i="41" s="1"/>
  <c r="L160" i="41" s="1"/>
  <c r="M152" i="41" s="1"/>
  <c r="M160" i="41" s="1"/>
  <c r="N152" i="41" s="1"/>
  <c r="N160" i="41" s="1"/>
  <c r="O152" i="41" s="1"/>
  <c r="O160" i="41" s="1"/>
  <c r="P152" i="41" s="1"/>
  <c r="P160" i="41" s="1"/>
  <c r="Q152" i="41" s="1"/>
  <c r="Q160" i="41" s="1"/>
  <c r="R152" i="41" s="1"/>
  <c r="R160" i="41" s="1"/>
  <c r="S152" i="41" s="1"/>
  <c r="S160" i="41" s="1"/>
  <c r="T152" i="41" s="1"/>
  <c r="T160" i="41" s="1"/>
  <c r="U152" i="41" s="1"/>
  <c r="U160" i="41" s="1"/>
  <c r="V152" i="41" s="1"/>
  <c r="V160" i="41" s="1"/>
  <c r="W152" i="41" s="1"/>
  <c r="W160" i="41" s="1"/>
  <c r="X152" i="41" s="1"/>
  <c r="X160" i="41" s="1"/>
  <c r="Y152" i="41" s="1"/>
  <c r="Y160" i="41" s="1"/>
  <c r="Z152" i="41" s="1"/>
  <c r="Z160" i="41" s="1"/>
  <c r="AA152" i="41" s="1"/>
  <c r="AA160" i="41" s="1"/>
  <c r="AB152" i="41" s="1"/>
  <c r="AB160" i="41" s="1"/>
  <c r="AC152" i="41" s="1"/>
  <c r="AC160" i="41" s="1"/>
  <c r="AD152" i="41" s="1"/>
  <c r="AD160" i="41" s="1"/>
  <c r="AE152" i="41" s="1"/>
  <c r="AE160" i="41" s="1"/>
  <c r="AF152" i="41" s="1"/>
  <c r="AF160" i="41" s="1"/>
  <c r="AG152" i="41" s="1"/>
  <c r="AG160" i="41" s="1"/>
  <c r="AH152" i="41" s="1"/>
  <c r="AH160" i="41" s="1"/>
  <c r="AI152" i="41" s="1"/>
  <c r="AI160" i="41" s="1"/>
  <c r="AJ152" i="41" s="1"/>
  <c r="AJ160" i="41" s="1"/>
  <c r="AK152" i="41" s="1"/>
  <c r="AK160" i="41" s="1"/>
  <c r="AL152" i="41" s="1"/>
  <c r="AL160" i="41" s="1"/>
  <c r="AM152" i="41" s="1"/>
  <c r="AM160" i="41" s="1"/>
  <c r="AN152" i="41" s="1"/>
  <c r="AN160" i="41" s="1"/>
  <c r="AO152" i="41" s="1"/>
  <c r="AO160" i="41" s="1"/>
  <c r="AP152" i="41" s="1"/>
  <c r="AP160" i="41" s="1"/>
  <c r="AQ152" i="41" s="1"/>
  <c r="AQ160" i="41" s="1"/>
  <c r="AR152" i="41" s="1"/>
  <c r="AR160" i="41" s="1"/>
  <c r="AS152" i="41" s="1"/>
  <c r="AS160" i="41" s="1"/>
  <c r="AT152" i="41" s="1"/>
  <c r="AT160" i="41" s="1"/>
  <c r="AU152" i="41" s="1"/>
  <c r="AU160" i="41" s="1"/>
  <c r="AV152" i="41" s="1"/>
  <c r="AV160" i="41" s="1"/>
  <c r="AW152" i="41" s="1"/>
  <c r="AW160" i="41" s="1"/>
  <c r="AX152" i="41" s="1"/>
  <c r="AX160" i="41" s="1"/>
  <c r="AY152" i="41" s="1"/>
  <c r="AY160" i="41" s="1"/>
  <c r="AZ152" i="41" s="1"/>
  <c r="AZ160" i="41" s="1"/>
  <c r="BA152" i="41" s="1"/>
  <c r="BA160" i="41" s="1"/>
  <c r="BB152" i="41" s="1"/>
  <c r="BB160" i="41" s="1"/>
  <c r="BC152" i="41" s="1"/>
  <c r="BC160" i="41" s="1"/>
  <c r="BD152" i="41" s="1"/>
  <c r="BD160" i="41" s="1"/>
  <c r="BE152" i="41" s="1"/>
  <c r="BE160" i="41" s="1"/>
  <c r="BF152" i="41" s="1"/>
  <c r="BF160" i="41" s="1"/>
  <c r="BG152" i="41" s="1"/>
  <c r="BG160" i="41" s="1"/>
  <c r="BH152" i="41" s="1"/>
  <c r="BH160" i="41" s="1"/>
  <c r="BI152" i="41" s="1"/>
  <c r="BI160" i="41" s="1"/>
  <c r="BJ152" i="41" s="1"/>
  <c r="BJ160" i="41" s="1"/>
  <c r="BK152" i="41" s="1"/>
  <c r="BK160" i="41" s="1"/>
  <c r="BL152" i="41" s="1"/>
  <c r="BL160" i="41" s="1"/>
  <c r="BM152" i="41" s="1"/>
  <c r="BM160" i="41" s="1"/>
  <c r="BN152" i="41" s="1"/>
  <c r="BN160" i="41" s="1"/>
  <c r="BO152" i="41" s="1"/>
  <c r="BO160" i="41" s="1"/>
  <c r="BP152" i="41" s="1"/>
  <c r="BP160" i="41" s="1"/>
  <c r="BQ152" i="41" s="1"/>
  <c r="BQ160" i="41" s="1"/>
  <c r="BR152" i="41" s="1"/>
  <c r="BR160" i="41" s="1"/>
  <c r="BS152" i="41" s="1"/>
  <c r="BS160" i="41" s="1"/>
  <c r="BT152" i="41" s="1"/>
  <c r="BT160" i="41" s="1"/>
  <c r="BU152" i="41" s="1"/>
  <c r="BU160" i="41" s="1"/>
  <c r="BV152" i="41" s="1"/>
  <c r="BV160" i="41" s="1"/>
  <c r="BW152" i="41" s="1"/>
  <c r="BW160" i="41" s="1"/>
  <c r="BX152" i="41" s="1"/>
  <c r="BX160" i="41" s="1"/>
  <c r="BY152" i="41" s="1"/>
  <c r="BY160" i="41" s="1"/>
  <c r="BZ152" i="41" s="1"/>
  <c r="BZ160" i="41" s="1"/>
  <c r="CA152" i="41" s="1"/>
  <c r="CA160" i="41" s="1"/>
  <c r="E97" i="41"/>
  <c r="F92" i="41" s="1"/>
  <c r="F97" i="41" s="1"/>
  <c r="G92" i="41" s="1"/>
  <c r="G97" i="41" s="1"/>
  <c r="H92" i="41" s="1"/>
  <c r="H97" i="41" s="1"/>
  <c r="I92" i="41" s="1"/>
  <c r="I97" i="41" s="1"/>
  <c r="J92" i="41" s="1"/>
  <c r="J97" i="41" s="1"/>
  <c r="K92" i="41" s="1"/>
  <c r="K97" i="41" s="1"/>
  <c r="L92" i="41" s="1"/>
  <c r="L97" i="41" s="1"/>
  <c r="M92" i="41" s="1"/>
  <c r="M97" i="41" s="1"/>
  <c r="N92" i="41" s="1"/>
  <c r="N97" i="41" s="1"/>
  <c r="O92" i="41" s="1"/>
  <c r="O97" i="41" s="1"/>
  <c r="P92" i="41" s="1"/>
  <c r="P97" i="41" s="1"/>
  <c r="Q92" i="41" s="1"/>
  <c r="Q97" i="41" s="1"/>
  <c r="R92" i="41" s="1"/>
  <c r="R97" i="41" s="1"/>
  <c r="S92" i="41" s="1"/>
  <c r="S97" i="41" s="1"/>
  <c r="T92" i="41" s="1"/>
  <c r="T97" i="41" s="1"/>
  <c r="U92" i="41" s="1"/>
  <c r="U97" i="41" s="1"/>
  <c r="V92" i="41" s="1"/>
  <c r="V97" i="41" s="1"/>
  <c r="W92" i="41" s="1"/>
  <c r="W97" i="41" s="1"/>
  <c r="X92" i="41" s="1"/>
  <c r="X97" i="41" s="1"/>
  <c r="Y92" i="41" s="1"/>
  <c r="Y97" i="41" s="1"/>
  <c r="Z92" i="41" s="1"/>
  <c r="Z97" i="41" s="1"/>
  <c r="AA92" i="41" s="1"/>
  <c r="AA97" i="41" s="1"/>
  <c r="AB92" i="41" s="1"/>
  <c r="AB97" i="41" s="1"/>
  <c r="AC92" i="41" s="1"/>
  <c r="AC97" i="41" s="1"/>
  <c r="AD92" i="41" s="1"/>
  <c r="AD97" i="41" s="1"/>
  <c r="AE92" i="41" s="1"/>
  <c r="AE97" i="41" s="1"/>
  <c r="AF92" i="41" s="1"/>
  <c r="AF97" i="41" s="1"/>
  <c r="AG92" i="41" s="1"/>
  <c r="AG97" i="41" s="1"/>
  <c r="AH92" i="41" s="1"/>
  <c r="AH97" i="41" s="1"/>
  <c r="AI92" i="41" s="1"/>
  <c r="AI97" i="41" s="1"/>
  <c r="AJ92" i="41" s="1"/>
  <c r="AJ97" i="41" s="1"/>
  <c r="AK92" i="41" s="1"/>
  <c r="AK97" i="41" s="1"/>
  <c r="AL92" i="41" s="1"/>
  <c r="AL97" i="41" s="1"/>
  <c r="AM92" i="41" s="1"/>
  <c r="AM97" i="41" s="1"/>
  <c r="AN92" i="41" s="1"/>
  <c r="AN97" i="41" s="1"/>
  <c r="AO92" i="41" s="1"/>
  <c r="AO97" i="41" s="1"/>
  <c r="AP92" i="41" s="1"/>
  <c r="AP97" i="41" s="1"/>
  <c r="AQ92" i="41" s="1"/>
  <c r="AQ97" i="41" s="1"/>
  <c r="AR92" i="41" s="1"/>
  <c r="AR97" i="41" s="1"/>
  <c r="AS92" i="41" s="1"/>
  <c r="AS97" i="41" s="1"/>
  <c r="AT92" i="41" s="1"/>
  <c r="AT97" i="41" s="1"/>
  <c r="AU92" i="41" s="1"/>
  <c r="AU97" i="41" s="1"/>
  <c r="AV92" i="41" s="1"/>
  <c r="AV97" i="41" s="1"/>
  <c r="AW92" i="41" s="1"/>
  <c r="AW97" i="41" s="1"/>
  <c r="AX92" i="41" s="1"/>
  <c r="AX97" i="41" s="1"/>
  <c r="AY92" i="41" s="1"/>
  <c r="AY97" i="41" s="1"/>
  <c r="AZ92" i="41" s="1"/>
  <c r="AZ97" i="41" s="1"/>
  <c r="BA92" i="41" s="1"/>
  <c r="BA97" i="41" s="1"/>
  <c r="BB92" i="41" s="1"/>
  <c r="BB97" i="41" s="1"/>
  <c r="BC92" i="41" s="1"/>
  <c r="BC97" i="41" s="1"/>
  <c r="BD92" i="41" s="1"/>
  <c r="BD97" i="41" s="1"/>
  <c r="BE92" i="41" s="1"/>
  <c r="BE97" i="41" s="1"/>
  <c r="BF92" i="41" s="1"/>
  <c r="BF97" i="41" s="1"/>
  <c r="BG92" i="41" s="1"/>
  <c r="BG97" i="41" s="1"/>
  <c r="BH92" i="41" s="1"/>
  <c r="BH97" i="41" s="1"/>
  <c r="BI92" i="41" s="1"/>
  <c r="BI97" i="41" s="1"/>
  <c r="BJ92" i="41" s="1"/>
  <c r="BJ97" i="41" s="1"/>
  <c r="BK92" i="41" s="1"/>
  <c r="BK97" i="41" s="1"/>
  <c r="BL92" i="41" s="1"/>
  <c r="E140" i="41"/>
  <c r="F135" i="41" s="1"/>
  <c r="F140" i="41" s="1"/>
  <c r="G135" i="41" s="1"/>
  <c r="G140" i="41" s="1"/>
  <c r="H135" i="41" s="1"/>
  <c r="H140" i="41" s="1"/>
  <c r="I135" i="41" s="1"/>
  <c r="I140" i="41" s="1"/>
  <c r="J135" i="41" s="1"/>
  <c r="J140" i="41" s="1"/>
  <c r="K135" i="41" s="1"/>
  <c r="K140" i="41" s="1"/>
  <c r="L135" i="41" s="1"/>
  <c r="L140" i="41" s="1"/>
  <c r="M135" i="41" s="1"/>
  <c r="M140" i="41" s="1"/>
  <c r="N135" i="41" s="1"/>
  <c r="N140" i="41" s="1"/>
  <c r="O135" i="41" s="1"/>
  <c r="O140" i="41" s="1"/>
  <c r="P135" i="41" s="1"/>
  <c r="P140" i="41" s="1"/>
  <c r="Q135" i="41" s="1"/>
  <c r="Q140" i="41" s="1"/>
  <c r="R135" i="41" s="1"/>
  <c r="R140" i="41" s="1"/>
  <c r="S135" i="41" s="1"/>
  <c r="S140" i="41" s="1"/>
  <c r="T135" i="41" s="1"/>
  <c r="T140" i="41" s="1"/>
  <c r="U135" i="41" s="1"/>
  <c r="U140" i="41" s="1"/>
  <c r="V135" i="41" s="1"/>
  <c r="V140" i="41" s="1"/>
  <c r="W135" i="41" s="1"/>
  <c r="W140" i="41" s="1"/>
  <c r="X135" i="41" s="1"/>
  <c r="X140" i="41" s="1"/>
  <c r="Y135" i="41" s="1"/>
  <c r="Y140" i="41" s="1"/>
  <c r="Z135" i="41" s="1"/>
  <c r="Z140" i="41" s="1"/>
  <c r="AA135" i="41" s="1"/>
  <c r="AA140" i="41" s="1"/>
  <c r="AB135" i="41" s="1"/>
  <c r="AB140" i="41" s="1"/>
  <c r="AC135" i="41" s="1"/>
  <c r="AC140" i="41" s="1"/>
  <c r="AD135" i="41" s="1"/>
  <c r="AD140" i="41" s="1"/>
  <c r="AE135" i="41" s="1"/>
  <c r="AE140" i="41" s="1"/>
  <c r="AF135" i="41" s="1"/>
  <c r="AF140" i="41" s="1"/>
  <c r="AG135" i="41" s="1"/>
  <c r="AG140" i="41" s="1"/>
  <c r="AH135" i="41" s="1"/>
  <c r="AH140" i="41" s="1"/>
  <c r="AI135" i="41" s="1"/>
  <c r="AI140" i="41" s="1"/>
  <c r="AJ135" i="41" s="1"/>
  <c r="AJ140" i="41" s="1"/>
  <c r="AK135" i="41" s="1"/>
  <c r="AK140" i="41" s="1"/>
  <c r="AL135" i="41" s="1"/>
  <c r="AL140" i="41" s="1"/>
  <c r="AM135" i="41" s="1"/>
  <c r="AM140" i="41" s="1"/>
  <c r="AN135" i="41" s="1"/>
  <c r="AN140" i="41" s="1"/>
  <c r="AO135" i="41" s="1"/>
  <c r="AO140" i="41" s="1"/>
  <c r="AP135" i="41" s="1"/>
  <c r="AP140" i="41" s="1"/>
  <c r="AQ135" i="41" s="1"/>
  <c r="AQ140" i="41" s="1"/>
  <c r="AR135" i="41" s="1"/>
  <c r="AR140" i="41" s="1"/>
  <c r="AS135" i="41" s="1"/>
  <c r="AS140" i="41" s="1"/>
  <c r="AT135" i="41" s="1"/>
  <c r="AT140" i="41" s="1"/>
  <c r="AU135" i="41" s="1"/>
  <c r="AU140" i="41" s="1"/>
  <c r="AV135" i="41" s="1"/>
  <c r="AV140" i="41" s="1"/>
  <c r="AW135" i="41" s="1"/>
  <c r="AW140" i="41" s="1"/>
  <c r="AX135" i="41" s="1"/>
  <c r="AX140" i="41" s="1"/>
  <c r="AY135" i="41" s="1"/>
  <c r="AY140" i="41" s="1"/>
  <c r="AZ135" i="41" s="1"/>
  <c r="AZ140" i="41" s="1"/>
  <c r="BA135" i="41" s="1"/>
  <c r="BA140" i="41" s="1"/>
  <c r="BB135" i="41" s="1"/>
  <c r="BB140" i="41" s="1"/>
  <c r="BC135" i="41" s="1"/>
  <c r="BC140" i="41" s="1"/>
  <c r="BD135" i="41" s="1"/>
  <c r="BD140" i="41" s="1"/>
  <c r="BE135" i="41" s="1"/>
  <c r="BE140" i="41" s="1"/>
  <c r="BF135" i="41" s="1"/>
  <c r="BF140" i="41" s="1"/>
  <c r="BG135" i="41" s="1"/>
  <c r="BG140" i="41" s="1"/>
  <c r="BH135" i="41" s="1"/>
  <c r="BH140" i="41" s="1"/>
  <c r="BI135" i="41" s="1"/>
  <c r="BI140" i="41" s="1"/>
  <c r="BJ135" i="41" s="1"/>
  <c r="BJ140" i="41" s="1"/>
  <c r="BK135" i="41" s="1"/>
  <c r="BK140" i="41" s="1"/>
  <c r="BL135" i="41" s="1"/>
  <c r="BL140" i="41" s="1"/>
  <c r="BM135" i="41" s="1"/>
  <c r="BM140" i="41" s="1"/>
  <c r="BN135" i="41" s="1"/>
  <c r="BN140" i="41" s="1"/>
  <c r="BO135" i="41" s="1"/>
  <c r="BO140" i="41" s="1"/>
  <c r="BP135" i="41" s="1"/>
  <c r="BP140" i="41" s="1"/>
  <c r="BQ135" i="41" s="1"/>
  <c r="BQ140" i="41" s="1"/>
  <c r="BR135" i="41" s="1"/>
  <c r="BR140" i="41" s="1"/>
  <c r="BS135" i="41" s="1"/>
  <c r="BS140" i="41" s="1"/>
  <c r="BT135" i="41" s="1"/>
  <c r="BT140" i="41" s="1"/>
  <c r="BU135" i="41" s="1"/>
  <c r="BU140" i="41" s="1"/>
  <c r="BV135" i="41" s="1"/>
  <c r="BV140" i="41" s="1"/>
  <c r="BW135" i="41" s="1"/>
  <c r="E122" i="41"/>
  <c r="F116" i="41" s="1"/>
  <c r="F122" i="41" s="1"/>
  <c r="G116" i="41" s="1"/>
  <c r="G122" i="41" s="1"/>
  <c r="H116" i="41" s="1"/>
  <c r="H122" i="41" s="1"/>
  <c r="I116" i="41" s="1"/>
  <c r="I122" i="41" s="1"/>
  <c r="J116" i="41" s="1"/>
  <c r="J122" i="41" s="1"/>
  <c r="K116" i="41" s="1"/>
  <c r="K122" i="41" s="1"/>
  <c r="L116" i="41" s="1"/>
  <c r="L122" i="41" s="1"/>
  <c r="M116" i="41" s="1"/>
  <c r="M122" i="41" s="1"/>
  <c r="N116" i="41" s="1"/>
  <c r="N122" i="41" s="1"/>
  <c r="O116" i="41" s="1"/>
  <c r="O122" i="41" s="1"/>
  <c r="P116" i="41" s="1"/>
  <c r="P122" i="41" s="1"/>
  <c r="Q116" i="41" s="1"/>
  <c r="Q122" i="41" s="1"/>
  <c r="R116" i="41" s="1"/>
  <c r="R122" i="41" s="1"/>
  <c r="S116" i="41" s="1"/>
  <c r="S122" i="41" s="1"/>
  <c r="T116" i="41" s="1"/>
  <c r="T122" i="41" s="1"/>
  <c r="U116" i="41" s="1"/>
  <c r="U122" i="41" s="1"/>
  <c r="V116" i="41" s="1"/>
  <c r="V122" i="41" s="1"/>
  <c r="W116" i="41" s="1"/>
  <c r="W122" i="41" s="1"/>
  <c r="X116" i="41" s="1"/>
  <c r="X122" i="41" s="1"/>
  <c r="Y116" i="41" s="1"/>
  <c r="Y122" i="41" s="1"/>
  <c r="Z116" i="41" s="1"/>
  <c r="Z122" i="41" s="1"/>
  <c r="AA116" i="41" s="1"/>
  <c r="AA122" i="41" s="1"/>
  <c r="AB116" i="41" s="1"/>
  <c r="AB122" i="41" s="1"/>
  <c r="AC116" i="41" s="1"/>
  <c r="AC122" i="41" s="1"/>
  <c r="AD116" i="41" s="1"/>
  <c r="AD122" i="41" s="1"/>
  <c r="AE116" i="41" s="1"/>
  <c r="AE122" i="41" s="1"/>
  <c r="AF116" i="41" s="1"/>
  <c r="AF122" i="41" s="1"/>
  <c r="AG116" i="41" s="1"/>
  <c r="AG122" i="41" s="1"/>
  <c r="AH116" i="41" s="1"/>
  <c r="AH122" i="41" s="1"/>
  <c r="AI116" i="41" s="1"/>
  <c r="AI122" i="41" s="1"/>
  <c r="AJ116" i="41" s="1"/>
  <c r="AJ122" i="41" s="1"/>
  <c r="AK116" i="41" s="1"/>
  <c r="AK122" i="41" s="1"/>
  <c r="AL116" i="41" s="1"/>
  <c r="AL122" i="41" s="1"/>
  <c r="AM116" i="41" s="1"/>
  <c r="AM122" i="41" s="1"/>
  <c r="AN116" i="41" s="1"/>
  <c r="AN122" i="41" s="1"/>
  <c r="AO116" i="41" s="1"/>
  <c r="AO122" i="41" s="1"/>
  <c r="AP116" i="41" s="1"/>
  <c r="AP122" i="41" s="1"/>
  <c r="AQ116" i="41" s="1"/>
  <c r="AQ122" i="41" s="1"/>
  <c r="AR116" i="41" s="1"/>
  <c r="AR122" i="41" s="1"/>
  <c r="AS116" i="41" s="1"/>
  <c r="AS122" i="41" s="1"/>
  <c r="AT116" i="41" s="1"/>
  <c r="AT122" i="41" s="1"/>
  <c r="AU116" i="41" s="1"/>
  <c r="AU122" i="41" s="1"/>
  <c r="AV116" i="41" s="1"/>
  <c r="AV122" i="41" s="1"/>
  <c r="AW116" i="41" s="1"/>
  <c r="AW122" i="41" s="1"/>
  <c r="AX116" i="41" s="1"/>
  <c r="AX122" i="41" s="1"/>
  <c r="AY116" i="41" s="1"/>
  <c r="AY122" i="41" s="1"/>
  <c r="AZ116" i="41" s="1"/>
  <c r="AZ122" i="41" s="1"/>
  <c r="BA116" i="41" s="1"/>
  <c r="BA122" i="41" s="1"/>
  <c r="BB116" i="41" s="1"/>
  <c r="BB122" i="41" s="1"/>
  <c r="BC116" i="41" s="1"/>
  <c r="BC122" i="41" s="1"/>
  <c r="BD116" i="41" s="1"/>
  <c r="BD122" i="41" s="1"/>
  <c r="BE116" i="41" s="1"/>
  <c r="BE122" i="41" s="1"/>
  <c r="BF116" i="41" s="1"/>
  <c r="BF122" i="41" s="1"/>
  <c r="BG116" i="41" s="1"/>
  <c r="BG122" i="41" s="1"/>
  <c r="BH116" i="41" s="1"/>
  <c r="BH122" i="41" s="1"/>
  <c r="BI116" i="41" s="1"/>
  <c r="BI122" i="41" s="1"/>
  <c r="BJ116" i="41" s="1"/>
  <c r="BJ122" i="41" s="1"/>
  <c r="BK116" i="41" s="1"/>
  <c r="BK122" i="41" s="1"/>
  <c r="BL116" i="41" s="1"/>
  <c r="BD77" i="41"/>
  <c r="BD372" i="41" s="1"/>
  <c r="E70" i="41"/>
  <c r="F65" i="41" s="1"/>
  <c r="F70" i="41" s="1"/>
  <c r="G65" i="41" s="1"/>
  <c r="G70" i="41" s="1"/>
  <c r="H65" i="41" s="1"/>
  <c r="H70" i="41" s="1"/>
  <c r="I65" i="41" s="1"/>
  <c r="I70" i="41" s="1"/>
  <c r="J65" i="41" s="1"/>
  <c r="J70" i="41" s="1"/>
  <c r="K65" i="41" s="1"/>
  <c r="K70" i="41" s="1"/>
  <c r="L65" i="41" s="1"/>
  <c r="L70" i="41" s="1"/>
  <c r="M65" i="41" s="1"/>
  <c r="M70" i="41" s="1"/>
  <c r="N65" i="41" s="1"/>
  <c r="N70" i="41" s="1"/>
  <c r="O65" i="41" s="1"/>
  <c r="O70" i="41" s="1"/>
  <c r="P65" i="41" s="1"/>
  <c r="P70" i="41" s="1"/>
  <c r="Q65" i="41" s="1"/>
  <c r="Q70" i="41" s="1"/>
  <c r="R65" i="41" s="1"/>
  <c r="R70" i="41" s="1"/>
  <c r="S65" i="41" s="1"/>
  <c r="S70" i="41" s="1"/>
  <c r="T65" i="41" s="1"/>
  <c r="T70" i="41" s="1"/>
  <c r="U65" i="41" s="1"/>
  <c r="U70" i="41" s="1"/>
  <c r="V65" i="41" s="1"/>
  <c r="V70" i="41" s="1"/>
  <c r="W65" i="41" s="1"/>
  <c r="W70" i="41" s="1"/>
  <c r="X65" i="41" s="1"/>
  <c r="X70" i="41" s="1"/>
  <c r="Y65" i="41" s="1"/>
  <c r="Y70" i="41" s="1"/>
  <c r="Z65" i="41" s="1"/>
  <c r="Z70" i="41" s="1"/>
  <c r="AA65" i="41" s="1"/>
  <c r="AA70" i="41" s="1"/>
  <c r="AB65" i="41" s="1"/>
  <c r="AB70" i="41" s="1"/>
  <c r="AC65" i="41" s="1"/>
  <c r="AC70" i="41" s="1"/>
  <c r="AD65" i="41" s="1"/>
  <c r="AD70" i="41" s="1"/>
  <c r="AE65" i="41" s="1"/>
  <c r="AE70" i="41" s="1"/>
  <c r="AF65" i="41" s="1"/>
  <c r="AF70" i="41" s="1"/>
  <c r="AG65" i="41" s="1"/>
  <c r="AG70" i="41" s="1"/>
  <c r="AH65" i="41" s="1"/>
  <c r="AH70" i="41" s="1"/>
  <c r="AI65" i="41" s="1"/>
  <c r="AI70" i="41" s="1"/>
  <c r="AJ65" i="41" s="1"/>
  <c r="AJ70" i="41" s="1"/>
  <c r="AK65" i="41" s="1"/>
  <c r="AK70" i="41" s="1"/>
  <c r="AL65" i="41" s="1"/>
  <c r="AL70" i="41" s="1"/>
  <c r="AM65" i="41" s="1"/>
  <c r="AM70" i="41" s="1"/>
  <c r="AN65" i="41" s="1"/>
  <c r="AN70" i="41" s="1"/>
  <c r="AO65" i="41" s="1"/>
  <c r="AO70" i="41" s="1"/>
  <c r="AP65" i="41" s="1"/>
  <c r="AP70" i="41" s="1"/>
  <c r="AQ65" i="41" s="1"/>
  <c r="AQ70" i="41" s="1"/>
  <c r="AR65" i="41" s="1"/>
  <c r="AR70" i="41" s="1"/>
  <c r="AS65" i="41" s="1"/>
  <c r="AS70" i="41" s="1"/>
  <c r="AT65" i="41" s="1"/>
  <c r="AT70" i="41" s="1"/>
  <c r="AU65" i="41" s="1"/>
  <c r="AU70" i="41" s="1"/>
  <c r="AV65" i="41" s="1"/>
  <c r="AV70" i="41" s="1"/>
  <c r="AW65" i="41" s="1"/>
  <c r="AW70" i="41" s="1"/>
  <c r="AX65" i="41" s="1"/>
  <c r="AX70" i="41" s="1"/>
  <c r="AY65" i="41" s="1"/>
  <c r="AY70" i="41" s="1"/>
  <c r="AZ65" i="41" s="1"/>
  <c r="AZ70" i="41" s="1"/>
  <c r="BA65" i="41" s="1"/>
  <c r="BA70" i="41" s="1"/>
  <c r="BB65" i="41" s="1"/>
  <c r="BB70" i="41" s="1"/>
  <c r="BC65" i="41" s="1"/>
  <c r="BC70" i="41" s="1"/>
  <c r="BD65" i="41" s="1"/>
  <c r="BD70" i="41" s="1"/>
  <c r="BE65" i="41" s="1"/>
  <c r="BE70" i="41" s="1"/>
  <c r="BF65" i="41" s="1"/>
  <c r="BF70" i="41" s="1"/>
  <c r="BG65" i="41" s="1"/>
  <c r="BG70" i="41" s="1"/>
  <c r="BH65" i="41" s="1"/>
  <c r="BH70" i="41" s="1"/>
  <c r="BI65" i="41" s="1"/>
  <c r="BI70" i="41" s="1"/>
  <c r="BJ65" i="41" s="1"/>
  <c r="BJ70" i="41" s="1"/>
  <c r="BK65" i="41" s="1"/>
  <c r="BK70" i="41" s="1"/>
  <c r="BL65" i="41" s="1"/>
  <c r="E47" i="41"/>
  <c r="F42" i="41" s="1"/>
  <c r="F47" i="41" s="1"/>
  <c r="G42" i="41" s="1"/>
  <c r="G47" i="41" s="1"/>
  <c r="H42" i="41" s="1"/>
  <c r="H47" i="41" s="1"/>
  <c r="I42" i="41" s="1"/>
  <c r="I47" i="41" s="1"/>
  <c r="J42" i="41" s="1"/>
  <c r="J47" i="41" s="1"/>
  <c r="K42" i="41" s="1"/>
  <c r="K47" i="41" s="1"/>
  <c r="L42" i="41" s="1"/>
  <c r="L47" i="41" s="1"/>
  <c r="M42" i="41" s="1"/>
  <c r="M47" i="41" s="1"/>
  <c r="N42" i="41" s="1"/>
  <c r="N47" i="41" s="1"/>
  <c r="O42" i="41" s="1"/>
  <c r="O47" i="41" s="1"/>
  <c r="P42" i="41" s="1"/>
  <c r="P47" i="41" s="1"/>
  <c r="Q42" i="41" s="1"/>
  <c r="Q47" i="41" s="1"/>
  <c r="R42" i="41" s="1"/>
  <c r="R47" i="41" s="1"/>
  <c r="S42" i="41" s="1"/>
  <c r="S47" i="41" s="1"/>
  <c r="T42" i="41" s="1"/>
  <c r="T47" i="41" s="1"/>
  <c r="U42" i="41" s="1"/>
  <c r="U47" i="41" s="1"/>
  <c r="V42" i="41" s="1"/>
  <c r="V47" i="41" s="1"/>
  <c r="W42" i="41" s="1"/>
  <c r="W47" i="41" s="1"/>
  <c r="X42" i="41" s="1"/>
  <c r="X47" i="41" s="1"/>
  <c r="Y42" i="41" s="1"/>
  <c r="Y47" i="41" s="1"/>
  <c r="Z42" i="41" s="1"/>
  <c r="Z47" i="41" s="1"/>
  <c r="AA42" i="41" s="1"/>
  <c r="AA47" i="41" s="1"/>
  <c r="AB42" i="41" s="1"/>
  <c r="AB47" i="41" s="1"/>
  <c r="AC42" i="41" s="1"/>
  <c r="AC47" i="41" s="1"/>
  <c r="AD42" i="41" s="1"/>
  <c r="AD47" i="41" s="1"/>
  <c r="AE42" i="41" s="1"/>
  <c r="AE47" i="41" s="1"/>
  <c r="AF42" i="41" s="1"/>
  <c r="AF47" i="41" s="1"/>
  <c r="AG42" i="41" s="1"/>
  <c r="AG47" i="41" s="1"/>
  <c r="AH42" i="41" s="1"/>
  <c r="AH47" i="41" s="1"/>
  <c r="AI42" i="41" s="1"/>
  <c r="AI47" i="41" s="1"/>
  <c r="AJ42" i="41" s="1"/>
  <c r="AJ47" i="41" s="1"/>
  <c r="AK42" i="41" s="1"/>
  <c r="AK47" i="41" s="1"/>
  <c r="AL42" i="41" s="1"/>
  <c r="AL47" i="41" s="1"/>
  <c r="AM42" i="41" s="1"/>
  <c r="AM47" i="41" s="1"/>
  <c r="AN42" i="41" s="1"/>
  <c r="AN47" i="41" s="1"/>
  <c r="AO42" i="41" s="1"/>
  <c r="AO47" i="41" s="1"/>
  <c r="AP42" i="41" s="1"/>
  <c r="AP47" i="41" s="1"/>
  <c r="AQ42" i="41" s="1"/>
  <c r="AQ47" i="41" s="1"/>
  <c r="AR42" i="41" s="1"/>
  <c r="AR47" i="41" s="1"/>
  <c r="AS42" i="41" s="1"/>
  <c r="AS47" i="41" s="1"/>
  <c r="AT42" i="41" s="1"/>
  <c r="AT47" i="41" s="1"/>
  <c r="AU42" i="41" s="1"/>
  <c r="AU47" i="41" s="1"/>
  <c r="AV42" i="41" s="1"/>
  <c r="AV47" i="41" s="1"/>
  <c r="AW42" i="41" s="1"/>
  <c r="AW47" i="41" s="1"/>
  <c r="AX42" i="41" s="1"/>
  <c r="AX47" i="41" s="1"/>
  <c r="AY42" i="41" s="1"/>
  <c r="AY47" i="41" s="1"/>
  <c r="AZ42" i="41" s="1"/>
  <c r="AZ47" i="41" s="1"/>
  <c r="BA42" i="41" s="1"/>
  <c r="BA47" i="41" s="1"/>
  <c r="BB42" i="41" s="1"/>
  <c r="BB47" i="41" s="1"/>
  <c r="BC42" i="41" s="1"/>
  <c r="BC47" i="41" s="1"/>
  <c r="BD42" i="41" s="1"/>
  <c r="BD47" i="41" s="1"/>
  <c r="BE42" i="41" s="1"/>
  <c r="BE47" i="41" s="1"/>
  <c r="BF42" i="41" s="1"/>
  <c r="BF47" i="41" s="1"/>
  <c r="BG42" i="41" s="1"/>
  <c r="BG47" i="41" s="1"/>
  <c r="BH42" i="41" s="1"/>
  <c r="BH47" i="41" s="1"/>
  <c r="BI42" i="41" s="1"/>
  <c r="BI47" i="41" s="1"/>
  <c r="BJ42" i="41" s="1"/>
  <c r="BJ47" i="41" s="1"/>
  <c r="BK42" i="41" s="1"/>
  <c r="BK47" i="41" s="1"/>
  <c r="BL42" i="41" s="1"/>
  <c r="E22" i="41"/>
  <c r="F16" i="41" s="1"/>
  <c r="F22" i="41" s="1"/>
  <c r="G16" i="41" s="1"/>
  <c r="G22" i="41" s="1"/>
  <c r="H16" i="41" s="1"/>
  <c r="H22" i="41" s="1"/>
  <c r="I16" i="41" s="1"/>
  <c r="I22" i="41" s="1"/>
  <c r="J16" i="41" s="1"/>
  <c r="J22" i="41" s="1"/>
  <c r="K16" i="41" s="1"/>
  <c r="K22" i="41" s="1"/>
  <c r="L16" i="41" s="1"/>
  <c r="L22" i="41" s="1"/>
  <c r="M16" i="41" s="1"/>
  <c r="M22" i="41" s="1"/>
  <c r="N16" i="41" s="1"/>
  <c r="N22" i="41" s="1"/>
  <c r="O16" i="41" s="1"/>
  <c r="O22" i="41" s="1"/>
  <c r="P16" i="41" s="1"/>
  <c r="P22" i="41" s="1"/>
  <c r="Q16" i="41" s="1"/>
  <c r="Q22" i="41" s="1"/>
  <c r="R16" i="41" s="1"/>
  <c r="R22" i="41" s="1"/>
  <c r="S16" i="41" s="1"/>
  <c r="S22" i="41" s="1"/>
  <c r="T16" i="41" s="1"/>
  <c r="T22" i="41" s="1"/>
  <c r="U16" i="41" s="1"/>
  <c r="U22" i="41" s="1"/>
  <c r="V16" i="41" s="1"/>
  <c r="V22" i="41" s="1"/>
  <c r="W16" i="41" s="1"/>
  <c r="W22" i="41" s="1"/>
  <c r="X16" i="41" s="1"/>
  <c r="X22" i="41" s="1"/>
  <c r="Y16" i="41" s="1"/>
  <c r="Y22" i="41" s="1"/>
  <c r="Z16" i="41" s="1"/>
  <c r="Z22" i="41" s="1"/>
  <c r="AA16" i="41" s="1"/>
  <c r="AA22" i="41" s="1"/>
  <c r="AB16" i="41" s="1"/>
  <c r="AB22" i="41" s="1"/>
  <c r="AC16" i="41" s="1"/>
  <c r="AC22" i="41" s="1"/>
  <c r="AD16" i="41" s="1"/>
  <c r="AD22" i="41" s="1"/>
  <c r="AE16" i="41" s="1"/>
  <c r="AE22" i="41" s="1"/>
  <c r="AF16" i="41" s="1"/>
  <c r="AF22" i="41" s="1"/>
  <c r="AG16" i="41" s="1"/>
  <c r="AG22" i="41" s="1"/>
  <c r="AH16" i="41" s="1"/>
  <c r="AH22" i="41" s="1"/>
  <c r="AI16" i="41" s="1"/>
  <c r="AI22" i="41" s="1"/>
  <c r="AJ16" i="41" s="1"/>
  <c r="AJ22" i="41" s="1"/>
  <c r="AK16" i="41" s="1"/>
  <c r="AK22" i="41" s="1"/>
  <c r="AL16" i="41" s="1"/>
  <c r="AL22" i="41" s="1"/>
  <c r="AM16" i="41" s="1"/>
  <c r="AM22" i="41" s="1"/>
  <c r="AN16" i="41" s="1"/>
  <c r="AN22" i="41" s="1"/>
  <c r="AO16" i="41" s="1"/>
  <c r="AO22" i="41" s="1"/>
  <c r="AP16" i="41" s="1"/>
  <c r="AP22" i="41" s="1"/>
  <c r="AQ16" i="41" s="1"/>
  <c r="AQ22" i="41" s="1"/>
  <c r="AR16" i="41" s="1"/>
  <c r="AR22" i="41" s="1"/>
  <c r="AS16" i="41" s="1"/>
  <c r="AS22" i="41" s="1"/>
  <c r="AT16" i="41" s="1"/>
  <c r="AT22" i="41" s="1"/>
  <c r="AU16" i="41" s="1"/>
  <c r="AU22" i="41" s="1"/>
  <c r="AV16" i="41" s="1"/>
  <c r="AV22" i="41" s="1"/>
  <c r="AW16" i="41" s="1"/>
  <c r="AW22" i="41" s="1"/>
  <c r="AX16" i="41" s="1"/>
  <c r="AX22" i="41" s="1"/>
  <c r="AY16" i="41" s="1"/>
  <c r="AY22" i="41" s="1"/>
  <c r="AZ16" i="41" s="1"/>
  <c r="AZ22" i="41" s="1"/>
  <c r="BA16" i="41" s="1"/>
  <c r="BA22" i="41" s="1"/>
  <c r="BB16" i="41" s="1"/>
  <c r="BB22" i="41" s="1"/>
  <c r="BC16" i="41" s="1"/>
  <c r="BC22" i="41" s="1"/>
  <c r="BD16" i="41" s="1"/>
  <c r="BD22" i="41" s="1"/>
  <c r="BE16" i="41" s="1"/>
  <c r="BE22" i="41" s="1"/>
  <c r="BF16" i="41" s="1"/>
  <c r="BF22" i="41" s="1"/>
  <c r="BG16" i="41" s="1"/>
  <c r="BG22" i="41" s="1"/>
  <c r="BH16" i="41" s="1"/>
  <c r="BH22" i="41" s="1"/>
  <c r="BI16" i="41" s="1"/>
  <c r="BI22" i="41" s="1"/>
  <c r="BJ16" i="41" s="1"/>
  <c r="BJ22" i="41" s="1"/>
  <c r="BK16" i="41" s="1"/>
  <c r="BK22" i="41" s="1"/>
  <c r="BL16" i="41" s="1"/>
  <c r="BL22" i="41" s="1"/>
  <c r="BM16" i="41" s="1"/>
  <c r="BM22" i="41" s="1"/>
  <c r="BN16" i="41" s="1"/>
  <c r="BN22" i="41" s="1"/>
  <c r="BO16" i="41" s="1"/>
  <c r="BO22" i="41" s="1"/>
  <c r="BP16" i="41" s="1"/>
  <c r="BP22" i="41" s="1"/>
  <c r="BQ16" i="41" s="1"/>
  <c r="BQ22" i="41" s="1"/>
  <c r="BR16" i="41" s="1"/>
  <c r="BR22" i="41" s="1"/>
  <c r="BS16" i="41" s="1"/>
  <c r="BS22" i="41" s="1"/>
  <c r="BT16" i="41" s="1"/>
  <c r="BT22" i="41" s="1"/>
  <c r="BU16" i="41" s="1"/>
  <c r="BU22" i="41" s="1"/>
  <c r="BV16" i="41" s="1"/>
  <c r="BV22" i="41" s="1"/>
  <c r="BW16" i="41" s="1"/>
  <c r="BW22" i="41" s="1"/>
  <c r="BX16" i="41" s="1"/>
  <c r="BX22" i="41" s="1"/>
  <c r="BY16" i="41" s="1"/>
  <c r="BY22" i="41" s="1"/>
  <c r="BZ16" i="41" s="1"/>
  <c r="BZ22" i="41" s="1"/>
  <c r="CA16" i="41" s="1"/>
  <c r="CA22" i="41" s="1"/>
  <c r="E31" i="41"/>
  <c r="F26" i="41" s="1"/>
  <c r="F31" i="41" s="1"/>
  <c r="G26" i="41" s="1"/>
  <c r="G31" i="41" s="1"/>
  <c r="H26" i="41" s="1"/>
  <c r="H31" i="41" s="1"/>
  <c r="I26" i="41" s="1"/>
  <c r="I31" i="41" s="1"/>
  <c r="J26" i="41" s="1"/>
  <c r="J31" i="41" s="1"/>
  <c r="K26" i="41" s="1"/>
  <c r="K31" i="41" s="1"/>
  <c r="L26" i="41" s="1"/>
  <c r="L31" i="41" s="1"/>
  <c r="M26" i="41" s="1"/>
  <c r="M31" i="41" s="1"/>
  <c r="N26" i="41" s="1"/>
  <c r="N31" i="41" s="1"/>
  <c r="O26" i="41" s="1"/>
  <c r="O31" i="41" s="1"/>
  <c r="P26" i="41" s="1"/>
  <c r="P31" i="41" s="1"/>
  <c r="Q26" i="41" s="1"/>
  <c r="Q31" i="41" s="1"/>
  <c r="R26" i="41" s="1"/>
  <c r="R31" i="41" s="1"/>
  <c r="S26" i="41" s="1"/>
  <c r="S31" i="41" s="1"/>
  <c r="T26" i="41" s="1"/>
  <c r="T31" i="41" s="1"/>
  <c r="U26" i="41" s="1"/>
  <c r="U31" i="41" s="1"/>
  <c r="V26" i="41" s="1"/>
  <c r="V31" i="41" s="1"/>
  <c r="W26" i="41" s="1"/>
  <c r="W31" i="41" s="1"/>
  <c r="X26" i="41" s="1"/>
  <c r="X31" i="41" s="1"/>
  <c r="Y26" i="41" s="1"/>
  <c r="Y31" i="41" s="1"/>
  <c r="Z26" i="41" s="1"/>
  <c r="Z31" i="41" s="1"/>
  <c r="AA26" i="41" s="1"/>
  <c r="AA31" i="41" s="1"/>
  <c r="AB26" i="41" s="1"/>
  <c r="AB31" i="41" s="1"/>
  <c r="AC26" i="41" s="1"/>
  <c r="AC31" i="41" s="1"/>
  <c r="AD26" i="41" s="1"/>
  <c r="AD31" i="41" s="1"/>
  <c r="AE26" i="41" s="1"/>
  <c r="AE31" i="41" s="1"/>
  <c r="AF26" i="41" s="1"/>
  <c r="AF31" i="41" s="1"/>
  <c r="AG26" i="41" s="1"/>
  <c r="AG31" i="41" s="1"/>
  <c r="AH26" i="41" s="1"/>
  <c r="AH31" i="41" s="1"/>
  <c r="AI26" i="41" s="1"/>
  <c r="AI31" i="41" s="1"/>
  <c r="AJ26" i="41" s="1"/>
  <c r="AJ31" i="41" s="1"/>
  <c r="AK26" i="41" s="1"/>
  <c r="AK31" i="41" s="1"/>
  <c r="AL26" i="41" s="1"/>
  <c r="AL31" i="41" s="1"/>
  <c r="AM26" i="41" s="1"/>
  <c r="AM31" i="41" s="1"/>
  <c r="AN26" i="41" s="1"/>
  <c r="AN31" i="41" s="1"/>
  <c r="AO26" i="41" s="1"/>
  <c r="AO31" i="41" s="1"/>
  <c r="AP26" i="41" s="1"/>
  <c r="AP31" i="41" s="1"/>
  <c r="AQ26" i="41" s="1"/>
  <c r="AQ31" i="41" s="1"/>
  <c r="AR26" i="41" s="1"/>
  <c r="AR31" i="41" s="1"/>
  <c r="AS26" i="41" s="1"/>
  <c r="AS31" i="41" s="1"/>
  <c r="AT26" i="41" s="1"/>
  <c r="AT31" i="41" s="1"/>
  <c r="AU26" i="41" s="1"/>
  <c r="AU31" i="41" s="1"/>
  <c r="AV26" i="41" s="1"/>
  <c r="AV31" i="41" s="1"/>
  <c r="AW26" i="41" s="1"/>
  <c r="AW31" i="41" s="1"/>
  <c r="AX26" i="41" s="1"/>
  <c r="AX31" i="41" s="1"/>
  <c r="AY26" i="41" s="1"/>
  <c r="AY31" i="41" s="1"/>
  <c r="AZ26" i="41" s="1"/>
  <c r="AZ31" i="41" s="1"/>
  <c r="BA26" i="41" s="1"/>
  <c r="BA31" i="41" s="1"/>
  <c r="BB26" i="41" s="1"/>
  <c r="BB31" i="41" s="1"/>
  <c r="BC26" i="41" s="1"/>
  <c r="BC31" i="41" s="1"/>
  <c r="BD26" i="41" s="1"/>
  <c r="BD31" i="41" s="1"/>
  <c r="BE26" i="41" s="1"/>
  <c r="BE31" i="41" s="1"/>
  <c r="BF26" i="41" s="1"/>
  <c r="BF31" i="41" s="1"/>
  <c r="BG26" i="41" s="1"/>
  <c r="BG31" i="41" s="1"/>
  <c r="BH26" i="41" s="1"/>
  <c r="BH31" i="41" s="1"/>
  <c r="BI26" i="41" s="1"/>
  <c r="BI31" i="41" s="1"/>
  <c r="BJ26" i="41" s="1"/>
  <c r="BJ31" i="41" s="1"/>
  <c r="BK26" i="41" s="1"/>
  <c r="BK31" i="41" s="1"/>
  <c r="BL26" i="41" s="1"/>
  <c r="E54" i="41"/>
  <c r="F50" i="41" s="1"/>
  <c r="F54" i="41" s="1"/>
  <c r="G50" i="41" s="1"/>
  <c r="G54" i="41" s="1"/>
  <c r="H50" i="41" s="1"/>
  <c r="H54" i="41" s="1"/>
  <c r="I50" i="41" s="1"/>
  <c r="I54" i="41" s="1"/>
  <c r="J50" i="41" s="1"/>
  <c r="J54" i="41" s="1"/>
  <c r="K50" i="41" s="1"/>
  <c r="K54" i="41" s="1"/>
  <c r="L50" i="41" s="1"/>
  <c r="L54" i="41" s="1"/>
  <c r="M50" i="41" s="1"/>
  <c r="M54" i="41" s="1"/>
  <c r="N50" i="41" s="1"/>
  <c r="N54" i="41" s="1"/>
  <c r="O50" i="41" s="1"/>
  <c r="O54" i="41" s="1"/>
  <c r="P50" i="41" s="1"/>
  <c r="P54" i="41" s="1"/>
  <c r="Q50" i="41" s="1"/>
  <c r="Q54" i="41" s="1"/>
  <c r="R50" i="41" s="1"/>
  <c r="R54" i="41" s="1"/>
  <c r="S50" i="41" s="1"/>
  <c r="S54" i="41" s="1"/>
  <c r="T50" i="41" s="1"/>
  <c r="T54" i="41" s="1"/>
  <c r="U50" i="41" s="1"/>
  <c r="U54" i="41" s="1"/>
  <c r="V50" i="41" s="1"/>
  <c r="V54" i="41" s="1"/>
  <c r="W50" i="41" s="1"/>
  <c r="W54" i="41" s="1"/>
  <c r="X50" i="41" s="1"/>
  <c r="X54" i="41" s="1"/>
  <c r="Y50" i="41" s="1"/>
  <c r="Y54" i="41" s="1"/>
  <c r="Z50" i="41" s="1"/>
  <c r="Z54" i="41" s="1"/>
  <c r="AA50" i="41" s="1"/>
  <c r="AA54" i="41" s="1"/>
  <c r="AB50" i="41" s="1"/>
  <c r="AB54" i="41" s="1"/>
  <c r="AC50" i="41" s="1"/>
  <c r="AC54" i="41" s="1"/>
  <c r="AD50" i="41" s="1"/>
  <c r="AD54" i="41" s="1"/>
  <c r="AE50" i="41" s="1"/>
  <c r="AE54" i="41" s="1"/>
  <c r="AF50" i="41" s="1"/>
  <c r="AF54" i="41" s="1"/>
  <c r="AG50" i="41" s="1"/>
  <c r="AG54" i="41" s="1"/>
  <c r="AH50" i="41" s="1"/>
  <c r="AH54" i="41" s="1"/>
  <c r="AI50" i="41" s="1"/>
  <c r="AI54" i="41" s="1"/>
  <c r="AJ50" i="41" s="1"/>
  <c r="AJ54" i="41" s="1"/>
  <c r="AK50" i="41" s="1"/>
  <c r="AK54" i="41" s="1"/>
  <c r="AL50" i="41" s="1"/>
  <c r="AL54" i="41" s="1"/>
  <c r="AM50" i="41" s="1"/>
  <c r="AM54" i="41" s="1"/>
  <c r="AN50" i="41" s="1"/>
  <c r="AN54" i="41" s="1"/>
  <c r="AO50" i="41" s="1"/>
  <c r="AO54" i="41" s="1"/>
  <c r="AP50" i="41" s="1"/>
  <c r="AP54" i="41" s="1"/>
  <c r="AQ50" i="41" s="1"/>
  <c r="AQ54" i="41" s="1"/>
  <c r="AR50" i="41" s="1"/>
  <c r="AR54" i="41" s="1"/>
  <c r="AS50" i="41" s="1"/>
  <c r="AS54" i="41" s="1"/>
  <c r="AT50" i="41" s="1"/>
  <c r="AT54" i="41" s="1"/>
  <c r="AU50" i="41" s="1"/>
  <c r="AU54" i="41" s="1"/>
  <c r="AV50" i="41" s="1"/>
  <c r="AV54" i="41" s="1"/>
  <c r="AW50" i="41" s="1"/>
  <c r="AW54" i="41" s="1"/>
  <c r="AX50" i="41" s="1"/>
  <c r="AX54" i="41" s="1"/>
  <c r="AY50" i="41" s="1"/>
  <c r="AY54" i="41" s="1"/>
  <c r="AZ50" i="41" s="1"/>
  <c r="AZ54" i="41" s="1"/>
  <c r="BA50" i="41" s="1"/>
  <c r="BA54" i="41" s="1"/>
  <c r="BB50" i="41" s="1"/>
  <c r="BB54" i="41" s="1"/>
  <c r="BC50" i="41" s="1"/>
  <c r="BC54" i="41" s="1"/>
  <c r="BD50" i="41" s="1"/>
  <c r="BD54" i="41" s="1"/>
  <c r="BE50" i="41" s="1"/>
  <c r="BE54" i="41" s="1"/>
  <c r="BF50" i="41" s="1"/>
  <c r="BF54" i="41" s="1"/>
  <c r="BG50" i="41" s="1"/>
  <c r="BG54" i="41" s="1"/>
  <c r="BH50" i="41" s="1"/>
  <c r="BH54" i="41" s="1"/>
  <c r="BI50" i="41" s="1"/>
  <c r="BI54" i="41" s="1"/>
  <c r="BJ50" i="41" s="1"/>
  <c r="BJ54" i="41" s="1"/>
  <c r="BK50" i="41" s="1"/>
  <c r="BK54" i="41" s="1"/>
  <c r="BL50" i="41" s="1"/>
  <c r="E62" i="41"/>
  <c r="F57" i="41" s="1"/>
  <c r="F62" i="41" s="1"/>
  <c r="G57" i="41" s="1"/>
  <c r="G62" i="41" s="1"/>
  <c r="H57" i="41" s="1"/>
  <c r="H62" i="41" s="1"/>
  <c r="I57" i="41" s="1"/>
  <c r="I62" i="41" s="1"/>
  <c r="J57" i="41" s="1"/>
  <c r="J62" i="41" s="1"/>
  <c r="K57" i="41" s="1"/>
  <c r="K62" i="41" s="1"/>
  <c r="L57" i="41" s="1"/>
  <c r="L62" i="41" s="1"/>
  <c r="M57" i="41" s="1"/>
  <c r="M62" i="41" s="1"/>
  <c r="N57" i="41" s="1"/>
  <c r="N62" i="41" s="1"/>
  <c r="O57" i="41" s="1"/>
  <c r="O62" i="41" s="1"/>
  <c r="P57" i="41" s="1"/>
  <c r="P62" i="41" s="1"/>
  <c r="Q57" i="41" s="1"/>
  <c r="Q62" i="41" s="1"/>
  <c r="R57" i="41" s="1"/>
  <c r="R62" i="41" s="1"/>
  <c r="S57" i="41" s="1"/>
  <c r="S62" i="41" s="1"/>
  <c r="T57" i="41" s="1"/>
  <c r="T62" i="41" s="1"/>
  <c r="U57" i="41" s="1"/>
  <c r="U62" i="41" s="1"/>
  <c r="V57" i="41" s="1"/>
  <c r="V62" i="41" s="1"/>
  <c r="W57" i="41" s="1"/>
  <c r="W62" i="41" s="1"/>
  <c r="X57" i="41" s="1"/>
  <c r="X62" i="41" s="1"/>
  <c r="Y57" i="41" s="1"/>
  <c r="Y62" i="41" s="1"/>
  <c r="Z57" i="41" s="1"/>
  <c r="Z62" i="41" s="1"/>
  <c r="AA57" i="41" s="1"/>
  <c r="AA62" i="41" s="1"/>
  <c r="AB57" i="41" s="1"/>
  <c r="AB62" i="41" s="1"/>
  <c r="AC57" i="41" s="1"/>
  <c r="AC62" i="41" s="1"/>
  <c r="AD57" i="41" s="1"/>
  <c r="AD62" i="41" s="1"/>
  <c r="AE57" i="41" s="1"/>
  <c r="AE62" i="41" s="1"/>
  <c r="AF57" i="41" s="1"/>
  <c r="AF62" i="41" s="1"/>
  <c r="AG57" i="41" s="1"/>
  <c r="AG62" i="41" s="1"/>
  <c r="AH57" i="41" s="1"/>
  <c r="AH62" i="41" s="1"/>
  <c r="AI57" i="41" s="1"/>
  <c r="AI62" i="41" s="1"/>
  <c r="AJ57" i="41" s="1"/>
  <c r="AJ62" i="41" s="1"/>
  <c r="AK57" i="41" s="1"/>
  <c r="AK62" i="41" s="1"/>
  <c r="AL57" i="41" s="1"/>
  <c r="AL62" i="41" s="1"/>
  <c r="AM57" i="41" s="1"/>
  <c r="AM62" i="41" s="1"/>
  <c r="AN57" i="41" s="1"/>
  <c r="AN62" i="41" s="1"/>
  <c r="AO57" i="41" s="1"/>
  <c r="AO62" i="41" s="1"/>
  <c r="AP57" i="41" s="1"/>
  <c r="AP62" i="41" s="1"/>
  <c r="AQ57" i="41" s="1"/>
  <c r="AQ62" i="41" s="1"/>
  <c r="AR57" i="41" s="1"/>
  <c r="AR62" i="41" s="1"/>
  <c r="AS57" i="41" s="1"/>
  <c r="AS62" i="41" s="1"/>
  <c r="AT57" i="41" s="1"/>
  <c r="AT62" i="41" s="1"/>
  <c r="AU57" i="41" s="1"/>
  <c r="AU62" i="41" s="1"/>
  <c r="AV57" i="41" s="1"/>
  <c r="AV62" i="41" s="1"/>
  <c r="AW57" i="41" s="1"/>
  <c r="AW62" i="41" s="1"/>
  <c r="AX57" i="41" s="1"/>
  <c r="AX62" i="41" s="1"/>
  <c r="AY57" i="41" s="1"/>
  <c r="AY62" i="41" s="1"/>
  <c r="AZ57" i="41" s="1"/>
  <c r="AZ62" i="41" s="1"/>
  <c r="BA57" i="41" s="1"/>
  <c r="BA62" i="41" s="1"/>
  <c r="BB57" i="41" s="1"/>
  <c r="BB62" i="41" s="1"/>
  <c r="BC57" i="41" s="1"/>
  <c r="BC62" i="41" s="1"/>
  <c r="BD57" i="41" s="1"/>
  <c r="BD62" i="41" s="1"/>
  <c r="BE57" i="41" s="1"/>
  <c r="BE62" i="41" s="1"/>
  <c r="BF57" i="41" s="1"/>
  <c r="BF62" i="41" s="1"/>
  <c r="BG57" i="41" s="1"/>
  <c r="BG62" i="41" s="1"/>
  <c r="BH57" i="41" s="1"/>
  <c r="BH62" i="41" s="1"/>
  <c r="BI57" i="41" s="1"/>
  <c r="BI62" i="41" s="1"/>
  <c r="BJ57" i="41" s="1"/>
  <c r="BJ62" i="41" s="1"/>
  <c r="BK57" i="41" s="1"/>
  <c r="BK62" i="41" s="1"/>
  <c r="BL57" i="41" s="1"/>
  <c r="E39" i="41"/>
  <c r="F34" i="41" s="1"/>
  <c r="F39" i="41" s="1"/>
  <c r="G34" i="41" s="1"/>
  <c r="G39" i="41" s="1"/>
  <c r="H34" i="41" s="1"/>
  <c r="H39" i="41" s="1"/>
  <c r="I34" i="41" s="1"/>
  <c r="I39" i="41" s="1"/>
  <c r="J34" i="41" s="1"/>
  <c r="J39" i="41" s="1"/>
  <c r="K34" i="41" s="1"/>
  <c r="K39" i="41" s="1"/>
  <c r="L34" i="41" s="1"/>
  <c r="L39" i="41" s="1"/>
  <c r="M34" i="41" s="1"/>
  <c r="M39" i="41" s="1"/>
  <c r="N34" i="41" s="1"/>
  <c r="N39" i="41" s="1"/>
  <c r="O34" i="41" s="1"/>
  <c r="O39" i="41" s="1"/>
  <c r="P34" i="41" s="1"/>
  <c r="P39" i="41" s="1"/>
  <c r="Q34" i="41" s="1"/>
  <c r="Q39" i="41" s="1"/>
  <c r="R34" i="41" s="1"/>
  <c r="R39" i="41" s="1"/>
  <c r="S34" i="41" s="1"/>
  <c r="S39" i="41" s="1"/>
  <c r="T34" i="41" s="1"/>
  <c r="T39" i="41" s="1"/>
  <c r="U34" i="41" s="1"/>
  <c r="U39" i="41" s="1"/>
  <c r="V34" i="41" s="1"/>
  <c r="V39" i="41" s="1"/>
  <c r="W34" i="41" s="1"/>
  <c r="W39" i="41" s="1"/>
  <c r="X34" i="41" s="1"/>
  <c r="X39" i="41" s="1"/>
  <c r="Y34" i="41" s="1"/>
  <c r="Y39" i="41" s="1"/>
  <c r="Z34" i="41" s="1"/>
  <c r="Z39" i="41" s="1"/>
  <c r="AA34" i="41" s="1"/>
  <c r="AA39" i="41" s="1"/>
  <c r="AB34" i="41" s="1"/>
  <c r="AB39" i="41" s="1"/>
  <c r="AC34" i="41" s="1"/>
  <c r="AC39" i="41" s="1"/>
  <c r="AD34" i="41" s="1"/>
  <c r="AD39" i="41" s="1"/>
  <c r="AE34" i="41" s="1"/>
  <c r="AE39" i="41" s="1"/>
  <c r="AF34" i="41" s="1"/>
  <c r="AF39" i="41" s="1"/>
  <c r="AG34" i="41" s="1"/>
  <c r="AG39" i="41" s="1"/>
  <c r="AH34" i="41" s="1"/>
  <c r="AH39" i="41" s="1"/>
  <c r="AI34" i="41" s="1"/>
  <c r="AI39" i="41" s="1"/>
  <c r="AJ34" i="41" s="1"/>
  <c r="AJ39" i="41" s="1"/>
  <c r="AK34" i="41" s="1"/>
  <c r="AK39" i="41" s="1"/>
  <c r="AL34" i="41" s="1"/>
  <c r="AL39" i="41" s="1"/>
  <c r="AM34" i="41" s="1"/>
  <c r="AM39" i="41" s="1"/>
  <c r="AN34" i="41" s="1"/>
  <c r="AN39" i="41" s="1"/>
  <c r="AO34" i="41" s="1"/>
  <c r="AO39" i="41" s="1"/>
  <c r="AP34" i="41" s="1"/>
  <c r="AP39" i="41" s="1"/>
  <c r="AQ34" i="41" s="1"/>
  <c r="AQ39" i="41" s="1"/>
  <c r="AR34" i="41" s="1"/>
  <c r="AR39" i="41" s="1"/>
  <c r="AS34" i="41" s="1"/>
  <c r="AS39" i="41" s="1"/>
  <c r="AT34" i="41" s="1"/>
  <c r="AT39" i="41" s="1"/>
  <c r="AU34" i="41" s="1"/>
  <c r="AU39" i="41" s="1"/>
  <c r="AV34" i="41" s="1"/>
  <c r="AV39" i="41" s="1"/>
  <c r="AW34" i="41" s="1"/>
  <c r="AW39" i="41" s="1"/>
  <c r="AX34" i="41" s="1"/>
  <c r="AX39" i="41" s="1"/>
  <c r="AY34" i="41" s="1"/>
  <c r="AY39" i="41" s="1"/>
  <c r="AZ34" i="41" s="1"/>
  <c r="AZ39" i="41" s="1"/>
  <c r="BA34" i="41" s="1"/>
  <c r="BA39" i="41" s="1"/>
  <c r="BB34" i="41" s="1"/>
  <c r="BB39" i="41" s="1"/>
  <c r="BC34" i="41" s="1"/>
  <c r="BC39" i="41" s="1"/>
  <c r="BD34" i="41" s="1"/>
  <c r="BD39" i="41" s="1"/>
  <c r="BE34" i="41" s="1"/>
  <c r="BE39" i="41" s="1"/>
  <c r="BF34" i="41" s="1"/>
  <c r="BF39" i="41" s="1"/>
  <c r="BG34" i="41" s="1"/>
  <c r="BG39" i="41" s="1"/>
  <c r="BH34" i="41" s="1"/>
  <c r="BH39" i="41" s="1"/>
  <c r="BI34" i="41" s="1"/>
  <c r="BI39" i="41" s="1"/>
  <c r="BJ34" i="41" s="1"/>
  <c r="BJ39" i="41" s="1"/>
  <c r="BK34" i="41" s="1"/>
  <c r="BK39" i="41" s="1"/>
  <c r="BL34" i="41" s="1"/>
  <c r="D373" i="41" l="1"/>
  <c r="E9" i="41"/>
  <c r="E371" i="41" s="1"/>
  <c r="D374" i="41"/>
  <c r="BV314" i="41"/>
  <c r="BV319" i="41" s="1"/>
  <c r="BW314" i="41" s="1"/>
  <c r="BL266" i="41"/>
  <c r="BD78" i="41"/>
  <c r="BE73" i="41" s="1"/>
  <c r="BE78" i="41" s="1"/>
  <c r="BF73" i="41" s="1"/>
  <c r="BF78" i="41" s="1"/>
  <c r="BG73" i="41" s="1"/>
  <c r="BG78" i="41" s="1"/>
  <c r="BH73" i="41" s="1"/>
  <c r="BH78" i="41" s="1"/>
  <c r="BI73" i="41" s="1"/>
  <c r="BI78" i="41" s="1"/>
  <c r="BJ73" i="41" s="1"/>
  <c r="BJ78" i="41" s="1"/>
  <c r="BK73" i="41" s="1"/>
  <c r="BK78" i="41" s="1"/>
  <c r="BL73" i="41" s="1"/>
  <c r="D375" i="41" l="1"/>
  <c r="E13" i="41"/>
  <c r="BW326" i="41"/>
  <c r="D14" i="32" s="1"/>
  <c r="E373" i="41" l="1"/>
  <c r="E374" i="41"/>
  <c r="F9" i="41"/>
  <c r="F371" i="41" s="1"/>
  <c r="BX322" i="41"/>
  <c r="BX326" i="41" s="1"/>
  <c r="E375" i="41" l="1"/>
  <c r="F13" i="41"/>
  <c r="BY322" i="41"/>
  <c r="BY326" i="41" s="1"/>
  <c r="F373" i="41" l="1"/>
  <c r="F374" i="41"/>
  <c r="G9" i="41"/>
  <c r="G371" i="41" s="1"/>
  <c r="BZ322" i="41"/>
  <c r="BZ326" i="41" s="1"/>
  <c r="F375" i="41" l="1"/>
  <c r="G13" i="41"/>
  <c r="CA322" i="41"/>
  <c r="CA326" i="41" s="1"/>
  <c r="G373" i="41" l="1"/>
  <c r="G374" i="41"/>
  <c r="G375" i="41" s="1"/>
  <c r="H9" i="41"/>
  <c r="H371" i="41" s="1"/>
  <c r="I65" i="29"/>
  <c r="J65" i="29" s="1"/>
  <c r="I56" i="29"/>
  <c r="I47" i="29"/>
  <c r="I38" i="29"/>
  <c r="J38" i="29" s="1"/>
  <c r="I29" i="29"/>
  <c r="J29" i="29" s="1"/>
  <c r="I20" i="29"/>
  <c r="J20" i="29" s="1"/>
  <c r="I11" i="29"/>
  <c r="J11" i="29" s="1"/>
  <c r="J68" i="29"/>
  <c r="I68" i="29"/>
  <c r="J59" i="29"/>
  <c r="I59" i="29"/>
  <c r="J50" i="29"/>
  <c r="I50" i="29"/>
  <c r="J41" i="29"/>
  <c r="I41" i="29"/>
  <c r="J32" i="29"/>
  <c r="I32" i="29"/>
  <c r="J23" i="29"/>
  <c r="I23" i="29"/>
  <c r="J14" i="29"/>
  <c r="I14" i="29"/>
  <c r="J8" i="29"/>
  <c r="D65" i="29"/>
  <c r="E65" i="29" s="1"/>
  <c r="D56" i="29"/>
  <c r="E56" i="29" s="1"/>
  <c r="D47" i="29"/>
  <c r="E47" i="29" s="1"/>
  <c r="D38" i="29"/>
  <c r="E38" i="29" s="1"/>
  <c r="D29" i="29"/>
  <c r="E29" i="29" s="1"/>
  <c r="D20" i="29"/>
  <c r="E20" i="29" s="1"/>
  <c r="D11" i="29"/>
  <c r="E11" i="29" s="1"/>
  <c r="A9" i="81"/>
  <c r="A10" i="81" s="1"/>
  <c r="A11" i="81" s="1"/>
  <c r="A12" i="81" s="1"/>
  <c r="A13" i="81" s="1"/>
  <c r="A14" i="81" s="1"/>
  <c r="A15" i="81" s="1"/>
  <c r="A16" i="81" s="1"/>
  <c r="A17" i="81" s="1"/>
  <c r="A18" i="81" s="1"/>
  <c r="A19" i="81" s="1"/>
  <c r="A20" i="81" s="1"/>
  <c r="A21" i="81" s="1"/>
  <c r="A22" i="81" s="1"/>
  <c r="A23" i="81" s="1"/>
  <c r="A24" i="81" s="1"/>
  <c r="A25" i="81" s="1"/>
  <c r="A26" i="81" s="1"/>
  <c r="A27" i="81" s="1"/>
  <c r="A28" i="81" s="1"/>
  <c r="D6" i="81"/>
  <c r="E6" i="81" s="1"/>
  <c r="F6" i="81" s="1"/>
  <c r="G6" i="81" s="1"/>
  <c r="H6" i="81" s="1"/>
  <c r="I6" i="81" s="1"/>
  <c r="J6" i="81" s="1"/>
  <c r="K6" i="81" s="1"/>
  <c r="L6" i="81" s="1"/>
  <c r="M6" i="81" s="1"/>
  <c r="N6" i="81" s="1"/>
  <c r="I16" i="80"/>
  <c r="J12" i="80"/>
  <c r="G12" i="80"/>
  <c r="N12" i="80"/>
  <c r="M12" i="80"/>
  <c r="L12" i="80"/>
  <c r="K12" i="80"/>
  <c r="I12" i="80"/>
  <c r="H12" i="80"/>
  <c r="F12" i="80"/>
  <c r="E12" i="80"/>
  <c r="D12" i="80"/>
  <c r="C12" i="80"/>
  <c r="A9" i="80"/>
  <c r="A10" i="80" s="1"/>
  <c r="A11" i="80" s="1"/>
  <c r="A12" i="80" s="1"/>
  <c r="A13" i="80" s="1"/>
  <c r="A14" i="80" s="1"/>
  <c r="A15" i="80" s="1"/>
  <c r="A16" i="80" s="1"/>
  <c r="A17" i="80" s="1"/>
  <c r="A18" i="80" s="1"/>
  <c r="A19" i="80" s="1"/>
  <c r="A20" i="80" s="1"/>
  <c r="A21" i="80" s="1"/>
  <c r="A22" i="80" s="1"/>
  <c r="A23" i="80" s="1"/>
  <c r="A24" i="80" s="1"/>
  <c r="A25" i="80" s="1"/>
  <c r="A26" i="80" s="1"/>
  <c r="A27" i="80" s="1"/>
  <c r="A28" i="80" s="1"/>
  <c r="A29" i="80" s="1"/>
  <c r="A30" i="80" s="1"/>
  <c r="A31" i="80" s="1"/>
  <c r="A32" i="80" s="1"/>
  <c r="A33" i="80" s="1"/>
  <c r="A34" i="80" s="1"/>
  <c r="A35" i="80" s="1"/>
  <c r="A36" i="80" s="1"/>
  <c r="A37" i="80" s="1"/>
  <c r="A38" i="80" s="1"/>
  <c r="A39" i="80" s="1"/>
  <c r="A40" i="80" s="1"/>
  <c r="A41" i="80" s="1"/>
  <c r="A42" i="80" s="1"/>
  <c r="D6" i="80"/>
  <c r="E6" i="80" s="1"/>
  <c r="F6" i="80" s="1"/>
  <c r="G6" i="80" s="1"/>
  <c r="H6" i="80" s="1"/>
  <c r="I6" i="80" s="1"/>
  <c r="J6" i="80" s="1"/>
  <c r="K6" i="80" s="1"/>
  <c r="L6" i="80" s="1"/>
  <c r="M6" i="80" s="1"/>
  <c r="N6" i="80" s="1"/>
  <c r="E16" i="79"/>
  <c r="G12" i="79"/>
  <c r="N12" i="79"/>
  <c r="M12" i="79"/>
  <c r="L12" i="79"/>
  <c r="K12" i="79"/>
  <c r="J12" i="79"/>
  <c r="I12" i="79"/>
  <c r="H12" i="79"/>
  <c r="F12" i="79"/>
  <c r="E12" i="79"/>
  <c r="D12" i="79"/>
  <c r="C12" i="79"/>
  <c r="A9" i="79"/>
  <c r="A10" i="79" s="1"/>
  <c r="A11" i="79" s="1"/>
  <c r="A12" i="79" s="1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29" i="79" s="1"/>
  <c r="A30" i="79" s="1"/>
  <c r="A31" i="79" s="1"/>
  <c r="A32" i="79" s="1"/>
  <c r="A33" i="79" s="1"/>
  <c r="A34" i="79" s="1"/>
  <c r="A35" i="79" s="1"/>
  <c r="A36" i="79" s="1"/>
  <c r="A37" i="79" s="1"/>
  <c r="A38" i="79" s="1"/>
  <c r="A39" i="79" s="1"/>
  <c r="A40" i="79" s="1"/>
  <c r="A41" i="79" s="1"/>
  <c r="A42" i="79" s="1"/>
  <c r="D6" i="79"/>
  <c r="E6" i="79" s="1"/>
  <c r="F6" i="79" s="1"/>
  <c r="G6" i="79" s="1"/>
  <c r="H6" i="79" s="1"/>
  <c r="I6" i="79" s="1"/>
  <c r="J6" i="79" s="1"/>
  <c r="K6" i="79" s="1"/>
  <c r="L6" i="79" s="1"/>
  <c r="M6" i="79" s="1"/>
  <c r="N6" i="79" s="1"/>
  <c r="G12" i="78"/>
  <c r="N12" i="78"/>
  <c r="M12" i="78"/>
  <c r="L12" i="78"/>
  <c r="K12" i="78"/>
  <c r="J12" i="78"/>
  <c r="I12" i="78"/>
  <c r="H12" i="78"/>
  <c r="F12" i="78"/>
  <c r="E12" i="78"/>
  <c r="D12" i="78"/>
  <c r="C12" i="78"/>
  <c r="A9" i="78"/>
  <c r="A10" i="78" s="1"/>
  <c r="A11" i="78" s="1"/>
  <c r="A12" i="78" s="1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24" i="78" s="1"/>
  <c r="A25" i="78" s="1"/>
  <c r="A26" i="78" s="1"/>
  <c r="A27" i="78" s="1"/>
  <c r="A28" i="78" s="1"/>
  <c r="A29" i="78" s="1"/>
  <c r="A30" i="78" s="1"/>
  <c r="A31" i="78" s="1"/>
  <c r="A32" i="78" s="1"/>
  <c r="A33" i="78" s="1"/>
  <c r="A34" i="78" s="1"/>
  <c r="A35" i="78" s="1"/>
  <c r="A36" i="78" s="1"/>
  <c r="A37" i="78" s="1"/>
  <c r="A38" i="78" s="1"/>
  <c r="A39" i="78" s="1"/>
  <c r="A40" i="78" s="1"/>
  <c r="A41" i="78" s="1"/>
  <c r="A42" i="78" s="1"/>
  <c r="D6" i="78"/>
  <c r="E6" i="78" s="1"/>
  <c r="F6" i="78" s="1"/>
  <c r="G6" i="78" s="1"/>
  <c r="H6" i="78" s="1"/>
  <c r="I6" i="78" s="1"/>
  <c r="J6" i="78" s="1"/>
  <c r="K6" i="78" s="1"/>
  <c r="L6" i="78" s="1"/>
  <c r="M6" i="78" s="1"/>
  <c r="N6" i="78" s="1"/>
  <c r="N16" i="77"/>
  <c r="G12" i="77"/>
  <c r="N12" i="77"/>
  <c r="M12" i="77"/>
  <c r="L12" i="77"/>
  <c r="K12" i="77"/>
  <c r="J12" i="77"/>
  <c r="I12" i="77"/>
  <c r="H12" i="77"/>
  <c r="F12" i="77"/>
  <c r="E12" i="77"/>
  <c r="D12" i="77"/>
  <c r="C12" i="77"/>
  <c r="A9" i="77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D6" i="77"/>
  <c r="E6" i="77" s="1"/>
  <c r="F6" i="77" s="1"/>
  <c r="G6" i="77" s="1"/>
  <c r="H6" i="77" s="1"/>
  <c r="I6" i="77" s="1"/>
  <c r="J6" i="77" s="1"/>
  <c r="K6" i="77" s="1"/>
  <c r="L6" i="77" s="1"/>
  <c r="M6" i="77" s="1"/>
  <c r="N6" i="77" s="1"/>
  <c r="N26" i="76"/>
  <c r="M26" i="76"/>
  <c r="L26" i="76"/>
  <c r="K26" i="76"/>
  <c r="J26" i="76"/>
  <c r="I26" i="76"/>
  <c r="H26" i="76"/>
  <c r="K16" i="76"/>
  <c r="G12" i="76"/>
  <c r="N12" i="76"/>
  <c r="M12" i="76"/>
  <c r="L12" i="76"/>
  <c r="K12" i="76"/>
  <c r="J12" i="76"/>
  <c r="I12" i="76"/>
  <c r="H12" i="76"/>
  <c r="F12" i="76"/>
  <c r="E12" i="76"/>
  <c r="D12" i="76"/>
  <c r="C12" i="76"/>
  <c r="A9" i="76"/>
  <c r="A10" i="76" s="1"/>
  <c r="A11" i="76" s="1"/>
  <c r="A12" i="76" s="1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29" i="76" s="1"/>
  <c r="A30" i="76" s="1"/>
  <c r="A31" i="76" s="1"/>
  <c r="A32" i="76" s="1"/>
  <c r="A33" i="76" s="1"/>
  <c r="A34" i="76" s="1"/>
  <c r="A35" i="76" s="1"/>
  <c r="A36" i="76" s="1"/>
  <c r="A37" i="76" s="1"/>
  <c r="A38" i="76" s="1"/>
  <c r="A39" i="76" s="1"/>
  <c r="A40" i="76" s="1"/>
  <c r="A41" i="76" s="1"/>
  <c r="A42" i="76" s="1"/>
  <c r="D6" i="76"/>
  <c r="E6" i="76" s="1"/>
  <c r="F6" i="76" s="1"/>
  <c r="G6" i="76" s="1"/>
  <c r="H6" i="76" s="1"/>
  <c r="I6" i="76" s="1"/>
  <c r="J6" i="76" s="1"/>
  <c r="K6" i="76" s="1"/>
  <c r="L6" i="76" s="1"/>
  <c r="M6" i="76" s="1"/>
  <c r="N6" i="76" s="1"/>
  <c r="K30" i="75"/>
  <c r="I16" i="75"/>
  <c r="E16" i="75"/>
  <c r="D16" i="75"/>
  <c r="M16" i="75"/>
  <c r="G12" i="75"/>
  <c r="N12" i="75"/>
  <c r="M12" i="75"/>
  <c r="L12" i="75"/>
  <c r="K12" i="75"/>
  <c r="J12" i="75"/>
  <c r="I12" i="75"/>
  <c r="H12" i="75"/>
  <c r="F12" i="75"/>
  <c r="E12" i="75"/>
  <c r="D12" i="75"/>
  <c r="D18" i="75" s="1"/>
  <c r="D20" i="75" s="1"/>
  <c r="D36" i="75" s="1"/>
  <c r="BM269" i="41" s="1"/>
  <c r="BM270" i="41" s="1"/>
  <c r="C12" i="75"/>
  <c r="A9" i="75"/>
  <c r="A10" i="75" s="1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A30" i="75" s="1"/>
  <c r="A31" i="75" s="1"/>
  <c r="A32" i="75" s="1"/>
  <c r="A33" i="75" s="1"/>
  <c r="A34" i="75" s="1"/>
  <c r="A35" i="75" s="1"/>
  <c r="A36" i="75" s="1"/>
  <c r="A37" i="75" s="1"/>
  <c r="A38" i="75" s="1"/>
  <c r="A39" i="75" s="1"/>
  <c r="A40" i="75" s="1"/>
  <c r="A41" i="75" s="1"/>
  <c r="A42" i="75" s="1"/>
  <c r="D6" i="75"/>
  <c r="E6" i="75" s="1"/>
  <c r="F6" i="75" s="1"/>
  <c r="G6" i="75" s="1"/>
  <c r="H6" i="75" s="1"/>
  <c r="I6" i="75" s="1"/>
  <c r="J6" i="75" s="1"/>
  <c r="K6" i="75" s="1"/>
  <c r="L6" i="75" s="1"/>
  <c r="M6" i="75" s="1"/>
  <c r="N6" i="75" s="1"/>
  <c r="A9" i="74"/>
  <c r="A10" i="74" s="1"/>
  <c r="A11" i="74" s="1"/>
  <c r="A12" i="74" s="1"/>
  <c r="A13" i="74" s="1"/>
  <c r="A14" i="74" s="1"/>
  <c r="A15" i="74" s="1"/>
  <c r="A16" i="74" s="1"/>
  <c r="A17" i="74" s="1"/>
  <c r="A18" i="74" s="1"/>
  <c r="A19" i="74" s="1"/>
  <c r="A20" i="74" s="1"/>
  <c r="A21" i="74" s="1"/>
  <c r="A22" i="74" s="1"/>
  <c r="A23" i="74" s="1"/>
  <c r="A24" i="74" s="1"/>
  <c r="A25" i="74" s="1"/>
  <c r="A26" i="74" s="1"/>
  <c r="A27" i="74" s="1"/>
  <c r="A28" i="74" s="1"/>
  <c r="D6" i="74"/>
  <c r="E6" i="74" s="1"/>
  <c r="F6" i="74" s="1"/>
  <c r="G6" i="74" s="1"/>
  <c r="H6" i="74" s="1"/>
  <c r="I6" i="74" s="1"/>
  <c r="J6" i="74" s="1"/>
  <c r="K6" i="74" s="1"/>
  <c r="L6" i="74" s="1"/>
  <c r="M6" i="74" s="1"/>
  <c r="N6" i="74" s="1"/>
  <c r="N18" i="73"/>
  <c r="L14" i="73"/>
  <c r="G14" i="73"/>
  <c r="F14" i="73"/>
  <c r="N14" i="73"/>
  <c r="M14" i="73"/>
  <c r="K14" i="73"/>
  <c r="J14" i="73"/>
  <c r="I14" i="73"/>
  <c r="H14" i="73"/>
  <c r="E14" i="73"/>
  <c r="D14" i="73"/>
  <c r="C14" i="73"/>
  <c r="N10" i="73"/>
  <c r="M10" i="73"/>
  <c r="L10" i="73"/>
  <c r="K10" i="73"/>
  <c r="J10" i="73"/>
  <c r="I10" i="73"/>
  <c r="H10" i="73"/>
  <c r="G10" i="73"/>
  <c r="F10" i="73"/>
  <c r="E10" i="73"/>
  <c r="D10" i="73"/>
  <c r="C10" i="73"/>
  <c r="A9" i="73"/>
  <c r="A10" i="73" s="1"/>
  <c r="A11" i="73" s="1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D6" i="73"/>
  <c r="E6" i="73" s="1"/>
  <c r="F6" i="73" s="1"/>
  <c r="G6" i="73" s="1"/>
  <c r="H6" i="73" s="1"/>
  <c r="I6" i="73" s="1"/>
  <c r="J6" i="73" s="1"/>
  <c r="K6" i="73" s="1"/>
  <c r="L6" i="73" s="1"/>
  <c r="M6" i="73" s="1"/>
  <c r="N6" i="73" s="1"/>
  <c r="G32" i="72"/>
  <c r="F18" i="72"/>
  <c r="N18" i="72"/>
  <c r="L14" i="72"/>
  <c r="G14" i="72"/>
  <c r="F14" i="72"/>
  <c r="N14" i="72"/>
  <c r="M14" i="72"/>
  <c r="K14" i="72"/>
  <c r="J14" i="72"/>
  <c r="I14" i="72"/>
  <c r="H14" i="72"/>
  <c r="E14" i="72"/>
  <c r="D14" i="72"/>
  <c r="C14" i="72"/>
  <c r="N10" i="72"/>
  <c r="M10" i="72"/>
  <c r="L10" i="72"/>
  <c r="K10" i="72"/>
  <c r="J10" i="72"/>
  <c r="I10" i="72"/>
  <c r="H10" i="72"/>
  <c r="G10" i="72"/>
  <c r="F10" i="72"/>
  <c r="E10" i="72"/>
  <c r="D10" i="72"/>
  <c r="C10" i="72"/>
  <c r="A9" i="72"/>
  <c r="A10" i="72" s="1"/>
  <c r="A11" i="72" s="1"/>
  <c r="A12" i="72" s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A45" i="72" s="1"/>
  <c r="A46" i="72" s="1"/>
  <c r="D6" i="72"/>
  <c r="E6" i="72" s="1"/>
  <c r="F6" i="72" s="1"/>
  <c r="G6" i="72" s="1"/>
  <c r="H6" i="72" s="1"/>
  <c r="I6" i="72" s="1"/>
  <c r="J6" i="72" s="1"/>
  <c r="K6" i="72" s="1"/>
  <c r="L6" i="72" s="1"/>
  <c r="M6" i="72" s="1"/>
  <c r="N6" i="72" s="1"/>
  <c r="L42" i="71"/>
  <c r="BU45" i="41" s="1"/>
  <c r="BU46" i="41" s="1"/>
  <c r="N14" i="71"/>
  <c r="G14" i="71"/>
  <c r="F14" i="71"/>
  <c r="E14" i="71"/>
  <c r="D14" i="71"/>
  <c r="C14" i="71"/>
  <c r="M14" i="71"/>
  <c r="L14" i="71"/>
  <c r="K14" i="71"/>
  <c r="J14" i="71"/>
  <c r="I14" i="71"/>
  <c r="H14" i="71"/>
  <c r="N10" i="71"/>
  <c r="M10" i="71"/>
  <c r="L10" i="71"/>
  <c r="K10" i="71"/>
  <c r="J10" i="71"/>
  <c r="I10" i="71"/>
  <c r="H10" i="71"/>
  <c r="G10" i="71"/>
  <c r="F10" i="71"/>
  <c r="E10" i="71"/>
  <c r="D10" i="71"/>
  <c r="C10" i="71"/>
  <c r="A9" i="71"/>
  <c r="A10" i="71" s="1"/>
  <c r="A11" i="71" s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D6" i="71"/>
  <c r="E6" i="71" s="1"/>
  <c r="F6" i="71" s="1"/>
  <c r="G6" i="71" s="1"/>
  <c r="H6" i="71" s="1"/>
  <c r="I6" i="71" s="1"/>
  <c r="J6" i="71" s="1"/>
  <c r="K6" i="71" s="1"/>
  <c r="L6" i="71" s="1"/>
  <c r="M6" i="71" s="1"/>
  <c r="N6" i="71" s="1"/>
  <c r="G42" i="70"/>
  <c r="BP37" i="41" s="1"/>
  <c r="BP38" i="41" s="1"/>
  <c r="G32" i="70"/>
  <c r="D32" i="70"/>
  <c r="D42" i="70" s="1"/>
  <c r="BM37" i="41" s="1"/>
  <c r="BM38" i="41" s="1"/>
  <c r="N18" i="70"/>
  <c r="M14" i="70"/>
  <c r="G14" i="70"/>
  <c r="D14" i="70"/>
  <c r="N14" i="70"/>
  <c r="L14" i="70"/>
  <c r="K14" i="70"/>
  <c r="J14" i="70"/>
  <c r="I14" i="70"/>
  <c r="H14" i="70"/>
  <c r="F14" i="70"/>
  <c r="E14" i="70"/>
  <c r="C14" i="70"/>
  <c r="N10" i="70"/>
  <c r="M10" i="70"/>
  <c r="L10" i="70"/>
  <c r="K10" i="70"/>
  <c r="J10" i="70"/>
  <c r="I10" i="70"/>
  <c r="H10" i="70"/>
  <c r="G10" i="70"/>
  <c r="F10" i="70"/>
  <c r="E10" i="70"/>
  <c r="D10" i="70"/>
  <c r="C10" i="70"/>
  <c r="A9" i="70"/>
  <c r="A10" i="70" s="1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D6" i="70"/>
  <c r="E6" i="70" s="1"/>
  <c r="F6" i="70" s="1"/>
  <c r="G6" i="70" s="1"/>
  <c r="H6" i="70" s="1"/>
  <c r="I6" i="70" s="1"/>
  <c r="J6" i="70" s="1"/>
  <c r="K6" i="70" s="1"/>
  <c r="L6" i="70" s="1"/>
  <c r="M6" i="70" s="1"/>
  <c r="N6" i="70" s="1"/>
  <c r="E32" i="69"/>
  <c r="E42" i="69" s="1"/>
  <c r="BN29" i="41" s="1"/>
  <c r="BN30" i="41" s="1"/>
  <c r="N14" i="69"/>
  <c r="G14" i="69"/>
  <c r="N13" i="69"/>
  <c r="M13" i="69"/>
  <c r="M14" i="69" s="1"/>
  <c r="L13" i="69"/>
  <c r="L14" i="69" s="1"/>
  <c r="K13" i="69"/>
  <c r="K14" i="69" s="1"/>
  <c r="J13" i="69"/>
  <c r="J14" i="69" s="1"/>
  <c r="I13" i="69"/>
  <c r="I14" i="69" s="1"/>
  <c r="H13" i="69"/>
  <c r="H14" i="69" s="1"/>
  <c r="F14" i="69"/>
  <c r="E14" i="69"/>
  <c r="D14" i="69"/>
  <c r="C14" i="69"/>
  <c r="N10" i="69"/>
  <c r="M10" i="69"/>
  <c r="L10" i="69"/>
  <c r="K10" i="69"/>
  <c r="J10" i="69"/>
  <c r="I10" i="69"/>
  <c r="H10" i="69"/>
  <c r="G10" i="69"/>
  <c r="F10" i="69"/>
  <c r="E10" i="69"/>
  <c r="D10" i="69"/>
  <c r="C10" i="69"/>
  <c r="A9" i="69"/>
  <c r="A10" i="69" s="1"/>
  <c r="A11" i="69" s="1"/>
  <c r="A12" i="69" s="1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A44" i="69" s="1"/>
  <c r="A45" i="69" s="1"/>
  <c r="A46" i="69" s="1"/>
  <c r="D6" i="69"/>
  <c r="E6" i="69" s="1"/>
  <c r="F6" i="69" s="1"/>
  <c r="G6" i="69" s="1"/>
  <c r="H6" i="69" s="1"/>
  <c r="I6" i="69" s="1"/>
  <c r="J6" i="69" s="1"/>
  <c r="K6" i="69" s="1"/>
  <c r="L6" i="69" s="1"/>
  <c r="M6" i="69" s="1"/>
  <c r="N6" i="69" s="1"/>
  <c r="N28" i="68"/>
  <c r="M28" i="68"/>
  <c r="L28" i="68"/>
  <c r="K28" i="68"/>
  <c r="J28" i="68"/>
  <c r="I28" i="68"/>
  <c r="H28" i="68"/>
  <c r="C17" i="68"/>
  <c r="K17" i="68" s="1"/>
  <c r="K18" i="68" s="1"/>
  <c r="G14" i="68"/>
  <c r="C14" i="68"/>
  <c r="N13" i="68"/>
  <c r="N14" i="68" s="1"/>
  <c r="M13" i="68"/>
  <c r="M14" i="68" s="1"/>
  <c r="L13" i="68"/>
  <c r="L14" i="68" s="1"/>
  <c r="K13" i="68"/>
  <c r="K14" i="68" s="1"/>
  <c r="J13" i="68"/>
  <c r="J14" i="68" s="1"/>
  <c r="I13" i="68"/>
  <c r="I14" i="68" s="1"/>
  <c r="H13" i="68"/>
  <c r="H14" i="68" s="1"/>
  <c r="F13" i="68"/>
  <c r="F14" i="68" s="1"/>
  <c r="E13" i="68"/>
  <c r="E14" i="68" s="1"/>
  <c r="D13" i="68"/>
  <c r="D14" i="68" s="1"/>
  <c r="N10" i="68"/>
  <c r="M10" i="68"/>
  <c r="L10" i="68"/>
  <c r="K10" i="68"/>
  <c r="J10" i="68"/>
  <c r="I10" i="68"/>
  <c r="H10" i="68"/>
  <c r="G10" i="68"/>
  <c r="F10" i="68"/>
  <c r="E10" i="68"/>
  <c r="D10" i="68"/>
  <c r="C10" i="68"/>
  <c r="A9" i="68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D6" i="68"/>
  <c r="E6" i="68" s="1"/>
  <c r="F6" i="68" s="1"/>
  <c r="G6" i="68" s="1"/>
  <c r="H6" i="68" s="1"/>
  <c r="I6" i="68" s="1"/>
  <c r="J6" i="68" s="1"/>
  <c r="K6" i="68" s="1"/>
  <c r="L6" i="68" s="1"/>
  <c r="M6" i="68" s="1"/>
  <c r="N6" i="68" s="1"/>
  <c r="F17" i="68" l="1"/>
  <c r="F18" i="68" s="1"/>
  <c r="E16" i="80"/>
  <c r="E18" i="80" s="1"/>
  <c r="E20" i="80" s="1"/>
  <c r="E36" i="80" s="1"/>
  <c r="BN309" i="41" s="1"/>
  <c r="BN310" i="41" s="1"/>
  <c r="M16" i="80"/>
  <c r="M18" i="80" s="1"/>
  <c r="M20" i="80" s="1"/>
  <c r="M36" i="80" s="1"/>
  <c r="BV309" i="41" s="1"/>
  <c r="BV310" i="41" s="1"/>
  <c r="I18" i="80"/>
  <c r="I20" i="80" s="1"/>
  <c r="I36" i="80" s="1"/>
  <c r="BR309" i="41" s="1"/>
  <c r="BR310" i="41" s="1"/>
  <c r="M16" i="79"/>
  <c r="C16" i="79"/>
  <c r="I16" i="79"/>
  <c r="E30" i="79"/>
  <c r="E38" i="79" s="1"/>
  <c r="BN247" i="41" s="1"/>
  <c r="BN248" i="41" s="1"/>
  <c r="H16" i="79"/>
  <c r="C18" i="79"/>
  <c r="C20" i="79" s="1"/>
  <c r="C36" i="79" s="1"/>
  <c r="BL301" i="41" s="1"/>
  <c r="BL302" i="41" s="1"/>
  <c r="BL303" i="41" s="1"/>
  <c r="BM298" i="41" s="1"/>
  <c r="H18" i="79"/>
  <c r="H20" i="79" s="1"/>
  <c r="D16" i="79"/>
  <c r="D18" i="79" s="1"/>
  <c r="D20" i="79" s="1"/>
  <c r="D36" i="79" s="1"/>
  <c r="BM301" i="41" s="1"/>
  <c r="BM302" i="41" s="1"/>
  <c r="K16" i="79"/>
  <c r="H16" i="78"/>
  <c r="H18" i="78" s="1"/>
  <c r="H20" i="78" s="1"/>
  <c r="H36" i="78" s="1"/>
  <c r="BQ293" i="41" s="1"/>
  <c r="BQ294" i="41" s="1"/>
  <c r="C16" i="78"/>
  <c r="C18" i="78" s="1"/>
  <c r="C20" i="78" s="1"/>
  <c r="C36" i="78" s="1"/>
  <c r="BL293" i="41" s="1"/>
  <c r="BL294" i="41" s="1"/>
  <c r="BL295" i="41" s="1"/>
  <c r="BM290" i="41" s="1"/>
  <c r="M16" i="78"/>
  <c r="M18" i="78" s="1"/>
  <c r="M20" i="78" s="1"/>
  <c r="M36" i="78" s="1"/>
  <c r="BV293" i="41" s="1"/>
  <c r="BV294" i="41" s="1"/>
  <c r="K30" i="78"/>
  <c r="K38" i="78" s="1"/>
  <c r="BT240" i="41" s="1"/>
  <c r="BT241" i="41" s="1"/>
  <c r="K16" i="78"/>
  <c r="E16" i="78"/>
  <c r="E18" i="78" s="1"/>
  <c r="E20" i="78" s="1"/>
  <c r="E36" i="78" s="1"/>
  <c r="BN293" i="41" s="1"/>
  <c r="BN294" i="41" s="1"/>
  <c r="C16" i="77"/>
  <c r="C18" i="77" s="1"/>
  <c r="C20" i="77" s="1"/>
  <c r="C36" i="77" s="1"/>
  <c r="BL285" i="41" s="1"/>
  <c r="BL286" i="41" s="1"/>
  <c r="BL287" i="41" s="1"/>
  <c r="BM282" i="41" s="1"/>
  <c r="D30" i="77"/>
  <c r="D38" i="77" s="1"/>
  <c r="BM233" i="41" s="1"/>
  <c r="BM234" i="41" s="1"/>
  <c r="G16" i="77"/>
  <c r="G18" i="77" s="1"/>
  <c r="G20" i="77" s="1"/>
  <c r="G36" i="77" s="1"/>
  <c r="BP285" i="41" s="1"/>
  <c r="BP286" i="41" s="1"/>
  <c r="I16" i="77"/>
  <c r="I18" i="77" s="1"/>
  <c r="I20" i="77" s="1"/>
  <c r="I36" i="77" s="1"/>
  <c r="BR285" i="41" s="1"/>
  <c r="BR286" i="41" s="1"/>
  <c r="J30" i="77"/>
  <c r="J38" i="77" s="1"/>
  <c r="BS233" i="41" s="1"/>
  <c r="BS234" i="41" s="1"/>
  <c r="J16" i="76"/>
  <c r="J18" i="76" s="1"/>
  <c r="J20" i="76" s="1"/>
  <c r="J36" i="76" s="1"/>
  <c r="BS277" i="41" s="1"/>
  <c r="BS278" i="41" s="1"/>
  <c r="E16" i="76"/>
  <c r="E18" i="76" s="1"/>
  <c r="E20" i="76" s="1"/>
  <c r="E36" i="76" s="1"/>
  <c r="BN277" i="41" s="1"/>
  <c r="BN278" i="41" s="1"/>
  <c r="D30" i="76"/>
  <c r="D38" i="76" s="1"/>
  <c r="BM226" i="41" s="1"/>
  <c r="BM227" i="41" s="1"/>
  <c r="F16" i="76"/>
  <c r="F18" i="76" s="1"/>
  <c r="F20" i="76" s="1"/>
  <c r="F36" i="76" s="1"/>
  <c r="BO277" i="41" s="1"/>
  <c r="BO278" i="41" s="1"/>
  <c r="I18" i="75"/>
  <c r="I20" i="75" s="1"/>
  <c r="I36" i="75" s="1"/>
  <c r="BR269" i="41" s="1"/>
  <c r="BR270" i="41" s="1"/>
  <c r="K16" i="75"/>
  <c r="K18" i="75" s="1"/>
  <c r="K20" i="75" s="1"/>
  <c r="K36" i="75" s="1"/>
  <c r="BT269" i="41" s="1"/>
  <c r="BT270" i="41" s="1"/>
  <c r="K38" i="75"/>
  <c r="BT219" i="41" s="1"/>
  <c r="BT220" i="41" s="1"/>
  <c r="M18" i="73"/>
  <c r="M20" i="73" s="1"/>
  <c r="M22" i="73" s="1"/>
  <c r="M40" i="73" s="1"/>
  <c r="BV130" i="41" s="1"/>
  <c r="BV131" i="41" s="1"/>
  <c r="N20" i="72"/>
  <c r="F20" i="72"/>
  <c r="D18" i="71"/>
  <c r="D20" i="71" s="1"/>
  <c r="D22" i="71" s="1"/>
  <c r="D40" i="71" s="1"/>
  <c r="BM111" i="41" s="1"/>
  <c r="BM112" i="41" s="1"/>
  <c r="H18" i="71"/>
  <c r="H20" i="71" s="1"/>
  <c r="H22" i="71" s="1"/>
  <c r="H40" i="71" s="1"/>
  <c r="BQ111" i="41" s="1"/>
  <c r="BQ112" i="41" s="1"/>
  <c r="H13" i="41"/>
  <c r="BY302" i="41"/>
  <c r="J47" i="29"/>
  <c r="J56" i="29"/>
  <c r="F18" i="81"/>
  <c r="F24" i="81" s="1"/>
  <c r="BO261" i="41" s="1"/>
  <c r="BO262" i="41" s="1"/>
  <c r="J18" i="81"/>
  <c r="N18" i="81"/>
  <c r="C18" i="81"/>
  <c r="C24" i="81" s="1"/>
  <c r="BL261" i="41" s="1"/>
  <c r="BL262" i="41" s="1"/>
  <c r="BL263" i="41" s="1"/>
  <c r="BM259" i="41" s="1"/>
  <c r="G18" i="81"/>
  <c r="K24" i="81"/>
  <c r="BT261" i="41" s="1"/>
  <c r="BT262" i="41" s="1"/>
  <c r="D18" i="81"/>
  <c r="D24" i="81" s="1"/>
  <c r="BM261" i="41" s="1"/>
  <c r="BM262" i="41" s="1"/>
  <c r="H24" i="81"/>
  <c r="BQ261" i="41" s="1"/>
  <c r="BQ262" i="41" s="1"/>
  <c r="E18" i="81"/>
  <c r="E24" i="81" s="1"/>
  <c r="BN261" i="41" s="1"/>
  <c r="BN262" i="41" s="1"/>
  <c r="I24" i="81"/>
  <c r="BR261" i="41" s="1"/>
  <c r="BR262" i="41" s="1"/>
  <c r="M18" i="81"/>
  <c r="F30" i="80"/>
  <c r="F38" i="80" s="1"/>
  <c r="BO254" i="41" s="1"/>
  <c r="BO255" i="41" s="1"/>
  <c r="J30" i="80"/>
  <c r="J38" i="80" s="1"/>
  <c r="BS254" i="41" s="1"/>
  <c r="BS255" i="41" s="1"/>
  <c r="F16" i="80"/>
  <c r="J16" i="80"/>
  <c r="J18" i="80" s="1"/>
  <c r="J20" i="80" s="1"/>
  <c r="J36" i="80" s="1"/>
  <c r="BS309" i="41" s="1"/>
  <c r="BS310" i="41" s="1"/>
  <c r="N16" i="80"/>
  <c r="N18" i="80" s="1"/>
  <c r="N20" i="80" s="1"/>
  <c r="N36" i="80" s="1"/>
  <c r="BW309" i="41" s="1"/>
  <c r="C30" i="80"/>
  <c r="C38" i="80" s="1"/>
  <c r="BL254" i="41" s="1"/>
  <c r="BL255" i="41" s="1"/>
  <c r="BL256" i="41" s="1"/>
  <c r="BM252" i="41" s="1"/>
  <c r="G30" i="80"/>
  <c r="G38" i="80" s="1"/>
  <c r="BP254" i="41" s="1"/>
  <c r="BP255" i="41" s="1"/>
  <c r="K30" i="80"/>
  <c r="K38" i="80" s="1"/>
  <c r="BT254" i="41" s="1"/>
  <c r="BT255" i="41" s="1"/>
  <c r="C16" i="80"/>
  <c r="C18" i="80" s="1"/>
  <c r="C20" i="80" s="1"/>
  <c r="C36" i="80" s="1"/>
  <c r="BL309" i="41" s="1"/>
  <c r="BL310" i="41" s="1"/>
  <c r="BL311" i="41" s="1"/>
  <c r="BM306" i="41" s="1"/>
  <c r="G16" i="80"/>
  <c r="G18" i="80" s="1"/>
  <c r="G20" i="80" s="1"/>
  <c r="G36" i="80" s="1"/>
  <c r="BP309" i="41" s="1"/>
  <c r="BP310" i="41" s="1"/>
  <c r="K16" i="80"/>
  <c r="K18" i="80" s="1"/>
  <c r="K20" i="80" s="1"/>
  <c r="K36" i="80" s="1"/>
  <c r="BT309" i="41" s="1"/>
  <c r="BT310" i="41" s="1"/>
  <c r="D30" i="80"/>
  <c r="D38" i="80" s="1"/>
  <c r="BM254" i="41" s="1"/>
  <c r="BM255" i="41" s="1"/>
  <c r="H30" i="80"/>
  <c r="H38" i="80" s="1"/>
  <c r="BQ254" i="41" s="1"/>
  <c r="BQ255" i="41" s="1"/>
  <c r="L30" i="80"/>
  <c r="L38" i="80" s="1"/>
  <c r="BU254" i="41" s="1"/>
  <c r="BU255" i="41" s="1"/>
  <c r="N30" i="80"/>
  <c r="N38" i="80" s="1"/>
  <c r="BW254" i="41" s="1"/>
  <c r="D16" i="80"/>
  <c r="D18" i="80" s="1"/>
  <c r="D20" i="80" s="1"/>
  <c r="D36" i="80" s="1"/>
  <c r="BM309" i="41" s="1"/>
  <c r="BM310" i="41" s="1"/>
  <c r="H16" i="80"/>
  <c r="H18" i="80" s="1"/>
  <c r="H20" i="80" s="1"/>
  <c r="H36" i="80" s="1"/>
  <c r="BQ309" i="41" s="1"/>
  <c r="BQ310" i="41" s="1"/>
  <c r="L16" i="80"/>
  <c r="E30" i="80"/>
  <c r="E38" i="80" s="1"/>
  <c r="BN254" i="41" s="1"/>
  <c r="BN255" i="41" s="1"/>
  <c r="I30" i="80"/>
  <c r="I38" i="80" s="1"/>
  <c r="BR254" i="41" s="1"/>
  <c r="BR255" i="41" s="1"/>
  <c r="M30" i="80"/>
  <c r="M38" i="80" s="1"/>
  <c r="BV254" i="41" s="1"/>
  <c r="BV255" i="41" s="1"/>
  <c r="G16" i="79"/>
  <c r="G18" i="79" s="1"/>
  <c r="G20" i="79" s="1"/>
  <c r="G36" i="79" s="1"/>
  <c r="BP301" i="41" s="1"/>
  <c r="BP302" i="41" s="1"/>
  <c r="L16" i="79"/>
  <c r="L18" i="79" s="1"/>
  <c r="L20" i="79" s="1"/>
  <c r="L36" i="79" s="1"/>
  <c r="BU301" i="41" s="1"/>
  <c r="BU302" i="41" s="1"/>
  <c r="I30" i="79"/>
  <c r="I38" i="79" s="1"/>
  <c r="BR247" i="41" s="1"/>
  <c r="BR248" i="41" s="1"/>
  <c r="J30" i="79"/>
  <c r="J38" i="79" s="1"/>
  <c r="BS247" i="41" s="1"/>
  <c r="BS248" i="41" s="1"/>
  <c r="M18" i="79"/>
  <c r="M20" i="79" s="1"/>
  <c r="M36" i="79" s="1"/>
  <c r="BV301" i="41" s="1"/>
  <c r="BV302" i="41" s="1"/>
  <c r="N30" i="79"/>
  <c r="N38" i="79" s="1"/>
  <c r="BW247" i="41" s="1"/>
  <c r="C30" i="79"/>
  <c r="C38" i="79" s="1"/>
  <c r="BL247" i="41" s="1"/>
  <c r="BL248" i="41" s="1"/>
  <c r="BL249" i="41" s="1"/>
  <c r="BM245" i="41" s="1"/>
  <c r="D16" i="78"/>
  <c r="D18" i="78" s="1"/>
  <c r="D20" i="78" s="1"/>
  <c r="D36" i="78" s="1"/>
  <c r="BM293" i="41" s="1"/>
  <c r="BM294" i="41" s="1"/>
  <c r="I16" i="78"/>
  <c r="I18" i="78" s="1"/>
  <c r="I20" i="78" s="1"/>
  <c r="I36" i="78" s="1"/>
  <c r="BR293" i="41" s="1"/>
  <c r="BR294" i="41" s="1"/>
  <c r="K18" i="78"/>
  <c r="K20" i="78" s="1"/>
  <c r="K36" i="78" s="1"/>
  <c r="BT293" i="41" s="1"/>
  <c r="BT294" i="41" s="1"/>
  <c r="G16" i="78"/>
  <c r="G18" i="78" s="1"/>
  <c r="G20" i="78" s="1"/>
  <c r="G36" i="78" s="1"/>
  <c r="BP293" i="41" s="1"/>
  <c r="BP294" i="41" s="1"/>
  <c r="L16" i="78"/>
  <c r="L18" i="78" s="1"/>
  <c r="L20" i="78" s="1"/>
  <c r="L36" i="78" s="1"/>
  <c r="BU293" i="41" s="1"/>
  <c r="BU294" i="41" s="1"/>
  <c r="N18" i="77"/>
  <c r="N20" i="77" s="1"/>
  <c r="N36" i="77" s="1"/>
  <c r="BW285" i="41" s="1"/>
  <c r="C30" i="77"/>
  <c r="C38" i="77" s="1"/>
  <c r="BL233" i="41" s="1"/>
  <c r="BL234" i="41" s="1"/>
  <c r="BL235" i="41" s="1"/>
  <c r="BM231" i="41" s="1"/>
  <c r="G30" i="77"/>
  <c r="G38" i="77" s="1"/>
  <c r="BP233" i="41" s="1"/>
  <c r="BP234" i="41" s="1"/>
  <c r="G30" i="76"/>
  <c r="G38" i="76" s="1"/>
  <c r="BP226" i="41" s="1"/>
  <c r="BP227" i="41" s="1"/>
  <c r="L30" i="76"/>
  <c r="L38" i="76" s="1"/>
  <c r="BU226" i="41" s="1"/>
  <c r="BU227" i="41" s="1"/>
  <c r="K18" i="76"/>
  <c r="K20" i="76" s="1"/>
  <c r="K36" i="76" s="1"/>
  <c r="BT277" i="41" s="1"/>
  <c r="BT278" i="41" s="1"/>
  <c r="H30" i="76"/>
  <c r="H38" i="76" s="1"/>
  <c r="BQ226" i="41" s="1"/>
  <c r="BQ227" i="41" s="1"/>
  <c r="M30" i="76"/>
  <c r="M38" i="76" s="1"/>
  <c r="BV226" i="41" s="1"/>
  <c r="BV227" i="41" s="1"/>
  <c r="I30" i="76"/>
  <c r="I38" i="76" s="1"/>
  <c r="BR226" i="41" s="1"/>
  <c r="BR227" i="41" s="1"/>
  <c r="E30" i="76"/>
  <c r="E38" i="76" s="1"/>
  <c r="BN226" i="41" s="1"/>
  <c r="BN227" i="41" s="1"/>
  <c r="K30" i="76"/>
  <c r="K38" i="76" s="1"/>
  <c r="BT226" i="41" s="1"/>
  <c r="BT227" i="41" s="1"/>
  <c r="E18" i="75"/>
  <c r="E20" i="75" s="1"/>
  <c r="E36" i="75" s="1"/>
  <c r="BN269" i="41" s="1"/>
  <c r="BN270" i="41" s="1"/>
  <c r="G16" i="75"/>
  <c r="G18" i="75" s="1"/>
  <c r="G20" i="75" s="1"/>
  <c r="G36" i="75" s="1"/>
  <c r="BP269" i="41" s="1"/>
  <c r="BP270" i="41" s="1"/>
  <c r="L16" i="75"/>
  <c r="L18" i="75" s="1"/>
  <c r="L20" i="75" s="1"/>
  <c r="L36" i="75" s="1"/>
  <c r="BU269" i="41" s="1"/>
  <c r="BU270" i="41" s="1"/>
  <c r="C30" i="75"/>
  <c r="C38" i="75" s="1"/>
  <c r="BL219" i="41" s="1"/>
  <c r="BL220" i="41" s="1"/>
  <c r="BL221" i="41" s="1"/>
  <c r="BM217" i="41" s="1"/>
  <c r="N30" i="75"/>
  <c r="N38" i="75" s="1"/>
  <c r="BW219" i="41" s="1"/>
  <c r="C16" i="75"/>
  <c r="C18" i="75" s="1"/>
  <c r="C20" i="75" s="1"/>
  <c r="C36" i="75" s="1"/>
  <c r="BL269" i="41" s="1"/>
  <c r="BL270" i="41" s="1"/>
  <c r="BL271" i="41" s="1"/>
  <c r="BM266" i="41" s="1"/>
  <c r="BM271" i="41" s="1"/>
  <c r="BN266" i="41" s="1"/>
  <c r="H16" i="75"/>
  <c r="H18" i="75" s="1"/>
  <c r="H20" i="75" s="1"/>
  <c r="H36" i="75" s="1"/>
  <c r="BQ269" i="41" s="1"/>
  <c r="BQ270" i="41" s="1"/>
  <c r="F30" i="75"/>
  <c r="F38" i="75" s="1"/>
  <c r="BO219" i="41" s="1"/>
  <c r="BO220" i="41" s="1"/>
  <c r="G18" i="74"/>
  <c r="K18" i="74"/>
  <c r="F18" i="74"/>
  <c r="F24" i="74" s="1"/>
  <c r="BO68" i="41" s="1"/>
  <c r="BO69" i="41" s="1"/>
  <c r="C18" i="74"/>
  <c r="C24" i="74" s="1"/>
  <c r="BL68" i="41" s="1"/>
  <c r="BL69" i="41" s="1"/>
  <c r="BL70" i="41" s="1"/>
  <c r="BM65" i="41" s="1"/>
  <c r="K42" i="73"/>
  <c r="BT60" i="41" s="1"/>
  <c r="BT61" i="41" s="1"/>
  <c r="E18" i="73"/>
  <c r="E20" i="73" s="1"/>
  <c r="E22" i="73" s="1"/>
  <c r="E40" i="73" s="1"/>
  <c r="BN130" i="41" s="1"/>
  <c r="BN131" i="41" s="1"/>
  <c r="D32" i="73"/>
  <c r="D42" i="73" s="1"/>
  <c r="BM60" i="41" s="1"/>
  <c r="BM61" i="41" s="1"/>
  <c r="L42" i="73"/>
  <c r="BU60" i="41" s="1"/>
  <c r="BU61" i="41" s="1"/>
  <c r="H32" i="73"/>
  <c r="C32" i="73"/>
  <c r="C42" i="73" s="1"/>
  <c r="BL60" i="41" s="1"/>
  <c r="BL61" i="41" s="1"/>
  <c r="BL62" i="41" s="1"/>
  <c r="BM57" i="41" s="1"/>
  <c r="G32" i="73"/>
  <c r="E18" i="72"/>
  <c r="E20" i="72" s="1"/>
  <c r="E22" i="72" s="1"/>
  <c r="E40" i="72" s="1"/>
  <c r="BN120" i="41" s="1"/>
  <c r="BN121" i="41" s="1"/>
  <c r="I18" i="72"/>
  <c r="I20" i="72" s="1"/>
  <c r="I22" i="72" s="1"/>
  <c r="I40" i="72" s="1"/>
  <c r="BR120" i="41" s="1"/>
  <c r="BR121" i="41" s="1"/>
  <c r="K18" i="72"/>
  <c r="K20" i="72" s="1"/>
  <c r="K22" i="72" s="1"/>
  <c r="K40" i="72" s="1"/>
  <c r="BT120" i="41" s="1"/>
  <c r="BT121" i="41" s="1"/>
  <c r="C18" i="72"/>
  <c r="C20" i="72" s="1"/>
  <c r="C22" i="72" s="1"/>
  <c r="C40" i="72" s="1"/>
  <c r="BL120" i="41" s="1"/>
  <c r="BL121" i="41" s="1"/>
  <c r="BL122" i="41" s="1"/>
  <c r="BM116" i="41" s="1"/>
  <c r="G18" i="72"/>
  <c r="G20" i="72" s="1"/>
  <c r="G22" i="72" s="1"/>
  <c r="G40" i="72" s="1"/>
  <c r="BP120" i="41" s="1"/>
  <c r="BP121" i="41" s="1"/>
  <c r="L18" i="72"/>
  <c r="L20" i="72" s="1"/>
  <c r="L22" i="72" s="1"/>
  <c r="L40" i="72" s="1"/>
  <c r="BU120" i="41" s="1"/>
  <c r="BU121" i="41" s="1"/>
  <c r="F22" i="72"/>
  <c r="F40" i="72" s="1"/>
  <c r="BO120" i="41" s="1"/>
  <c r="BO121" i="41" s="1"/>
  <c r="N22" i="72"/>
  <c r="N40" i="72" s="1"/>
  <c r="BW120" i="41" s="1"/>
  <c r="D18" i="72"/>
  <c r="D20" i="72" s="1"/>
  <c r="D22" i="72" s="1"/>
  <c r="D40" i="72" s="1"/>
  <c r="BM120" i="41" s="1"/>
  <c r="BM121" i="41" s="1"/>
  <c r="H18" i="72"/>
  <c r="H20" i="72" s="1"/>
  <c r="H22" i="72" s="1"/>
  <c r="H40" i="72" s="1"/>
  <c r="BQ120" i="41" s="1"/>
  <c r="BQ121" i="41" s="1"/>
  <c r="M18" i="72"/>
  <c r="M20" i="72" s="1"/>
  <c r="M22" i="72" s="1"/>
  <c r="M40" i="72" s="1"/>
  <c r="BV120" i="41" s="1"/>
  <c r="BV121" i="41" s="1"/>
  <c r="F32" i="71"/>
  <c r="F42" i="71" s="1"/>
  <c r="BO45" i="41" s="1"/>
  <c r="BO46" i="41" s="1"/>
  <c r="J18" i="71"/>
  <c r="J20" i="71" s="1"/>
  <c r="J22" i="71" s="1"/>
  <c r="J40" i="71" s="1"/>
  <c r="BS111" i="41" s="1"/>
  <c r="BS112" i="41" s="1"/>
  <c r="C18" i="71"/>
  <c r="C20" i="71" s="1"/>
  <c r="C22" i="71" s="1"/>
  <c r="C40" i="71" s="1"/>
  <c r="BL111" i="41" s="1"/>
  <c r="BL112" i="41" s="1"/>
  <c r="BL113" i="41" s="1"/>
  <c r="BM108" i="41" s="1"/>
  <c r="N18" i="71"/>
  <c r="N20" i="71" s="1"/>
  <c r="N22" i="71" s="1"/>
  <c r="N40" i="71" s="1"/>
  <c r="BW111" i="41" s="1"/>
  <c r="H32" i="70"/>
  <c r="C32" i="70"/>
  <c r="C42" i="70" s="1"/>
  <c r="BL37" i="41" s="1"/>
  <c r="BL38" i="41" s="1"/>
  <c r="BL39" i="41" s="1"/>
  <c r="BM34" i="41" s="1"/>
  <c r="BM39" i="41" s="1"/>
  <c r="BN34" i="41" s="1"/>
  <c r="G32" i="69"/>
  <c r="C32" i="69"/>
  <c r="C42" i="69" s="1"/>
  <c r="BL29" i="41" s="1"/>
  <c r="BL30" i="41" s="1"/>
  <c r="BL31" i="41" s="1"/>
  <c r="BM26" i="41" s="1"/>
  <c r="H42" i="69"/>
  <c r="BQ29" i="41" s="1"/>
  <c r="BQ30" i="41" s="1"/>
  <c r="M42" i="69"/>
  <c r="BV29" i="41" s="1"/>
  <c r="BV30" i="41" s="1"/>
  <c r="L32" i="69"/>
  <c r="D32" i="69"/>
  <c r="D42" i="69" s="1"/>
  <c r="BM29" i="41" s="1"/>
  <c r="BM30" i="41" s="1"/>
  <c r="I32" i="69"/>
  <c r="F20" i="68"/>
  <c r="K20" i="68"/>
  <c r="K22" i="68" s="1"/>
  <c r="K40" i="68" s="1"/>
  <c r="BT76" i="41" s="1"/>
  <c r="BT77" i="41" s="1"/>
  <c r="N17" i="68"/>
  <c r="N18" i="68" s="1"/>
  <c r="N20" i="68" s="1"/>
  <c r="N22" i="68" s="1"/>
  <c r="N40" i="68" s="1"/>
  <c r="BW76" i="41" s="1"/>
  <c r="J32" i="68"/>
  <c r="D17" i="68"/>
  <c r="D18" i="68" s="1"/>
  <c r="D20" i="68" s="1"/>
  <c r="D22" i="68" s="1"/>
  <c r="D40" i="68" s="1"/>
  <c r="BM76" i="41" s="1"/>
  <c r="BM77" i="41" s="1"/>
  <c r="N18" i="69"/>
  <c r="N20" i="69" s="1"/>
  <c r="N22" i="69" s="1"/>
  <c r="N40" i="69" s="1"/>
  <c r="BW95" i="41" s="1"/>
  <c r="L18" i="70"/>
  <c r="L20" i="70" s="1"/>
  <c r="L22" i="70" s="1"/>
  <c r="L40" i="70" s="1"/>
  <c r="BU103" i="41" s="1"/>
  <c r="BU104" i="41" s="1"/>
  <c r="H18" i="70"/>
  <c r="H20" i="70" s="1"/>
  <c r="H22" i="70" s="1"/>
  <c r="H40" i="70" s="1"/>
  <c r="BQ103" i="41" s="1"/>
  <c r="BQ104" i="41" s="1"/>
  <c r="D18" i="70"/>
  <c r="D20" i="70" s="1"/>
  <c r="D22" i="70" s="1"/>
  <c r="D40" i="70" s="1"/>
  <c r="BM103" i="41" s="1"/>
  <c r="BM104" i="41" s="1"/>
  <c r="K18" i="70"/>
  <c r="K20" i="70" s="1"/>
  <c r="K22" i="70" s="1"/>
  <c r="K40" i="70" s="1"/>
  <c r="BT103" i="41" s="1"/>
  <c r="BT104" i="41" s="1"/>
  <c r="G18" i="70"/>
  <c r="G20" i="70" s="1"/>
  <c r="G22" i="70" s="1"/>
  <c r="G40" i="70" s="1"/>
  <c r="BP103" i="41" s="1"/>
  <c r="BP104" i="41" s="1"/>
  <c r="C18" i="70"/>
  <c r="C20" i="70" s="1"/>
  <c r="C22" i="70" s="1"/>
  <c r="C40" i="70" s="1"/>
  <c r="BL103" i="41" s="1"/>
  <c r="BL104" i="41" s="1"/>
  <c r="BL105" i="41" s="1"/>
  <c r="BM100" i="41" s="1"/>
  <c r="I18" i="70"/>
  <c r="I20" i="70" s="1"/>
  <c r="I22" i="70" s="1"/>
  <c r="I40" i="70" s="1"/>
  <c r="BR103" i="41" s="1"/>
  <c r="BR104" i="41" s="1"/>
  <c r="M18" i="70"/>
  <c r="M20" i="70" s="1"/>
  <c r="M22" i="70" s="1"/>
  <c r="M40" i="70" s="1"/>
  <c r="BV103" i="41" s="1"/>
  <c r="BV104" i="41" s="1"/>
  <c r="E18" i="70"/>
  <c r="E20" i="70" s="1"/>
  <c r="E22" i="70" s="1"/>
  <c r="E40" i="70" s="1"/>
  <c r="BN103" i="41" s="1"/>
  <c r="BN104" i="41" s="1"/>
  <c r="K32" i="71"/>
  <c r="H17" i="68"/>
  <c r="H18" i="68" s="1"/>
  <c r="H20" i="68" s="1"/>
  <c r="H22" i="68" s="1"/>
  <c r="H40" i="68" s="1"/>
  <c r="BQ76" i="41" s="1"/>
  <c r="BQ77" i="41" s="1"/>
  <c r="E32" i="68"/>
  <c r="E42" i="68" s="1"/>
  <c r="BN11" i="41" s="1"/>
  <c r="BN12" i="41" s="1"/>
  <c r="J42" i="68"/>
  <c r="BS11" i="41" s="1"/>
  <c r="BS12" i="41" s="1"/>
  <c r="F18" i="69"/>
  <c r="F20" i="69" s="1"/>
  <c r="F22" i="69" s="1"/>
  <c r="F40" i="69" s="1"/>
  <c r="BO95" i="41" s="1"/>
  <c r="BO96" i="41" s="1"/>
  <c r="K42" i="69"/>
  <c r="BT29" i="41" s="1"/>
  <c r="BT30" i="41" s="1"/>
  <c r="K32" i="69"/>
  <c r="N20" i="70"/>
  <c r="N22" i="70" s="1"/>
  <c r="N40" i="70" s="1"/>
  <c r="BW103" i="41" s="1"/>
  <c r="F18" i="70"/>
  <c r="F20" i="70" s="1"/>
  <c r="F22" i="70" s="1"/>
  <c r="F40" i="70" s="1"/>
  <c r="BO103" i="41" s="1"/>
  <c r="BO104" i="41" s="1"/>
  <c r="L32" i="72"/>
  <c r="H42" i="72"/>
  <c r="BQ52" i="41" s="1"/>
  <c r="BQ53" i="41" s="1"/>
  <c r="D32" i="72"/>
  <c r="D42" i="72" s="1"/>
  <c r="BM52" i="41" s="1"/>
  <c r="BM53" i="41" s="1"/>
  <c r="F32" i="72"/>
  <c r="F42" i="72" s="1"/>
  <c r="BO52" i="41" s="1"/>
  <c r="BO53" i="41" s="1"/>
  <c r="J42" i="72"/>
  <c r="BS52" i="41" s="1"/>
  <c r="BS53" i="41" s="1"/>
  <c r="E32" i="72"/>
  <c r="E42" i="72" s="1"/>
  <c r="BN52" i="41" s="1"/>
  <c r="BN53" i="41" s="1"/>
  <c r="I42" i="72"/>
  <c r="BR52" i="41" s="1"/>
  <c r="BR53" i="41" s="1"/>
  <c r="N42" i="72"/>
  <c r="BW52" i="41" s="1"/>
  <c r="C32" i="72"/>
  <c r="C42" i="72" s="1"/>
  <c r="BL52" i="41" s="1"/>
  <c r="BL53" i="41" s="1"/>
  <c r="BL54" i="41" s="1"/>
  <c r="BM50" i="41" s="1"/>
  <c r="G42" i="72"/>
  <c r="BP52" i="41" s="1"/>
  <c r="BP53" i="41" s="1"/>
  <c r="K42" i="68"/>
  <c r="BT11" i="41" s="1"/>
  <c r="BT12" i="41" s="1"/>
  <c r="M18" i="69"/>
  <c r="M20" i="69" s="1"/>
  <c r="M22" i="69" s="1"/>
  <c r="M40" i="69" s="1"/>
  <c r="BV95" i="41" s="1"/>
  <c r="BV96" i="41" s="1"/>
  <c r="I18" i="69"/>
  <c r="I20" i="69" s="1"/>
  <c r="I22" i="69" s="1"/>
  <c r="I40" i="69" s="1"/>
  <c r="BR95" i="41" s="1"/>
  <c r="BR96" i="41" s="1"/>
  <c r="E18" i="69"/>
  <c r="E20" i="69" s="1"/>
  <c r="E22" i="69" s="1"/>
  <c r="E40" i="69" s="1"/>
  <c r="BN95" i="41" s="1"/>
  <c r="BN96" i="41" s="1"/>
  <c r="L18" i="69"/>
  <c r="L20" i="69" s="1"/>
  <c r="L22" i="69" s="1"/>
  <c r="L40" i="69" s="1"/>
  <c r="BU95" i="41" s="1"/>
  <c r="BU96" i="41" s="1"/>
  <c r="H18" i="69"/>
  <c r="H20" i="69" s="1"/>
  <c r="H22" i="69" s="1"/>
  <c r="H40" i="69" s="1"/>
  <c r="BQ95" i="41" s="1"/>
  <c r="BQ96" i="41" s="1"/>
  <c r="D18" i="69"/>
  <c r="D20" i="69" s="1"/>
  <c r="D22" i="69" s="1"/>
  <c r="D40" i="69" s="1"/>
  <c r="BM95" i="41" s="1"/>
  <c r="BM96" i="41" s="1"/>
  <c r="G18" i="69"/>
  <c r="G20" i="69" s="1"/>
  <c r="G22" i="69" s="1"/>
  <c r="G40" i="69" s="1"/>
  <c r="BP95" i="41" s="1"/>
  <c r="BP96" i="41" s="1"/>
  <c r="K18" i="69"/>
  <c r="K20" i="69" s="1"/>
  <c r="K22" i="69" s="1"/>
  <c r="K40" i="69" s="1"/>
  <c r="BT95" i="41" s="1"/>
  <c r="BT96" i="41" s="1"/>
  <c r="I32" i="72"/>
  <c r="M42" i="72"/>
  <c r="BV52" i="41" s="1"/>
  <c r="BV53" i="41" s="1"/>
  <c r="M32" i="72"/>
  <c r="L42" i="68"/>
  <c r="BU11" i="41" s="1"/>
  <c r="BU12" i="41" s="1"/>
  <c r="H32" i="68"/>
  <c r="D32" i="68"/>
  <c r="D42" i="68" s="1"/>
  <c r="BM11" i="41" s="1"/>
  <c r="BM12" i="41" s="1"/>
  <c r="K32" i="68"/>
  <c r="G32" i="68"/>
  <c r="C32" i="68"/>
  <c r="C42" i="68" s="1"/>
  <c r="BL11" i="41" s="1"/>
  <c r="BL12" i="41" s="1"/>
  <c r="F32" i="68"/>
  <c r="F42" i="68" s="1"/>
  <c r="BO11" i="41" s="1"/>
  <c r="BO12" i="41" s="1"/>
  <c r="M42" i="68"/>
  <c r="BV11" i="41" s="1"/>
  <c r="BV12" i="41" s="1"/>
  <c r="C18" i="69"/>
  <c r="C20" i="69" s="1"/>
  <c r="C22" i="69" s="1"/>
  <c r="C40" i="69" s="1"/>
  <c r="BL95" i="41" s="1"/>
  <c r="BL96" i="41" s="1"/>
  <c r="BL97" i="41" s="1"/>
  <c r="BM92" i="41" s="1"/>
  <c r="K42" i="70"/>
  <c r="BT37" i="41" s="1"/>
  <c r="BT38" i="41" s="1"/>
  <c r="K32" i="70"/>
  <c r="C18" i="68"/>
  <c r="C20" i="68" s="1"/>
  <c r="C22" i="68" s="1"/>
  <c r="C40" i="68" s="1"/>
  <c r="BL76" i="41" s="1"/>
  <c r="BL77" i="41" s="1"/>
  <c r="BL78" i="41" s="1"/>
  <c r="BM73" i="41" s="1"/>
  <c r="M17" i="68"/>
  <c r="M18" i="68" s="1"/>
  <c r="M20" i="68" s="1"/>
  <c r="M22" i="68" s="1"/>
  <c r="M40" i="68" s="1"/>
  <c r="BV76" i="41" s="1"/>
  <c r="BV77" i="41" s="1"/>
  <c r="I17" i="68"/>
  <c r="I18" i="68" s="1"/>
  <c r="I20" i="68" s="1"/>
  <c r="I22" i="68" s="1"/>
  <c r="I40" i="68" s="1"/>
  <c r="BR76" i="41" s="1"/>
  <c r="BR77" i="41" s="1"/>
  <c r="E17" i="68"/>
  <c r="E18" i="68" s="1"/>
  <c r="E20" i="68" s="1"/>
  <c r="E22" i="68" s="1"/>
  <c r="E40" i="68" s="1"/>
  <c r="BN76" i="41" s="1"/>
  <c r="BN77" i="41" s="1"/>
  <c r="L17" i="68"/>
  <c r="L18" i="68" s="1"/>
  <c r="L20" i="68" s="1"/>
  <c r="L22" i="68" s="1"/>
  <c r="L40" i="68" s="1"/>
  <c r="BU76" i="41" s="1"/>
  <c r="BU77" i="41" s="1"/>
  <c r="G17" i="68"/>
  <c r="G18" i="68" s="1"/>
  <c r="G20" i="68" s="1"/>
  <c r="G22" i="68" s="1"/>
  <c r="G40" i="68" s="1"/>
  <c r="BP76" i="41" s="1"/>
  <c r="BP77" i="41" s="1"/>
  <c r="J17" i="68"/>
  <c r="J18" i="68" s="1"/>
  <c r="J20" i="68" s="1"/>
  <c r="J22" i="68" s="1"/>
  <c r="J40" i="68" s="1"/>
  <c r="BS76" i="41" s="1"/>
  <c r="BS77" i="41" s="1"/>
  <c r="I42" i="68"/>
  <c r="BR11" i="41" s="1"/>
  <c r="BR12" i="41" s="1"/>
  <c r="J18" i="69"/>
  <c r="J20" i="69" s="1"/>
  <c r="J22" i="69" s="1"/>
  <c r="J40" i="69" s="1"/>
  <c r="BS95" i="41" s="1"/>
  <c r="BS96" i="41" s="1"/>
  <c r="J18" i="70"/>
  <c r="J20" i="70" s="1"/>
  <c r="J22" i="70" s="1"/>
  <c r="J40" i="70" s="1"/>
  <c r="BS103" i="41" s="1"/>
  <c r="BS104" i="41" s="1"/>
  <c r="I42" i="71"/>
  <c r="BR45" i="41" s="1"/>
  <c r="BR46" i="41" s="1"/>
  <c r="F18" i="73"/>
  <c r="F20" i="73" s="1"/>
  <c r="F22" i="73" s="1"/>
  <c r="F40" i="73" s="1"/>
  <c r="BO130" i="41" s="1"/>
  <c r="BO131" i="41" s="1"/>
  <c r="H18" i="73"/>
  <c r="H20" i="73" s="1"/>
  <c r="H22" i="73" s="1"/>
  <c r="H40" i="73" s="1"/>
  <c r="BQ130" i="41" s="1"/>
  <c r="BQ131" i="41" s="1"/>
  <c r="K18" i="73"/>
  <c r="K20" i="73" s="1"/>
  <c r="K22" i="73" s="1"/>
  <c r="K40" i="73" s="1"/>
  <c r="BT130" i="41" s="1"/>
  <c r="BT131" i="41" s="1"/>
  <c r="G18" i="73"/>
  <c r="G20" i="73" s="1"/>
  <c r="G22" i="73" s="1"/>
  <c r="G40" i="73" s="1"/>
  <c r="BP130" i="41" s="1"/>
  <c r="BP131" i="41" s="1"/>
  <c r="J18" i="73"/>
  <c r="J20" i="73" s="1"/>
  <c r="J22" i="73" s="1"/>
  <c r="J40" i="73" s="1"/>
  <c r="BS130" i="41" s="1"/>
  <c r="BS131" i="41" s="1"/>
  <c r="I18" i="73"/>
  <c r="I20" i="73" s="1"/>
  <c r="I22" i="73" s="1"/>
  <c r="I40" i="73" s="1"/>
  <c r="BR130" i="41" s="1"/>
  <c r="BR131" i="41" s="1"/>
  <c r="F22" i="68"/>
  <c r="F40" i="68" s="1"/>
  <c r="BO76" i="41" s="1"/>
  <c r="BO77" i="41" s="1"/>
  <c r="H32" i="71"/>
  <c r="L32" i="71"/>
  <c r="G32" i="71"/>
  <c r="C32" i="71"/>
  <c r="C42" i="71" s="1"/>
  <c r="BL45" i="41" s="1"/>
  <c r="BL46" i="41" s="1"/>
  <c r="BL47" i="41" s="1"/>
  <c r="BM42" i="41" s="1"/>
  <c r="J32" i="71"/>
  <c r="E32" i="71"/>
  <c r="E42" i="71" s="1"/>
  <c r="BN45" i="41" s="1"/>
  <c r="BN46" i="41" s="1"/>
  <c r="N32" i="71"/>
  <c r="I32" i="71"/>
  <c r="D32" i="71"/>
  <c r="D42" i="71" s="1"/>
  <c r="BM45" i="41" s="1"/>
  <c r="BM46" i="41" s="1"/>
  <c r="M42" i="71"/>
  <c r="BV45" i="41" s="1"/>
  <c r="BV46" i="41" s="1"/>
  <c r="H42" i="71"/>
  <c r="BQ45" i="41" s="1"/>
  <c r="BQ46" i="41" s="1"/>
  <c r="L42" i="72"/>
  <c r="BU52" i="41" s="1"/>
  <c r="BU53" i="41" s="1"/>
  <c r="G42" i="71"/>
  <c r="BP45" i="41" s="1"/>
  <c r="BP46" i="41" s="1"/>
  <c r="N18" i="74"/>
  <c r="N24" i="74"/>
  <c r="BW68" i="41" s="1"/>
  <c r="F32" i="69"/>
  <c r="F42" i="69" s="1"/>
  <c r="BO29" i="41" s="1"/>
  <c r="BO30" i="41" s="1"/>
  <c r="J32" i="69"/>
  <c r="N32" i="69"/>
  <c r="L42" i="70"/>
  <c r="BU37" i="41" s="1"/>
  <c r="BU38" i="41" s="1"/>
  <c r="E32" i="70"/>
  <c r="E42" i="70" s="1"/>
  <c r="BN37" i="41" s="1"/>
  <c r="BN38" i="41" s="1"/>
  <c r="I42" i="70"/>
  <c r="BR37" i="41" s="1"/>
  <c r="BR38" i="41" s="1"/>
  <c r="M42" i="70"/>
  <c r="BV37" i="41" s="1"/>
  <c r="BV38" i="41" s="1"/>
  <c r="L32" i="70"/>
  <c r="F18" i="71"/>
  <c r="F20" i="71" s="1"/>
  <c r="F22" i="71" s="1"/>
  <c r="F40" i="71" s="1"/>
  <c r="BO111" i="41" s="1"/>
  <c r="BO112" i="41" s="1"/>
  <c r="K18" i="71"/>
  <c r="K20" i="71" s="1"/>
  <c r="K22" i="71" s="1"/>
  <c r="K40" i="71" s="1"/>
  <c r="BT111" i="41" s="1"/>
  <c r="BT112" i="41" s="1"/>
  <c r="N32" i="72"/>
  <c r="M18" i="74"/>
  <c r="I18" i="74"/>
  <c r="E18" i="74"/>
  <c r="E24" i="74" s="1"/>
  <c r="BN68" i="41" s="1"/>
  <c r="BN69" i="41" s="1"/>
  <c r="H18" i="74"/>
  <c r="D18" i="74"/>
  <c r="D24" i="74" s="1"/>
  <c r="BM68" i="41" s="1"/>
  <c r="BM69" i="41" s="1"/>
  <c r="J18" i="74"/>
  <c r="G24" i="74"/>
  <c r="BP68" i="41" s="1"/>
  <c r="BP69" i="41" s="1"/>
  <c r="M18" i="75"/>
  <c r="M20" i="75" s="1"/>
  <c r="M36" i="75" s="1"/>
  <c r="BV269" i="41" s="1"/>
  <c r="BV270" i="41" s="1"/>
  <c r="K18" i="79"/>
  <c r="K20" i="79" s="1"/>
  <c r="K36" i="79" s="1"/>
  <c r="BT301" i="41" s="1"/>
  <c r="BT302" i="41" s="1"/>
  <c r="H36" i="79"/>
  <c r="BQ301" i="41" s="1"/>
  <c r="BQ302" i="41" s="1"/>
  <c r="I32" i="70"/>
  <c r="F32" i="70"/>
  <c r="F42" i="70" s="1"/>
  <c r="BO37" i="41" s="1"/>
  <c r="BO38" i="41" s="1"/>
  <c r="J32" i="70"/>
  <c r="N32" i="70"/>
  <c r="M18" i="71"/>
  <c r="M20" i="71" s="1"/>
  <c r="M22" i="71" s="1"/>
  <c r="M40" i="71" s="1"/>
  <c r="BV111" i="41" s="1"/>
  <c r="BV112" i="41" s="1"/>
  <c r="I18" i="71"/>
  <c r="I20" i="71" s="1"/>
  <c r="I22" i="71" s="1"/>
  <c r="I40" i="71" s="1"/>
  <c r="BR111" i="41" s="1"/>
  <c r="BR112" i="41" s="1"/>
  <c r="E18" i="71"/>
  <c r="E20" i="71" s="1"/>
  <c r="E22" i="71" s="1"/>
  <c r="E40" i="71" s="1"/>
  <c r="BN111" i="41" s="1"/>
  <c r="BN112" i="41" s="1"/>
  <c r="G18" i="71"/>
  <c r="G20" i="71" s="1"/>
  <c r="G22" i="71" s="1"/>
  <c r="G40" i="71" s="1"/>
  <c r="BP111" i="41" s="1"/>
  <c r="BP112" i="41" s="1"/>
  <c r="L18" i="71"/>
  <c r="L20" i="71" s="1"/>
  <c r="L22" i="71" s="1"/>
  <c r="L40" i="71" s="1"/>
  <c r="BU111" i="41" s="1"/>
  <c r="BU112" i="41" s="1"/>
  <c r="K42" i="71"/>
  <c r="BT45" i="41" s="1"/>
  <c r="BT46" i="41" s="1"/>
  <c r="N20" i="73"/>
  <c r="N22" i="73" s="1"/>
  <c r="N40" i="73" s="1"/>
  <c r="BW130" i="41" s="1"/>
  <c r="L18" i="73"/>
  <c r="L20" i="73" s="1"/>
  <c r="L22" i="73" s="1"/>
  <c r="L40" i="73" s="1"/>
  <c r="BU130" i="41" s="1"/>
  <c r="BU131" i="41" s="1"/>
  <c r="D18" i="73"/>
  <c r="D20" i="73" s="1"/>
  <c r="D22" i="73" s="1"/>
  <c r="D40" i="73" s="1"/>
  <c r="BM130" i="41" s="1"/>
  <c r="BM131" i="41" s="1"/>
  <c r="C18" i="73"/>
  <c r="C20" i="73" s="1"/>
  <c r="C22" i="73" s="1"/>
  <c r="C40" i="73" s="1"/>
  <c r="BL130" i="41" s="1"/>
  <c r="BL131" i="41" s="1"/>
  <c r="BL132" i="41" s="1"/>
  <c r="BM125" i="41" s="1"/>
  <c r="K32" i="73"/>
  <c r="G42" i="73"/>
  <c r="BP60" i="41" s="1"/>
  <c r="BP61" i="41" s="1"/>
  <c r="M30" i="75"/>
  <c r="M38" i="75" s="1"/>
  <c r="BV219" i="41" s="1"/>
  <c r="BV220" i="41" s="1"/>
  <c r="J18" i="72"/>
  <c r="J20" i="72" s="1"/>
  <c r="J22" i="72" s="1"/>
  <c r="J40" i="72" s="1"/>
  <c r="BS120" i="41" s="1"/>
  <c r="BS121" i="41" s="1"/>
  <c r="E32" i="73"/>
  <c r="E42" i="73" s="1"/>
  <c r="BN60" i="41" s="1"/>
  <c r="BN61" i="41" s="1"/>
  <c r="I32" i="73"/>
  <c r="M32" i="73"/>
  <c r="F16" i="75"/>
  <c r="F18" i="75" s="1"/>
  <c r="F20" i="75" s="1"/>
  <c r="F36" i="75" s="1"/>
  <c r="BO269" i="41" s="1"/>
  <c r="BO270" i="41" s="1"/>
  <c r="J16" i="75"/>
  <c r="J18" i="75" s="1"/>
  <c r="J20" i="75" s="1"/>
  <c r="J36" i="75" s="1"/>
  <c r="BS269" i="41" s="1"/>
  <c r="BS270" i="41" s="1"/>
  <c r="N16" i="75"/>
  <c r="N18" i="75" s="1"/>
  <c r="N20" i="75" s="1"/>
  <c r="N36" i="75" s="1"/>
  <c r="BW269" i="41" s="1"/>
  <c r="G30" i="75"/>
  <c r="G38" i="75" s="1"/>
  <c r="BP219" i="41" s="1"/>
  <c r="BP220" i="41" s="1"/>
  <c r="L16" i="77"/>
  <c r="L18" i="77" s="1"/>
  <c r="L20" i="77" s="1"/>
  <c r="L36" i="77" s="1"/>
  <c r="BU285" i="41" s="1"/>
  <c r="BU286" i="41" s="1"/>
  <c r="H16" i="77"/>
  <c r="H18" i="77" s="1"/>
  <c r="H20" i="77" s="1"/>
  <c r="H36" i="77" s="1"/>
  <c r="BQ285" i="41" s="1"/>
  <c r="BQ286" i="41" s="1"/>
  <c r="D16" i="77"/>
  <c r="D18" i="77" s="1"/>
  <c r="D20" i="77" s="1"/>
  <c r="D36" i="77" s="1"/>
  <c r="BM285" i="41" s="1"/>
  <c r="BM286" i="41" s="1"/>
  <c r="K16" i="77"/>
  <c r="K18" i="77" s="1"/>
  <c r="K20" i="77" s="1"/>
  <c r="K36" i="77" s="1"/>
  <c r="BT285" i="41" s="1"/>
  <c r="BT286" i="41" s="1"/>
  <c r="F16" i="77"/>
  <c r="F18" i="77" s="1"/>
  <c r="F20" i="77" s="1"/>
  <c r="F36" i="77" s="1"/>
  <c r="BO285" i="41" s="1"/>
  <c r="BO286" i="41" s="1"/>
  <c r="J16" i="77"/>
  <c r="J18" i="77" s="1"/>
  <c r="J20" i="77" s="1"/>
  <c r="J36" i="77" s="1"/>
  <c r="BS285" i="41" s="1"/>
  <c r="BS286" i="41" s="1"/>
  <c r="E16" i="77"/>
  <c r="E18" i="77" s="1"/>
  <c r="E20" i="77" s="1"/>
  <c r="E36" i="77" s="1"/>
  <c r="BN285" i="41" s="1"/>
  <c r="BN286" i="41" s="1"/>
  <c r="M16" i="77"/>
  <c r="M18" i="77" s="1"/>
  <c r="M20" i="77" s="1"/>
  <c r="M36" i="77" s="1"/>
  <c r="BV285" i="41" s="1"/>
  <c r="BV286" i="41" s="1"/>
  <c r="F32" i="73"/>
  <c r="F42" i="73" s="1"/>
  <c r="BO60" i="41" s="1"/>
  <c r="BO61" i="41" s="1"/>
  <c r="J32" i="73"/>
  <c r="N42" i="73"/>
  <c r="BW60" i="41" s="1"/>
  <c r="I30" i="75"/>
  <c r="I38" i="75" s="1"/>
  <c r="BR219" i="41" s="1"/>
  <c r="BR220" i="41" s="1"/>
  <c r="E30" i="75"/>
  <c r="E38" i="75" s="1"/>
  <c r="BN219" i="41" s="1"/>
  <c r="BN220" i="41" s="1"/>
  <c r="L30" i="75"/>
  <c r="L38" i="75" s="1"/>
  <c r="BU219" i="41" s="1"/>
  <c r="BU220" i="41" s="1"/>
  <c r="H30" i="75"/>
  <c r="H38" i="75" s="1"/>
  <c r="BQ219" i="41" s="1"/>
  <c r="BQ220" i="41" s="1"/>
  <c r="D30" i="75"/>
  <c r="D38" i="75" s="1"/>
  <c r="BM219" i="41" s="1"/>
  <c r="BM220" i="41" s="1"/>
  <c r="J30" i="75"/>
  <c r="J38" i="75" s="1"/>
  <c r="BS219" i="41" s="1"/>
  <c r="BS220" i="41" s="1"/>
  <c r="L30" i="78"/>
  <c r="L38" i="78" s="1"/>
  <c r="BU240" i="41" s="1"/>
  <c r="BU241" i="41" s="1"/>
  <c r="H30" i="78"/>
  <c r="H38" i="78" s="1"/>
  <c r="BQ240" i="41" s="1"/>
  <c r="BQ241" i="41" s="1"/>
  <c r="D30" i="78"/>
  <c r="D38" i="78" s="1"/>
  <c r="BM240" i="41" s="1"/>
  <c r="BM241" i="41" s="1"/>
  <c r="J30" i="78"/>
  <c r="J38" i="78" s="1"/>
  <c r="BS240" i="41" s="1"/>
  <c r="BS241" i="41" s="1"/>
  <c r="N30" i="78"/>
  <c r="N38" i="78" s="1"/>
  <c r="BW240" i="41" s="1"/>
  <c r="I30" i="78"/>
  <c r="I38" i="78" s="1"/>
  <c r="BR240" i="41" s="1"/>
  <c r="BR241" i="41" s="1"/>
  <c r="C30" i="78"/>
  <c r="C38" i="78" s="1"/>
  <c r="BL240" i="41" s="1"/>
  <c r="BL241" i="41" s="1"/>
  <c r="BL242" i="41" s="1"/>
  <c r="BM238" i="41" s="1"/>
  <c r="BM242" i="41" s="1"/>
  <c r="BN238" i="41" s="1"/>
  <c r="G30" i="78"/>
  <c r="G38" i="78" s="1"/>
  <c r="BP240" i="41" s="1"/>
  <c r="BP241" i="41" s="1"/>
  <c r="F30" i="78"/>
  <c r="F38" i="78" s="1"/>
  <c r="BO240" i="41" s="1"/>
  <c r="BO241" i="41" s="1"/>
  <c r="E18" i="79"/>
  <c r="E20" i="79" s="1"/>
  <c r="E36" i="79" s="1"/>
  <c r="BN301" i="41" s="1"/>
  <c r="BN302" i="41" s="1"/>
  <c r="L16" i="76"/>
  <c r="L18" i="76" s="1"/>
  <c r="L20" i="76" s="1"/>
  <c r="L36" i="76" s="1"/>
  <c r="BU277" i="41" s="1"/>
  <c r="BU278" i="41" s="1"/>
  <c r="H16" i="76"/>
  <c r="H18" i="76" s="1"/>
  <c r="H20" i="76" s="1"/>
  <c r="H36" i="76" s="1"/>
  <c r="BQ277" i="41" s="1"/>
  <c r="BQ278" i="41" s="1"/>
  <c r="D16" i="76"/>
  <c r="D18" i="76" s="1"/>
  <c r="D20" i="76" s="1"/>
  <c r="D36" i="76" s="1"/>
  <c r="BM277" i="41" s="1"/>
  <c r="BM278" i="41" s="1"/>
  <c r="G16" i="76"/>
  <c r="G18" i="76" s="1"/>
  <c r="G20" i="76" s="1"/>
  <c r="G36" i="76" s="1"/>
  <c r="BP277" i="41" s="1"/>
  <c r="BP278" i="41" s="1"/>
  <c r="M16" i="76"/>
  <c r="M18" i="76" s="1"/>
  <c r="M20" i="76" s="1"/>
  <c r="M36" i="76" s="1"/>
  <c r="BV277" i="41" s="1"/>
  <c r="BV278" i="41" s="1"/>
  <c r="I18" i="79"/>
  <c r="I20" i="79" s="1"/>
  <c r="I36" i="79" s="1"/>
  <c r="BR301" i="41" s="1"/>
  <c r="BR302" i="41" s="1"/>
  <c r="L18" i="80"/>
  <c r="L20" i="80" s="1"/>
  <c r="L36" i="80" s="1"/>
  <c r="BU309" i="41" s="1"/>
  <c r="BU310" i="41" s="1"/>
  <c r="C16" i="76"/>
  <c r="C18" i="76" s="1"/>
  <c r="C20" i="76" s="1"/>
  <c r="C36" i="76" s="1"/>
  <c r="BL277" i="41" s="1"/>
  <c r="BL278" i="41" s="1"/>
  <c r="BL279" i="41" s="1"/>
  <c r="BM274" i="41" s="1"/>
  <c r="I16" i="76"/>
  <c r="I18" i="76" s="1"/>
  <c r="I20" i="76" s="1"/>
  <c r="I36" i="76" s="1"/>
  <c r="BR277" i="41" s="1"/>
  <c r="BR278" i="41" s="1"/>
  <c r="N16" i="76"/>
  <c r="N18" i="76" s="1"/>
  <c r="N20" i="76" s="1"/>
  <c r="N36" i="76" s="1"/>
  <c r="BW277" i="41" s="1"/>
  <c r="C30" i="76"/>
  <c r="C38" i="76" s="1"/>
  <c r="BL226" i="41" s="1"/>
  <c r="BL227" i="41" s="1"/>
  <c r="BL228" i="41" s="1"/>
  <c r="BM224" i="41" s="1"/>
  <c r="E30" i="77"/>
  <c r="E38" i="77" s="1"/>
  <c r="BN233" i="41" s="1"/>
  <c r="BN234" i="41" s="1"/>
  <c r="N30" i="77"/>
  <c r="N38" i="77" s="1"/>
  <c r="BW233" i="41" s="1"/>
  <c r="F30" i="76"/>
  <c r="F38" i="76" s="1"/>
  <c r="BO226" i="41" s="1"/>
  <c r="BO227" i="41" s="1"/>
  <c r="J30" i="76"/>
  <c r="J38" i="76" s="1"/>
  <c r="BS226" i="41" s="1"/>
  <c r="BS227" i="41" s="1"/>
  <c r="N30" i="76"/>
  <c r="N38" i="76" s="1"/>
  <c r="BW226" i="41" s="1"/>
  <c r="I30" i="77"/>
  <c r="I38" i="77" s="1"/>
  <c r="BR233" i="41" s="1"/>
  <c r="BR234" i="41" s="1"/>
  <c r="M30" i="77"/>
  <c r="M38" i="77" s="1"/>
  <c r="BV233" i="41" s="1"/>
  <c r="BV234" i="41" s="1"/>
  <c r="L30" i="77"/>
  <c r="L38" i="77" s="1"/>
  <c r="BU233" i="41" s="1"/>
  <c r="BU234" i="41" s="1"/>
  <c r="H30" i="77"/>
  <c r="H38" i="77" s="1"/>
  <c r="BQ233" i="41" s="1"/>
  <c r="BQ234" i="41" s="1"/>
  <c r="F30" i="77"/>
  <c r="F38" i="77" s="1"/>
  <c r="BO233" i="41" s="1"/>
  <c r="BO234" i="41" s="1"/>
  <c r="K30" i="77"/>
  <c r="K38" i="77" s="1"/>
  <c r="BT233" i="41" s="1"/>
  <c r="BT234" i="41" s="1"/>
  <c r="M30" i="78"/>
  <c r="M38" i="78" s="1"/>
  <c r="BV240" i="41" s="1"/>
  <c r="BV241" i="41" s="1"/>
  <c r="F30" i="79"/>
  <c r="F38" i="79" s="1"/>
  <c r="BO247" i="41" s="1"/>
  <c r="BO248" i="41" s="1"/>
  <c r="K30" i="79"/>
  <c r="K38" i="79" s="1"/>
  <c r="BT247" i="41" s="1"/>
  <c r="BT248" i="41" s="1"/>
  <c r="E30" i="78"/>
  <c r="E38" i="78" s="1"/>
  <c r="BN240" i="41" s="1"/>
  <c r="BN241" i="41" s="1"/>
  <c r="L30" i="79"/>
  <c r="L38" i="79" s="1"/>
  <c r="BU247" i="41" s="1"/>
  <c r="BU248" i="41" s="1"/>
  <c r="H30" i="79"/>
  <c r="H38" i="79" s="1"/>
  <c r="BQ247" i="41" s="1"/>
  <c r="BQ248" i="41" s="1"/>
  <c r="D30" i="79"/>
  <c r="D38" i="79" s="1"/>
  <c r="BM247" i="41" s="1"/>
  <c r="BM248" i="41" s="1"/>
  <c r="G30" i="79"/>
  <c r="G38" i="79" s="1"/>
  <c r="BP247" i="41" s="1"/>
  <c r="BP248" i="41" s="1"/>
  <c r="M30" i="79"/>
  <c r="M38" i="79" s="1"/>
  <c r="BV247" i="41" s="1"/>
  <c r="BV248" i="41" s="1"/>
  <c r="F16" i="78"/>
  <c r="F18" i="78" s="1"/>
  <c r="F20" i="78" s="1"/>
  <c r="F36" i="78" s="1"/>
  <c r="BO293" i="41" s="1"/>
  <c r="BO294" i="41" s="1"/>
  <c r="J16" i="78"/>
  <c r="J18" i="78" s="1"/>
  <c r="J20" i="78" s="1"/>
  <c r="J36" i="78" s="1"/>
  <c r="BS293" i="41" s="1"/>
  <c r="BS294" i="41" s="1"/>
  <c r="N16" i="78"/>
  <c r="N18" i="78" s="1"/>
  <c r="N20" i="78" s="1"/>
  <c r="N36" i="78" s="1"/>
  <c r="BW293" i="41" s="1"/>
  <c r="F16" i="79"/>
  <c r="F18" i="79" s="1"/>
  <c r="F20" i="79" s="1"/>
  <c r="F36" i="79" s="1"/>
  <c r="BO301" i="41" s="1"/>
  <c r="BO302" i="41" s="1"/>
  <c r="J16" i="79"/>
  <c r="J18" i="79" s="1"/>
  <c r="J20" i="79" s="1"/>
  <c r="J36" i="79" s="1"/>
  <c r="BS301" i="41" s="1"/>
  <c r="BS302" i="41" s="1"/>
  <c r="N16" i="79"/>
  <c r="N18" i="79" s="1"/>
  <c r="N20" i="79" s="1"/>
  <c r="N36" i="79" s="1"/>
  <c r="BW301" i="41" s="1"/>
  <c r="BW302" i="41" s="1"/>
  <c r="F18" i="80"/>
  <c r="F20" i="80" s="1"/>
  <c r="F36" i="80" s="1"/>
  <c r="BO309" i="41" s="1"/>
  <c r="BO310" i="41" s="1"/>
  <c r="M24" i="81" l="1"/>
  <c r="BV261" i="41" s="1"/>
  <c r="BV262" i="41" s="1"/>
  <c r="H18" i="81"/>
  <c r="BM263" i="41"/>
  <c r="BN259" i="41" s="1"/>
  <c r="BN263" i="41" s="1"/>
  <c r="BO259" i="41" s="1"/>
  <c r="BO263" i="41" s="1"/>
  <c r="BP259" i="41" s="1"/>
  <c r="J24" i="81"/>
  <c r="BS261" i="41" s="1"/>
  <c r="BS262" i="41" s="1"/>
  <c r="BM311" i="41"/>
  <c r="BN306" i="41" s="1"/>
  <c r="BN311" i="41" s="1"/>
  <c r="BO306" i="41" s="1"/>
  <c r="BO311" i="41" s="1"/>
  <c r="BP306" i="41" s="1"/>
  <c r="BP311" i="41" s="1"/>
  <c r="BQ306" i="41" s="1"/>
  <c r="BQ311" i="41" s="1"/>
  <c r="BR306" i="41" s="1"/>
  <c r="BR311" i="41" s="1"/>
  <c r="BS306" i="41" s="1"/>
  <c r="BS311" i="41" s="1"/>
  <c r="BT306" i="41" s="1"/>
  <c r="BT311" i="41" s="1"/>
  <c r="BU306" i="41" s="1"/>
  <c r="BU311" i="41" s="1"/>
  <c r="BV306" i="41" s="1"/>
  <c r="BV311" i="41" s="1"/>
  <c r="BW306" i="41" s="1"/>
  <c r="BM256" i="41"/>
  <c r="BN252" i="41" s="1"/>
  <c r="BN256" i="41" s="1"/>
  <c r="BO252" i="41" s="1"/>
  <c r="BO256" i="41" s="1"/>
  <c r="BP252" i="41" s="1"/>
  <c r="BP256" i="41" s="1"/>
  <c r="BQ252" i="41" s="1"/>
  <c r="BQ256" i="41" s="1"/>
  <c r="BR252" i="41" s="1"/>
  <c r="BR256" i="41" s="1"/>
  <c r="BS252" i="41" s="1"/>
  <c r="BS256" i="41" s="1"/>
  <c r="BT252" i="41" s="1"/>
  <c r="BT256" i="41" s="1"/>
  <c r="BU252" i="41" s="1"/>
  <c r="BU256" i="41" s="1"/>
  <c r="BV252" i="41" s="1"/>
  <c r="BV256" i="41" s="1"/>
  <c r="BW252" i="41" s="1"/>
  <c r="BM249" i="41"/>
  <c r="BN245" i="41" s="1"/>
  <c r="BN249" i="41" s="1"/>
  <c r="BO245" i="41" s="1"/>
  <c r="BO249" i="41" s="1"/>
  <c r="BP245" i="41" s="1"/>
  <c r="BP249" i="41" s="1"/>
  <c r="BQ245" i="41" s="1"/>
  <c r="BQ249" i="41" s="1"/>
  <c r="BR245" i="41" s="1"/>
  <c r="BR249" i="41" s="1"/>
  <c r="BS245" i="41" s="1"/>
  <c r="BS249" i="41" s="1"/>
  <c r="BT245" i="41" s="1"/>
  <c r="BT249" i="41" s="1"/>
  <c r="BU245" i="41" s="1"/>
  <c r="BU249" i="41" s="1"/>
  <c r="BV245" i="41" s="1"/>
  <c r="BV249" i="41" s="1"/>
  <c r="BW245" i="41" s="1"/>
  <c r="BM303" i="41"/>
  <c r="BN298" i="41" s="1"/>
  <c r="BN303" i="41" s="1"/>
  <c r="BO298" i="41" s="1"/>
  <c r="BO303" i="41" s="1"/>
  <c r="BP298" i="41" s="1"/>
  <c r="BP303" i="41" s="1"/>
  <c r="BQ298" i="41" s="1"/>
  <c r="BQ303" i="41" s="1"/>
  <c r="BR298" i="41" s="1"/>
  <c r="BR303" i="41" s="1"/>
  <c r="BS298" i="41" s="1"/>
  <c r="BS303" i="41" s="1"/>
  <c r="BT298" i="41" s="1"/>
  <c r="BT303" i="41" s="1"/>
  <c r="BU298" i="41" s="1"/>
  <c r="BU303" i="41" s="1"/>
  <c r="BV298" i="41" s="1"/>
  <c r="BV303" i="41" s="1"/>
  <c r="BW298" i="41" s="1"/>
  <c r="BW303" i="41" s="1"/>
  <c r="BN242" i="41"/>
  <c r="BO238" i="41" s="1"/>
  <c r="BO242" i="41" s="1"/>
  <c r="BP238" i="41" s="1"/>
  <c r="BP242" i="41" s="1"/>
  <c r="BQ238" i="41" s="1"/>
  <c r="BQ242" i="41" s="1"/>
  <c r="BR238" i="41" s="1"/>
  <c r="BR242" i="41" s="1"/>
  <c r="BS238" i="41" s="1"/>
  <c r="BS242" i="41" s="1"/>
  <c r="BT238" i="41" s="1"/>
  <c r="BT242" i="41" s="1"/>
  <c r="BU238" i="41" s="1"/>
  <c r="BU242" i="41" s="1"/>
  <c r="BV238" i="41" s="1"/>
  <c r="BV242" i="41" s="1"/>
  <c r="BW238" i="41" s="1"/>
  <c r="BM295" i="41"/>
  <c r="BN290" i="41" s="1"/>
  <c r="BN295" i="41" s="1"/>
  <c r="BO290" i="41" s="1"/>
  <c r="BO295" i="41" s="1"/>
  <c r="BP290" i="41" s="1"/>
  <c r="BP295" i="41" s="1"/>
  <c r="BQ290" i="41" s="1"/>
  <c r="BQ295" i="41" s="1"/>
  <c r="BR290" i="41" s="1"/>
  <c r="BR295" i="41" s="1"/>
  <c r="BS290" i="41" s="1"/>
  <c r="BS295" i="41" s="1"/>
  <c r="BT290" i="41" s="1"/>
  <c r="BT295" i="41" s="1"/>
  <c r="BU290" i="41" s="1"/>
  <c r="BU295" i="41" s="1"/>
  <c r="BV290" i="41" s="1"/>
  <c r="BV295" i="41" s="1"/>
  <c r="BW290" i="41" s="1"/>
  <c r="BM287" i="41"/>
  <c r="BN282" i="41" s="1"/>
  <c r="BN287" i="41" s="1"/>
  <c r="BO282" i="41" s="1"/>
  <c r="BO287" i="41" s="1"/>
  <c r="BP282" i="41" s="1"/>
  <c r="BP287" i="41" s="1"/>
  <c r="BQ282" i="41" s="1"/>
  <c r="BQ287" i="41" s="1"/>
  <c r="BR282" i="41" s="1"/>
  <c r="BR287" i="41" s="1"/>
  <c r="BS282" i="41" s="1"/>
  <c r="BS287" i="41" s="1"/>
  <c r="BT282" i="41" s="1"/>
  <c r="BT287" i="41" s="1"/>
  <c r="BU282" i="41" s="1"/>
  <c r="BU287" i="41" s="1"/>
  <c r="BV282" i="41" s="1"/>
  <c r="BV287" i="41" s="1"/>
  <c r="BW282" i="41" s="1"/>
  <c r="BM235" i="41"/>
  <c r="BN231" i="41" s="1"/>
  <c r="BN235" i="41" s="1"/>
  <c r="BO231" i="41" s="1"/>
  <c r="BO235" i="41" s="1"/>
  <c r="BP231" i="41" s="1"/>
  <c r="BP235" i="41" s="1"/>
  <c r="BQ231" i="41" s="1"/>
  <c r="BQ235" i="41" s="1"/>
  <c r="BR231" i="41" s="1"/>
  <c r="BR235" i="41" s="1"/>
  <c r="BS231" i="41" s="1"/>
  <c r="BS235" i="41" s="1"/>
  <c r="BT231" i="41" s="1"/>
  <c r="BT235" i="41" s="1"/>
  <c r="BU231" i="41" s="1"/>
  <c r="BU235" i="41" s="1"/>
  <c r="BV231" i="41" s="1"/>
  <c r="BV235" i="41" s="1"/>
  <c r="BW231" i="41" s="1"/>
  <c r="BM228" i="41"/>
  <c r="BN224" i="41" s="1"/>
  <c r="BN228" i="41" s="1"/>
  <c r="BO224" i="41" s="1"/>
  <c r="BO228" i="41" s="1"/>
  <c r="BP224" i="41" s="1"/>
  <c r="BP228" i="41" s="1"/>
  <c r="BQ224" i="41" s="1"/>
  <c r="BQ228" i="41" s="1"/>
  <c r="BR224" i="41" s="1"/>
  <c r="BR228" i="41" s="1"/>
  <c r="BS224" i="41" s="1"/>
  <c r="BS228" i="41" s="1"/>
  <c r="BT224" i="41" s="1"/>
  <c r="BT228" i="41" s="1"/>
  <c r="BU224" i="41" s="1"/>
  <c r="BU228" i="41" s="1"/>
  <c r="BV224" i="41" s="1"/>
  <c r="BV228" i="41" s="1"/>
  <c r="BW224" i="41" s="1"/>
  <c r="BM279" i="41"/>
  <c r="BN274" i="41" s="1"/>
  <c r="BN279" i="41" s="1"/>
  <c r="BO274" i="41" s="1"/>
  <c r="BO279" i="41" s="1"/>
  <c r="BP274" i="41" s="1"/>
  <c r="BP279" i="41" s="1"/>
  <c r="BQ274" i="41" s="1"/>
  <c r="BQ279" i="41" s="1"/>
  <c r="BR274" i="41" s="1"/>
  <c r="BR279" i="41" s="1"/>
  <c r="BS274" i="41" s="1"/>
  <c r="BS279" i="41" s="1"/>
  <c r="BT274" i="41" s="1"/>
  <c r="BT279" i="41" s="1"/>
  <c r="BU274" i="41" s="1"/>
  <c r="BU279" i="41" s="1"/>
  <c r="BV274" i="41" s="1"/>
  <c r="BV279" i="41" s="1"/>
  <c r="BW274" i="41" s="1"/>
  <c r="BM221" i="41"/>
  <c r="BN217" i="41" s="1"/>
  <c r="BN221" i="41" s="1"/>
  <c r="BO217" i="41" s="1"/>
  <c r="BO221" i="41" s="1"/>
  <c r="BP217" i="41" s="1"/>
  <c r="BP221" i="41" s="1"/>
  <c r="BQ217" i="41" s="1"/>
  <c r="BQ221" i="41" s="1"/>
  <c r="BR217" i="41" s="1"/>
  <c r="BR221" i="41" s="1"/>
  <c r="BS217" i="41" s="1"/>
  <c r="BS221" i="41" s="1"/>
  <c r="BT217" i="41" s="1"/>
  <c r="BT221" i="41" s="1"/>
  <c r="BU217" i="41" s="1"/>
  <c r="BU221" i="41" s="1"/>
  <c r="BV217" i="41" s="1"/>
  <c r="BV221" i="41" s="1"/>
  <c r="BW217" i="41" s="1"/>
  <c r="BN271" i="41"/>
  <c r="BO266" i="41" s="1"/>
  <c r="BO271" i="41" s="1"/>
  <c r="BP266" i="41" s="1"/>
  <c r="BP271" i="41" s="1"/>
  <c r="BQ266" i="41" s="1"/>
  <c r="BQ271" i="41" s="1"/>
  <c r="BR266" i="41" s="1"/>
  <c r="BR271" i="41" s="1"/>
  <c r="BS266" i="41" s="1"/>
  <c r="BS271" i="41" s="1"/>
  <c r="BT266" i="41" s="1"/>
  <c r="BT271" i="41" s="1"/>
  <c r="BU266" i="41" s="1"/>
  <c r="BU271" i="41" s="1"/>
  <c r="BV266" i="41" s="1"/>
  <c r="BV271" i="41" s="1"/>
  <c r="BW266" i="41" s="1"/>
  <c r="BM70" i="41"/>
  <c r="BN65" i="41" s="1"/>
  <c r="BN70" i="41" s="1"/>
  <c r="BO65" i="41" s="1"/>
  <c r="BO70" i="41" s="1"/>
  <c r="BP65" i="41" s="1"/>
  <c r="BP70" i="41" s="1"/>
  <c r="BQ65" i="41" s="1"/>
  <c r="K24" i="74"/>
  <c r="BT68" i="41" s="1"/>
  <c r="BT69" i="41" s="1"/>
  <c r="BM132" i="41"/>
  <c r="BN125" i="41" s="1"/>
  <c r="BN132" i="41" s="1"/>
  <c r="BO125" i="41" s="1"/>
  <c r="BO132" i="41" s="1"/>
  <c r="BP125" i="41" s="1"/>
  <c r="BP132" i="41" s="1"/>
  <c r="BQ125" i="41" s="1"/>
  <c r="BQ132" i="41" s="1"/>
  <c r="BR125" i="41" s="1"/>
  <c r="BR132" i="41" s="1"/>
  <c r="BS125" i="41" s="1"/>
  <c r="BS132" i="41" s="1"/>
  <c r="BT125" i="41" s="1"/>
  <c r="BT132" i="41" s="1"/>
  <c r="BU125" i="41" s="1"/>
  <c r="BU132" i="41" s="1"/>
  <c r="BV125" i="41" s="1"/>
  <c r="BV132" i="41" s="1"/>
  <c r="BW125" i="41" s="1"/>
  <c r="H42" i="73"/>
  <c r="BQ60" i="41" s="1"/>
  <c r="BQ61" i="41" s="1"/>
  <c r="BM62" i="41"/>
  <c r="BN57" i="41" s="1"/>
  <c r="BN62" i="41" s="1"/>
  <c r="BO57" i="41" s="1"/>
  <c r="BO62" i="41" s="1"/>
  <c r="BP57" i="41" s="1"/>
  <c r="BP62" i="41" s="1"/>
  <c r="BQ57" i="41" s="1"/>
  <c r="BM54" i="41"/>
  <c r="BN50" i="41" s="1"/>
  <c r="BN54" i="41" s="1"/>
  <c r="BO50" i="41" s="1"/>
  <c r="BO54" i="41" s="1"/>
  <c r="BP50" i="41" s="1"/>
  <c r="BP54" i="41" s="1"/>
  <c r="BQ50" i="41" s="1"/>
  <c r="BQ54" i="41" s="1"/>
  <c r="BR50" i="41" s="1"/>
  <c r="BR54" i="41" s="1"/>
  <c r="BS50" i="41" s="1"/>
  <c r="BS54" i="41" s="1"/>
  <c r="BT50" i="41" s="1"/>
  <c r="BM122" i="41"/>
  <c r="BN116" i="41" s="1"/>
  <c r="BN122" i="41"/>
  <c r="BO116" i="41" s="1"/>
  <c r="BO122" i="41" s="1"/>
  <c r="BP116" i="41" s="1"/>
  <c r="BP122" i="41" s="1"/>
  <c r="BQ116" i="41" s="1"/>
  <c r="BQ122" i="41" s="1"/>
  <c r="BR116" i="41" s="1"/>
  <c r="BR122" i="41" s="1"/>
  <c r="BS116" i="41" s="1"/>
  <c r="BS122" i="41" s="1"/>
  <c r="BT116" i="41" s="1"/>
  <c r="BT122" i="41" s="1"/>
  <c r="BU116" i="41" s="1"/>
  <c r="BU122" i="41" s="1"/>
  <c r="BV116" i="41" s="1"/>
  <c r="BV122" i="41" s="1"/>
  <c r="BW116" i="41" s="1"/>
  <c r="BM105" i="41"/>
  <c r="BN100" i="41" s="1"/>
  <c r="BM113" i="41"/>
  <c r="BN108" i="41" s="1"/>
  <c r="BN113" i="41" s="1"/>
  <c r="BO108" i="41" s="1"/>
  <c r="BO113" i="41" s="1"/>
  <c r="BP108" i="41" s="1"/>
  <c r="BP113" i="41" s="1"/>
  <c r="BQ108" i="41" s="1"/>
  <c r="BQ113" i="41" s="1"/>
  <c r="BR108" i="41" s="1"/>
  <c r="BR113" i="41" s="1"/>
  <c r="BS108" i="41" s="1"/>
  <c r="BS113" i="41" s="1"/>
  <c r="BT108" i="41" s="1"/>
  <c r="BT113" i="41" s="1"/>
  <c r="BU108" i="41" s="1"/>
  <c r="BU113" i="41" s="1"/>
  <c r="BV108" i="41" s="1"/>
  <c r="BV113" i="41" s="1"/>
  <c r="BW108" i="41" s="1"/>
  <c r="BM47" i="41"/>
  <c r="BN42" i="41" s="1"/>
  <c r="BN47" i="41" s="1"/>
  <c r="BO42" i="41" s="1"/>
  <c r="BO47" i="41" s="1"/>
  <c r="BP42" i="41" s="1"/>
  <c r="BP47" i="41" s="1"/>
  <c r="BQ42" i="41" s="1"/>
  <c r="BQ47" i="41" s="1"/>
  <c r="BR42" i="41" s="1"/>
  <c r="BR47" i="41" s="1"/>
  <c r="BS42" i="41" s="1"/>
  <c r="BN105" i="41"/>
  <c r="BO100" i="41" s="1"/>
  <c r="BO105" i="41" s="1"/>
  <c r="BP100" i="41" s="1"/>
  <c r="BP105" i="41" s="1"/>
  <c r="BQ100" i="41" s="1"/>
  <c r="BQ105" i="41" s="1"/>
  <c r="BR100" i="41" s="1"/>
  <c r="BR105" i="41" s="1"/>
  <c r="BS100" i="41" s="1"/>
  <c r="BS105" i="41" s="1"/>
  <c r="BT100" i="41" s="1"/>
  <c r="BT105" i="41" s="1"/>
  <c r="BU100" i="41" s="1"/>
  <c r="BU105" i="41" s="1"/>
  <c r="BV100" i="41" s="1"/>
  <c r="BV105" i="41" s="1"/>
  <c r="BW100" i="41" s="1"/>
  <c r="BN39" i="41"/>
  <c r="BO34" i="41" s="1"/>
  <c r="BO39" i="41" s="1"/>
  <c r="BP34" i="41" s="1"/>
  <c r="BP39" i="41" s="1"/>
  <c r="BQ34" i="41" s="1"/>
  <c r="BM31" i="41"/>
  <c r="BN26" i="41" s="1"/>
  <c r="BN31" i="41" s="1"/>
  <c r="BO26" i="41" s="1"/>
  <c r="BO31" i="41" s="1"/>
  <c r="BP26" i="41" s="1"/>
  <c r="BM97" i="41"/>
  <c r="BN92" i="41" s="1"/>
  <c r="BN97" i="41" s="1"/>
  <c r="BO92" i="41" s="1"/>
  <c r="BO97" i="41" s="1"/>
  <c r="BP92" i="41" s="1"/>
  <c r="BP97" i="41" s="1"/>
  <c r="BQ92" i="41" s="1"/>
  <c r="BQ97" i="41" s="1"/>
  <c r="BR92" i="41" s="1"/>
  <c r="BR97" i="41" s="1"/>
  <c r="BS92" i="41" s="1"/>
  <c r="BS97" i="41" s="1"/>
  <c r="BT92" i="41" s="1"/>
  <c r="BT97" i="41" s="1"/>
  <c r="BU92" i="41" s="1"/>
  <c r="BU97" i="41" s="1"/>
  <c r="BV92" i="41" s="1"/>
  <c r="BV97" i="41" s="1"/>
  <c r="BW92" i="41" s="1"/>
  <c r="L42" i="69"/>
  <c r="BU29" i="41" s="1"/>
  <c r="BU30" i="41" s="1"/>
  <c r="G42" i="69"/>
  <c r="BP29" i="41" s="1"/>
  <c r="BP30" i="41" s="1"/>
  <c r="M32" i="69"/>
  <c r="BM78" i="41"/>
  <c r="BN73" i="41" s="1"/>
  <c r="BN78" i="41" s="1"/>
  <c r="BO73" i="41" s="1"/>
  <c r="BO78" i="41" s="1"/>
  <c r="BP73" i="41" s="1"/>
  <c r="BP78" i="41" s="1"/>
  <c r="BQ73" i="41" s="1"/>
  <c r="BQ78" i="41" s="1"/>
  <c r="BR73" i="41" s="1"/>
  <c r="BR78" i="41" s="1"/>
  <c r="BS73" i="41" s="1"/>
  <c r="BS78" i="41" s="1"/>
  <c r="BT73" i="41" s="1"/>
  <c r="BT78" i="41" s="1"/>
  <c r="BU73" i="41" s="1"/>
  <c r="BU78" i="41" s="1"/>
  <c r="BV73" i="41" s="1"/>
  <c r="BV78" i="41" s="1"/>
  <c r="BW73" i="41" s="1"/>
  <c r="BM372" i="41"/>
  <c r="BO372" i="41"/>
  <c r="BN372" i="41"/>
  <c r="BL372" i="41"/>
  <c r="H374" i="41"/>
  <c r="H373" i="41"/>
  <c r="H375" i="41" s="1"/>
  <c r="I9" i="41"/>
  <c r="I371" i="41" s="1"/>
  <c r="G24" i="81"/>
  <c r="BP261" i="41" s="1"/>
  <c r="BP262" i="41" s="1"/>
  <c r="L24" i="81"/>
  <c r="BU261" i="41" s="1"/>
  <c r="BU262" i="41" s="1"/>
  <c r="L18" i="81"/>
  <c r="K18" i="81"/>
  <c r="I18" i="81"/>
  <c r="N24" i="81"/>
  <c r="BW261" i="41" s="1"/>
  <c r="J24" i="74"/>
  <c r="BS68" i="41" s="1"/>
  <c r="BS69" i="41" s="1"/>
  <c r="H24" i="74"/>
  <c r="BQ68" i="41" s="1"/>
  <c r="BQ69" i="41" s="1"/>
  <c r="J42" i="73"/>
  <c r="BS60" i="41" s="1"/>
  <c r="BS61" i="41" s="1"/>
  <c r="L32" i="73"/>
  <c r="N32" i="73"/>
  <c r="J32" i="72"/>
  <c r="N42" i="71"/>
  <c r="BW45" i="41" s="1"/>
  <c r="H42" i="70"/>
  <c r="BQ37" i="41" s="1"/>
  <c r="BQ38" i="41" s="1"/>
  <c r="H32" i="69"/>
  <c r="N42" i="69"/>
  <c r="BW29" i="41" s="1"/>
  <c r="I42" i="69"/>
  <c r="BR29" i="41" s="1"/>
  <c r="BR30" i="41" s="1"/>
  <c r="M42" i="73"/>
  <c r="BV60" i="41" s="1"/>
  <c r="BV61" i="41" s="1"/>
  <c r="M24" i="74"/>
  <c r="BV68" i="41" s="1"/>
  <c r="BV69" i="41" s="1"/>
  <c r="BV372" i="41" s="1"/>
  <c r="M32" i="71"/>
  <c r="M32" i="68"/>
  <c r="I42" i="73"/>
  <c r="BR60" i="41" s="1"/>
  <c r="BR61" i="41" s="1"/>
  <c r="L32" i="68"/>
  <c r="I32" i="68"/>
  <c r="I24" i="74"/>
  <c r="BR68" i="41" s="1"/>
  <c r="BR69" i="41" s="1"/>
  <c r="N42" i="70"/>
  <c r="BW37" i="41" s="1"/>
  <c r="H32" i="72"/>
  <c r="J42" i="69"/>
  <c r="BS29" i="41" s="1"/>
  <c r="BS30" i="41" s="1"/>
  <c r="J42" i="71"/>
  <c r="BS45" i="41" s="1"/>
  <c r="BS46" i="41" s="1"/>
  <c r="BS47" i="41" s="1"/>
  <c r="BT42" i="41" s="1"/>
  <c r="BT47" i="41" s="1"/>
  <c r="BU42" i="41" s="1"/>
  <c r="BU47" i="41" s="1"/>
  <c r="BV42" i="41" s="1"/>
  <c r="BV47" i="41" s="1"/>
  <c r="G42" i="68"/>
  <c r="BP11" i="41" s="1"/>
  <c r="BP12" i="41" s="1"/>
  <c r="N42" i="68"/>
  <c r="BW11" i="41" s="1"/>
  <c r="N32" i="68"/>
  <c r="K32" i="72"/>
  <c r="K42" i="72"/>
  <c r="BT52" i="41" s="1"/>
  <c r="BT53" i="41" s="1"/>
  <c r="L18" i="74"/>
  <c r="L24" i="74"/>
  <c r="BU68" i="41" s="1"/>
  <c r="BU69" i="41" s="1"/>
  <c r="J42" i="70"/>
  <c r="BS37" i="41" s="1"/>
  <c r="BS38" i="41" s="1"/>
  <c r="H42" i="68"/>
  <c r="BQ11" i="41" s="1"/>
  <c r="BQ12" i="41" s="1"/>
  <c r="M32" i="70"/>
  <c r="BT54" i="41" l="1"/>
  <c r="BU50" i="41" s="1"/>
  <c r="BU54" i="41" s="1"/>
  <c r="BV50" i="41" s="1"/>
  <c r="BV54" i="41" s="1"/>
  <c r="BW50" i="41" s="1"/>
  <c r="BP31" i="41"/>
  <c r="BQ26" i="41" s="1"/>
  <c r="BQ31" i="41" s="1"/>
  <c r="BR26" i="41" s="1"/>
  <c r="BQ62" i="41"/>
  <c r="BR57" i="41" s="1"/>
  <c r="BR62" i="41" s="1"/>
  <c r="BS57" i="41" s="1"/>
  <c r="BS62" i="41" s="1"/>
  <c r="BT57" i="41" s="1"/>
  <c r="BT62" i="41" s="1"/>
  <c r="BU57" i="41" s="1"/>
  <c r="BU62" i="41" s="1"/>
  <c r="BV57" i="41" s="1"/>
  <c r="BV62" i="41" s="1"/>
  <c r="BW57" i="41" s="1"/>
  <c r="BP263" i="41"/>
  <c r="BQ259" i="41" s="1"/>
  <c r="BQ263" i="41" s="1"/>
  <c r="BR259" i="41" s="1"/>
  <c r="BR263" i="41" s="1"/>
  <c r="BS259" i="41" s="1"/>
  <c r="BS263" i="41" s="1"/>
  <c r="BT259" i="41" s="1"/>
  <c r="BT263" i="41" s="1"/>
  <c r="BU259" i="41" s="1"/>
  <c r="BU263" i="41" s="1"/>
  <c r="BV259" i="41" s="1"/>
  <c r="BV263" i="41" s="1"/>
  <c r="BW259" i="41" s="1"/>
  <c r="BX298" i="41"/>
  <c r="BX303" i="41" s="1"/>
  <c r="BY298" i="41" s="1"/>
  <c r="BY303" i="41" s="1"/>
  <c r="BZ298" i="41" s="1"/>
  <c r="BZ303" i="41" s="1"/>
  <c r="CA298" i="41" s="1"/>
  <c r="CA303" i="41" s="1"/>
  <c r="H12" i="32"/>
  <c r="BQ70" i="41"/>
  <c r="BR65" i="41" s="1"/>
  <c r="BR70" i="41" s="1"/>
  <c r="BS65" i="41" s="1"/>
  <c r="BS70" i="41" s="1"/>
  <c r="BT65" i="41" s="1"/>
  <c r="BT70" i="41" s="1"/>
  <c r="BU65" i="41" s="1"/>
  <c r="BU70" i="41" s="1"/>
  <c r="BV65" i="41" s="1"/>
  <c r="BV70" i="41" s="1"/>
  <c r="BW65" i="41" s="1"/>
  <c r="BR372" i="41"/>
  <c r="BU372" i="41"/>
  <c r="BT372" i="41"/>
  <c r="BS372" i="41"/>
  <c r="BQ372" i="41"/>
  <c r="BQ39" i="41"/>
  <c r="BR34" i="41" s="1"/>
  <c r="BR39" i="41" s="1"/>
  <c r="BS34" i="41" s="1"/>
  <c r="BS39" i="41" s="1"/>
  <c r="BT34" i="41" s="1"/>
  <c r="BT39" i="41" s="1"/>
  <c r="BU34" i="41" s="1"/>
  <c r="BU39" i="41" s="1"/>
  <c r="BV34" i="41" s="1"/>
  <c r="BV39" i="41" s="1"/>
  <c r="BW34" i="41" s="1"/>
  <c r="BP372" i="41"/>
  <c r="BR31" i="41"/>
  <c r="BS26" i="41" s="1"/>
  <c r="BS31" i="41" s="1"/>
  <c r="BT26" i="41" s="1"/>
  <c r="BT31" i="41" s="1"/>
  <c r="BU26" i="41" s="1"/>
  <c r="BU31" i="41" s="1"/>
  <c r="BV26" i="41" s="1"/>
  <c r="BV31" i="41" s="1"/>
  <c r="BW26" i="41" s="1"/>
  <c r="I13" i="41"/>
  <c r="BW42" i="41"/>
  <c r="I373" i="41" l="1"/>
  <c r="I375" i="41" s="1"/>
  <c r="I374" i="41"/>
  <c r="J9" i="41"/>
  <c r="J371" i="41" s="1"/>
  <c r="J13" i="41" l="1"/>
  <c r="J373" i="41" l="1"/>
  <c r="J375" i="41" s="1"/>
  <c r="J374" i="41"/>
  <c r="K9" i="41"/>
  <c r="K371" i="41" s="1"/>
  <c r="D34" i="68"/>
  <c r="D26" i="68"/>
  <c r="K13" i="41" l="1"/>
  <c r="D34" i="69"/>
  <c r="E34" i="69" s="1"/>
  <c r="D34" i="72"/>
  <c r="D26" i="72"/>
  <c r="D26" i="69"/>
  <c r="E26" i="69" s="1"/>
  <c r="E34" i="68"/>
  <c r="D34" i="73"/>
  <c r="D26" i="73"/>
  <c r="D34" i="71"/>
  <c r="D26" i="70"/>
  <c r="K373" i="41" l="1"/>
  <c r="K374" i="41"/>
  <c r="L9" i="41"/>
  <c r="L371" i="41" s="1"/>
  <c r="F34" i="69"/>
  <c r="D26" i="71"/>
  <c r="D34" i="70"/>
  <c r="E26" i="68"/>
  <c r="F26" i="68" s="1"/>
  <c r="F26" i="69"/>
  <c r="F34" i="68"/>
  <c r="E26" i="70"/>
  <c r="E34" i="71"/>
  <c r="E26" i="73"/>
  <c r="E34" i="73"/>
  <c r="BW166" i="41"/>
  <c r="K375" i="41" l="1"/>
  <c r="L13" i="41"/>
  <c r="E26" i="71"/>
  <c r="F26" i="71" s="1"/>
  <c r="F34" i="71"/>
  <c r="F26" i="70"/>
  <c r="E26" i="72"/>
  <c r="E34" i="72"/>
  <c r="E34" i="70"/>
  <c r="F26" i="73"/>
  <c r="L374" i="41" l="1"/>
  <c r="L373" i="41"/>
  <c r="L375" i="41" s="1"/>
  <c r="M9" i="41"/>
  <c r="M371" i="41" s="1"/>
  <c r="G34" i="71"/>
  <c r="H34" i="71" s="1"/>
  <c r="G26" i="71"/>
  <c r="G26" i="70"/>
  <c r="F34" i="73"/>
  <c r="F34" i="72"/>
  <c r="G34" i="72" s="1"/>
  <c r="G26" i="69"/>
  <c r="H26" i="69" s="1"/>
  <c r="G34" i="69"/>
  <c r="H34" i="69" s="1"/>
  <c r="F34" i="70"/>
  <c r="G34" i="70" s="1"/>
  <c r="F26" i="72"/>
  <c r="G26" i="72" s="1"/>
  <c r="G26" i="73"/>
  <c r="M13" i="41" l="1"/>
  <c r="H26" i="71"/>
  <c r="H26" i="70"/>
  <c r="H26" i="73"/>
  <c r="H34" i="70"/>
  <c r="I26" i="69"/>
  <c r="I34" i="71"/>
  <c r="H26" i="72"/>
  <c r="I34" i="69"/>
  <c r="G34" i="73"/>
  <c r="H34" i="73" s="1"/>
  <c r="H34" i="72"/>
  <c r="M373" i="41" l="1"/>
  <c r="M374" i="41"/>
  <c r="N9" i="41"/>
  <c r="N371" i="41" s="1"/>
  <c r="I26" i="71"/>
  <c r="I26" i="73"/>
  <c r="J26" i="69"/>
  <c r="I34" i="72"/>
  <c r="I34" i="73"/>
  <c r="J34" i="69"/>
  <c r="I26" i="72"/>
  <c r="J26" i="72" s="1"/>
  <c r="M375" i="41" l="1"/>
  <c r="N13" i="41"/>
  <c r="J26" i="73"/>
  <c r="J26" i="71"/>
  <c r="K26" i="71" s="1"/>
  <c r="K26" i="69"/>
  <c r="L26" i="69" s="1"/>
  <c r="M26" i="69" s="1"/>
  <c r="N26" i="69" s="1"/>
  <c r="J34" i="71"/>
  <c r="K34" i="71" s="1"/>
  <c r="K26" i="72"/>
  <c r="K34" i="69"/>
  <c r="L34" i="69" s="1"/>
  <c r="M34" i="69" s="1"/>
  <c r="N34" i="69" s="1"/>
  <c r="J34" i="73"/>
  <c r="J34" i="72"/>
  <c r="I34" i="70"/>
  <c r="I26" i="70"/>
  <c r="N373" i="41" l="1"/>
  <c r="N375" i="41" s="1"/>
  <c r="N374" i="41"/>
  <c r="O9" i="41"/>
  <c r="O371" i="41" s="1"/>
  <c r="K26" i="73"/>
  <c r="K34" i="73"/>
  <c r="J34" i="70"/>
  <c r="K34" i="70" s="1"/>
  <c r="K34" i="72"/>
  <c r="L34" i="72" s="1"/>
  <c r="L26" i="71"/>
  <c r="J26" i="70"/>
  <c r="K26" i="70" s="1"/>
  <c r="O13" i="41" l="1"/>
  <c r="L26" i="73"/>
  <c r="L26" i="72"/>
  <c r="L34" i="73"/>
  <c r="M34" i="72"/>
  <c r="M26" i="71"/>
  <c r="L34" i="70"/>
  <c r="L26" i="70"/>
  <c r="L34" i="71"/>
  <c r="BW182" i="41"/>
  <c r="O373" i="41" l="1"/>
  <c r="O374" i="41"/>
  <c r="P9" i="41"/>
  <c r="P371" i="41" s="1"/>
  <c r="M26" i="70"/>
  <c r="M34" i="73"/>
  <c r="M26" i="72"/>
  <c r="N26" i="71"/>
  <c r="M26" i="73"/>
  <c r="M34" i="71"/>
  <c r="N34" i="71" s="1"/>
  <c r="M34" i="70"/>
  <c r="O375" i="41" l="1"/>
  <c r="P13" i="41"/>
  <c r="N26" i="70"/>
  <c r="BW174" i="41"/>
  <c r="N34" i="70"/>
  <c r="BW192" i="41"/>
  <c r="BW203" i="41"/>
  <c r="P374" i="41" l="1"/>
  <c r="P373" i="41"/>
  <c r="P375" i="41" s="1"/>
  <c r="Q9" i="41"/>
  <c r="Q371" i="41" s="1"/>
  <c r="N34" i="73"/>
  <c r="N26" i="73"/>
  <c r="N34" i="72"/>
  <c r="N26" i="72"/>
  <c r="Q13" i="41" l="1"/>
  <c r="Q373" i="41" l="1"/>
  <c r="Q374" i="41"/>
  <c r="R9" i="41"/>
  <c r="R371" i="41" s="1"/>
  <c r="Q375" i="41" l="1"/>
  <c r="R13" i="41"/>
  <c r="D32" i="75"/>
  <c r="R373" i="41" l="1"/>
  <c r="R375" i="41" s="1"/>
  <c r="R374" i="41"/>
  <c r="S9" i="41"/>
  <c r="S371" i="41" s="1"/>
  <c r="D24" i="75"/>
  <c r="E32" i="75"/>
  <c r="S13" i="41" l="1"/>
  <c r="E24" i="75"/>
  <c r="F32" i="75"/>
  <c r="S373" i="41" l="1"/>
  <c r="S374" i="41"/>
  <c r="T9" i="41"/>
  <c r="T371" i="41" s="1"/>
  <c r="F24" i="75"/>
  <c r="S375" i="41" l="1"/>
  <c r="T13" i="41"/>
  <c r="D24" i="76"/>
  <c r="D32" i="76"/>
  <c r="T374" i="41" l="1"/>
  <c r="T373" i="41"/>
  <c r="U9" i="41"/>
  <c r="U371" i="41" s="1"/>
  <c r="E32" i="76"/>
  <c r="T375" i="41" l="1"/>
  <c r="U13" i="41"/>
  <c r="E24" i="76"/>
  <c r="U373" i="41" l="1"/>
  <c r="U375" i="41" s="1"/>
  <c r="U374" i="41"/>
  <c r="V9" i="41"/>
  <c r="V371" i="41" s="1"/>
  <c r="F24" i="76"/>
  <c r="F32" i="76"/>
  <c r="V13" i="41" l="1"/>
  <c r="G24" i="76"/>
  <c r="G32" i="76"/>
  <c r="V373" i="41" l="1"/>
  <c r="V374" i="41"/>
  <c r="W9" i="41"/>
  <c r="W371" i="41" s="1"/>
  <c r="V375" i="41" l="1"/>
  <c r="W13" i="41"/>
  <c r="D32" i="77"/>
  <c r="E32" i="77" s="1"/>
  <c r="W373" i="41" l="1"/>
  <c r="W374" i="41"/>
  <c r="X9" i="41"/>
  <c r="X371" i="41" s="1"/>
  <c r="D24" i="77"/>
  <c r="E24" i="77" s="1"/>
  <c r="F32" i="77"/>
  <c r="W375" i="41" l="1"/>
  <c r="X13" i="41"/>
  <c r="G32" i="77"/>
  <c r="F24" i="77"/>
  <c r="G24" i="77" s="1"/>
  <c r="X374" i="41" l="1"/>
  <c r="X373" i="41"/>
  <c r="X375" i="41" s="1"/>
  <c r="Y9" i="41"/>
  <c r="Y371" i="41" s="1"/>
  <c r="H32" i="77"/>
  <c r="Y13" i="41" l="1"/>
  <c r="I32" i="77"/>
  <c r="H24" i="77"/>
  <c r="Y373" i="41" l="1"/>
  <c r="Y375" i="41" s="1"/>
  <c r="Y374" i="41"/>
  <c r="Z9" i="41"/>
  <c r="Z371" i="41" s="1"/>
  <c r="J32" i="77"/>
  <c r="I24" i="77"/>
  <c r="J24" i="77" s="1"/>
  <c r="Z13" i="41" l="1"/>
  <c r="K32" i="77"/>
  <c r="L32" i="77" s="1"/>
  <c r="K24" i="77"/>
  <c r="L24" i="77" s="1"/>
  <c r="Z373" i="41" l="1"/>
  <c r="Z374" i="41"/>
  <c r="AA9" i="41"/>
  <c r="AA371" i="41" s="1"/>
  <c r="M32" i="77"/>
  <c r="BW338" i="41"/>
  <c r="M24" i="77"/>
  <c r="Z375" i="41" l="1"/>
  <c r="AA13" i="41"/>
  <c r="N32" i="77"/>
  <c r="N24" i="77"/>
  <c r="AA373" i="41" l="1"/>
  <c r="AA374" i="41"/>
  <c r="AB9" i="41"/>
  <c r="AB371" i="41" s="1"/>
  <c r="AA375" i="41" l="1"/>
  <c r="AB13" i="41"/>
  <c r="AB374" i="41" l="1"/>
  <c r="AB373" i="41"/>
  <c r="AB375" i="41" s="1"/>
  <c r="AC9" i="41"/>
  <c r="AC371" i="41" s="1"/>
  <c r="D32" i="78"/>
  <c r="E32" i="78" s="1"/>
  <c r="D24" i="78"/>
  <c r="E24" i="78" s="1"/>
  <c r="AC13" i="41" l="1"/>
  <c r="F24" i="78"/>
  <c r="F32" i="78"/>
  <c r="AC373" i="41" l="1"/>
  <c r="AC375" i="41" s="1"/>
  <c r="AC374" i="41"/>
  <c r="AD9" i="41"/>
  <c r="AD371" i="41" s="1"/>
  <c r="G24" i="78"/>
  <c r="G32" i="78"/>
  <c r="AD13" i="41" l="1"/>
  <c r="H24" i="78"/>
  <c r="H32" i="78"/>
  <c r="AD373" i="41" l="1"/>
  <c r="AD375" i="41" s="1"/>
  <c r="AD374" i="41"/>
  <c r="AE9" i="41"/>
  <c r="AE371" i="41" s="1"/>
  <c r="I32" i="78"/>
  <c r="I24" i="78"/>
  <c r="AE13" i="41" l="1"/>
  <c r="J24" i="78"/>
  <c r="J32" i="78"/>
  <c r="K24" i="78"/>
  <c r="AE373" i="41" l="1"/>
  <c r="AE374" i="41"/>
  <c r="AF9" i="41"/>
  <c r="AF371" i="41" s="1"/>
  <c r="K32" i="78"/>
  <c r="L32" i="78" s="1"/>
  <c r="L24" i="78"/>
  <c r="AE375" i="41" l="1"/>
  <c r="AF13" i="41"/>
  <c r="M32" i="78"/>
  <c r="M24" i="78"/>
  <c r="AF374" i="41" l="1"/>
  <c r="AF373" i="41"/>
  <c r="AF375" i="41" s="1"/>
  <c r="AG9" i="41"/>
  <c r="AG371" i="41" s="1"/>
  <c r="BW345" i="41"/>
  <c r="AG13" i="41" l="1"/>
  <c r="N32" i="78"/>
  <c r="N24" i="78"/>
  <c r="AG373" i="41" l="1"/>
  <c r="AG375" i="41" s="1"/>
  <c r="AG374" i="41"/>
  <c r="AH9" i="41"/>
  <c r="AH371" i="41" s="1"/>
  <c r="AH13" i="41" l="1"/>
  <c r="AH373" i="41" l="1"/>
  <c r="AH375" i="41" s="1"/>
  <c r="AH374" i="41"/>
  <c r="AI9" i="41"/>
  <c r="AI371" i="41" s="1"/>
  <c r="D24" i="79"/>
  <c r="D32" i="79"/>
  <c r="AI13" i="41" l="1"/>
  <c r="E32" i="79"/>
  <c r="AI373" i="41" l="1"/>
  <c r="AI374" i="41"/>
  <c r="AJ9" i="41"/>
  <c r="AJ371" i="41" s="1"/>
  <c r="E24" i="79"/>
  <c r="F32" i="79"/>
  <c r="AI375" i="41" l="1"/>
  <c r="AJ13" i="41"/>
  <c r="G32" i="79"/>
  <c r="F24" i="79"/>
  <c r="AJ374" i="41" l="1"/>
  <c r="AJ373" i="41"/>
  <c r="AJ375" i="41" s="1"/>
  <c r="AK9" i="41"/>
  <c r="AK371" i="41" s="1"/>
  <c r="G24" i="79"/>
  <c r="H24" i="79" s="1"/>
  <c r="I24" i="79" s="1"/>
  <c r="H32" i="79"/>
  <c r="AK13" i="41" l="1"/>
  <c r="I32" i="79"/>
  <c r="J24" i="79"/>
  <c r="AK373" i="41" l="1"/>
  <c r="AK375" i="41" s="1"/>
  <c r="AK374" i="41"/>
  <c r="AL9" i="41"/>
  <c r="AL371" i="41" s="1"/>
  <c r="J32" i="79"/>
  <c r="AL13" i="41" l="1"/>
  <c r="K32" i="79"/>
  <c r="K24" i="79"/>
  <c r="AL373" i="41" l="1"/>
  <c r="AL375" i="41" s="1"/>
  <c r="AL374" i="41"/>
  <c r="AM9" i="41"/>
  <c r="AM371" i="41" s="1"/>
  <c r="L24" i="79"/>
  <c r="L32" i="79"/>
  <c r="AM13" i="41" l="1"/>
  <c r="M24" i="79"/>
  <c r="M32" i="79"/>
  <c r="AM373" i="41" l="1"/>
  <c r="AM374" i="41"/>
  <c r="AN9" i="41"/>
  <c r="AN371" i="41" s="1"/>
  <c r="BW352" i="41"/>
  <c r="AM375" i="41" l="1"/>
  <c r="AN13" i="41"/>
  <c r="N32" i="79"/>
  <c r="N24" i="79"/>
  <c r="AN374" i="41" l="1"/>
  <c r="AN373" i="41"/>
  <c r="AN375" i="41" s="1"/>
  <c r="AO9" i="41"/>
  <c r="AO371" i="41" s="1"/>
  <c r="AO13" i="41" l="1"/>
  <c r="D24" i="80"/>
  <c r="E24" i="80" s="1"/>
  <c r="F24" i="80" s="1"/>
  <c r="D32" i="80"/>
  <c r="E32" i="80" s="1"/>
  <c r="F32" i="80" s="1"/>
  <c r="AO373" i="41" l="1"/>
  <c r="AO375" i="41" s="1"/>
  <c r="AO374" i="41"/>
  <c r="AP9" i="41"/>
  <c r="AP371" i="41" s="1"/>
  <c r="G32" i="80"/>
  <c r="G24" i="80"/>
  <c r="AP13" i="41" l="1"/>
  <c r="H24" i="80"/>
  <c r="AP373" i="41" l="1"/>
  <c r="AP375" i="41" s="1"/>
  <c r="AP374" i="41"/>
  <c r="AQ9" i="41"/>
  <c r="AQ371" i="41" s="1"/>
  <c r="I24" i="80"/>
  <c r="H32" i="80"/>
  <c r="I32" i="80" s="1"/>
  <c r="AQ13" i="41" l="1"/>
  <c r="J24" i="80"/>
  <c r="J32" i="80"/>
  <c r="AQ373" i="41" l="1"/>
  <c r="AQ374" i="41"/>
  <c r="AR9" i="41"/>
  <c r="AR371" i="41" s="1"/>
  <c r="K24" i="80"/>
  <c r="AQ375" i="41" l="1"/>
  <c r="AR13" i="41"/>
  <c r="L24" i="80"/>
  <c r="K32" i="80"/>
  <c r="AR374" i="41" l="1"/>
  <c r="AR373" i="41"/>
  <c r="AR375" i="41" s="1"/>
  <c r="AS9" i="41"/>
  <c r="AS371" i="41" s="1"/>
  <c r="M24" i="80"/>
  <c r="L32" i="80"/>
  <c r="M32" i="80" s="1"/>
  <c r="AS13" i="41" l="1"/>
  <c r="N32" i="80"/>
  <c r="BW359" i="41"/>
  <c r="N24" i="80"/>
  <c r="AS373" i="41" l="1"/>
  <c r="AS375" i="41" s="1"/>
  <c r="AS374" i="41"/>
  <c r="AT9" i="41"/>
  <c r="AT371" i="41" s="1"/>
  <c r="AT13" i="41" l="1"/>
  <c r="BW366" i="41"/>
  <c r="AT373" i="41" l="1"/>
  <c r="AT375" i="41" s="1"/>
  <c r="AT374" i="41"/>
  <c r="AU9" i="41"/>
  <c r="AU371" i="41" s="1"/>
  <c r="AU13" i="41" l="1"/>
  <c r="G26" i="68"/>
  <c r="G34" i="68"/>
  <c r="AU373" i="41" l="1"/>
  <c r="AU374" i="41"/>
  <c r="AV9" i="41"/>
  <c r="AV371" i="41" s="1"/>
  <c r="H34" i="68"/>
  <c r="I34" i="68" s="1"/>
  <c r="H26" i="68"/>
  <c r="I26" i="68" s="1"/>
  <c r="AU375" i="41" l="1"/>
  <c r="AV13" i="41"/>
  <c r="J26" i="68"/>
  <c r="J34" i="68"/>
  <c r="AV374" i="41" l="1"/>
  <c r="AV373" i="41"/>
  <c r="AV375" i="41" s="1"/>
  <c r="AW9" i="41"/>
  <c r="AW371" i="41" s="1"/>
  <c r="K26" i="68"/>
  <c r="K34" i="68"/>
  <c r="AW13" i="41" l="1"/>
  <c r="L26" i="68"/>
  <c r="L34" i="68"/>
  <c r="AW373" i="41" l="1"/>
  <c r="AW375" i="41" s="1"/>
  <c r="AW374" i="41"/>
  <c r="AX9" i="41"/>
  <c r="AX371" i="41" s="1"/>
  <c r="BW147" i="41"/>
  <c r="AX13" i="41" l="1"/>
  <c r="M26" i="68"/>
  <c r="N26" i="68" s="1"/>
  <c r="M34" i="68"/>
  <c r="N34" i="68" s="1"/>
  <c r="AX373" i="41" l="1"/>
  <c r="AX375" i="41" s="1"/>
  <c r="AX374" i="41"/>
  <c r="AY9" i="41"/>
  <c r="AY371" i="41" s="1"/>
  <c r="AY13" i="41" l="1"/>
  <c r="AY373" i="41" l="1"/>
  <c r="AY374" i="41"/>
  <c r="AZ9" i="41"/>
  <c r="AZ371" i="41" s="1"/>
  <c r="BW211" i="41"/>
  <c r="AY375" i="41" l="1"/>
  <c r="AZ13" i="41"/>
  <c r="AZ374" i="41" l="1"/>
  <c r="AZ373" i="41"/>
  <c r="AZ375" i="41" s="1"/>
  <c r="BA9" i="41"/>
  <c r="BA371" i="41" s="1"/>
  <c r="G32" i="75"/>
  <c r="H32" i="75" s="1"/>
  <c r="I32" i="75" s="1"/>
  <c r="G24" i="75"/>
  <c r="H24" i="75" s="1"/>
  <c r="I24" i="75" s="1"/>
  <c r="BA13" i="41" l="1"/>
  <c r="J24" i="75"/>
  <c r="J32" i="75"/>
  <c r="BA373" i="41" l="1"/>
  <c r="BA374" i="41"/>
  <c r="BB9" i="41"/>
  <c r="BB371" i="41" s="1"/>
  <c r="K32" i="75"/>
  <c r="K24" i="75"/>
  <c r="BA375" i="41" l="1"/>
  <c r="BB13" i="41"/>
  <c r="L32" i="75"/>
  <c r="L24" i="75"/>
  <c r="BB373" i="41" l="1"/>
  <c r="BB375" i="41" s="1"/>
  <c r="BB374" i="41"/>
  <c r="BC9" i="41"/>
  <c r="BC371" i="41" s="1"/>
  <c r="M32" i="75"/>
  <c r="M24" i="75"/>
  <c r="BC13" i="41" l="1"/>
  <c r="N32" i="75"/>
  <c r="N24" i="75"/>
  <c r="BC373" i="41" l="1"/>
  <c r="BC374" i="41"/>
  <c r="BD9" i="41"/>
  <c r="BD371" i="41" s="1"/>
  <c r="BC375" i="41" l="1"/>
  <c r="BD13" i="41"/>
  <c r="H24" i="76"/>
  <c r="H32" i="76"/>
  <c r="BD374" i="41" l="1"/>
  <c r="BD373" i="41"/>
  <c r="BE9" i="41"/>
  <c r="BE371" i="41" s="1"/>
  <c r="I32" i="76"/>
  <c r="I24" i="76"/>
  <c r="BD375" i="41" l="1"/>
  <c r="BE13" i="41"/>
  <c r="J24" i="76"/>
  <c r="K24" i="76" s="1"/>
  <c r="J32" i="76"/>
  <c r="K32" i="76" s="1"/>
  <c r="BE373" i="41" l="1"/>
  <c r="BE375" i="41" s="1"/>
  <c r="BE374" i="41"/>
  <c r="BF9" i="41"/>
  <c r="BF371" i="41" s="1"/>
  <c r="L24" i="76"/>
  <c r="M24" i="76" s="1"/>
  <c r="L32" i="76"/>
  <c r="BF13" i="41" l="1"/>
  <c r="M32" i="76"/>
  <c r="BF373" i="41" l="1"/>
  <c r="BF375" i="41" s="1"/>
  <c r="BF374" i="41"/>
  <c r="BG9" i="41"/>
  <c r="BG371" i="41" s="1"/>
  <c r="BG13" i="41" l="1"/>
  <c r="N24" i="76"/>
  <c r="BW331" i="41"/>
  <c r="N32" i="76"/>
  <c r="BG373" i="41" l="1"/>
  <c r="BG374" i="41"/>
  <c r="BH9" i="41"/>
  <c r="BH371" i="41" s="1"/>
  <c r="BG375" i="41" l="1"/>
  <c r="BH13" i="41"/>
  <c r="I46" i="29"/>
  <c r="I48" i="29" s="1"/>
  <c r="I52" i="29" s="1"/>
  <c r="BZ247" i="41" s="1"/>
  <c r="J46" i="29"/>
  <c r="J48" i="29" s="1"/>
  <c r="J52" i="29" s="1"/>
  <c r="CA247" i="41" s="1"/>
  <c r="I55" i="29"/>
  <c r="I57" i="29" s="1"/>
  <c r="I61" i="29" s="1"/>
  <c r="BZ254" i="41" s="1"/>
  <c r="J55" i="29"/>
  <c r="J57" i="29" s="1"/>
  <c r="J61" i="29" s="1"/>
  <c r="CA254" i="41" s="1"/>
  <c r="BH374" i="41" l="1"/>
  <c r="BH373" i="41"/>
  <c r="BH375" i="41" s="1"/>
  <c r="BI9" i="41"/>
  <c r="BI371" i="41" s="1"/>
  <c r="J37" i="29"/>
  <c r="J39" i="29" s="1"/>
  <c r="J43" i="29" s="1"/>
  <c r="CA240" i="41" s="1"/>
  <c r="I37" i="29"/>
  <c r="I39" i="29" s="1"/>
  <c r="I43" i="29" s="1"/>
  <c r="BZ240" i="41" s="1"/>
  <c r="I10" i="29"/>
  <c r="I12" i="29" s="1"/>
  <c r="I16" i="29" s="1"/>
  <c r="BZ219" i="41" s="1"/>
  <c r="J19" i="29"/>
  <c r="J21" i="29" s="1"/>
  <c r="J25" i="29" s="1"/>
  <c r="CA226" i="41" s="1"/>
  <c r="J10" i="29"/>
  <c r="J12" i="29" s="1"/>
  <c r="J16" i="29" s="1"/>
  <c r="CA219" i="41" s="1"/>
  <c r="I19" i="29"/>
  <c r="I21" i="29" s="1"/>
  <c r="I25" i="29" s="1"/>
  <c r="BZ226" i="41" s="1"/>
  <c r="BI13" i="41" l="1"/>
  <c r="BI373" i="41" l="1"/>
  <c r="BI375" i="41" s="1"/>
  <c r="BI374" i="41"/>
  <c r="BJ9" i="41"/>
  <c r="BJ371" i="41" s="1"/>
  <c r="M42" i="38"/>
  <c r="K42" i="38"/>
  <c r="J42" i="38"/>
  <c r="G42" i="38"/>
  <c r="F42" i="38"/>
  <c r="E42" i="38"/>
  <c r="C42" i="38"/>
  <c r="M25" i="38"/>
  <c r="K25" i="38"/>
  <c r="J25" i="38"/>
  <c r="I25" i="38"/>
  <c r="G25" i="38"/>
  <c r="F25" i="38"/>
  <c r="E25" i="38"/>
  <c r="C25" i="38"/>
  <c r="M21" i="38"/>
  <c r="L21" i="38"/>
  <c r="J21" i="38"/>
  <c r="I21" i="38"/>
  <c r="H21" i="38"/>
  <c r="F21" i="38"/>
  <c r="E21" i="38"/>
  <c r="D21" i="38"/>
  <c r="B21" i="38"/>
  <c r="M17" i="38"/>
  <c r="K17" i="38"/>
  <c r="I17" i="38"/>
  <c r="G17" i="38"/>
  <c r="E17" i="38"/>
  <c r="C17" i="38"/>
  <c r="L13" i="38"/>
  <c r="J13" i="38"/>
  <c r="H13" i="38"/>
  <c r="F13" i="38"/>
  <c r="D13" i="38"/>
  <c r="B13" i="38"/>
  <c r="M9" i="38"/>
  <c r="L9" i="38"/>
  <c r="K9" i="38"/>
  <c r="J9" i="38"/>
  <c r="I9" i="38"/>
  <c r="H9" i="38"/>
  <c r="G9" i="38"/>
  <c r="F9" i="38"/>
  <c r="E9" i="38"/>
  <c r="D9" i="38"/>
  <c r="C9" i="38"/>
  <c r="B9" i="38"/>
  <c r="M37" i="38"/>
  <c r="L37" i="38"/>
  <c r="K37" i="38"/>
  <c r="J37" i="38"/>
  <c r="I37" i="38"/>
  <c r="H37" i="38"/>
  <c r="G37" i="38"/>
  <c r="F37" i="38"/>
  <c r="E37" i="38"/>
  <c r="D37" i="38"/>
  <c r="C37" i="38"/>
  <c r="B37" i="38"/>
  <c r="BJ13" i="41" l="1"/>
  <c r="I42" i="38"/>
  <c r="N20" i="38"/>
  <c r="E13" i="38"/>
  <c r="E32" i="38" s="1"/>
  <c r="I13" i="38"/>
  <c r="I32" i="38" s="1"/>
  <c r="M13" i="38"/>
  <c r="M32" i="38" s="1"/>
  <c r="N15" i="38"/>
  <c r="B17" i="38"/>
  <c r="F17" i="38"/>
  <c r="F32" i="38" s="1"/>
  <c r="J17" i="38"/>
  <c r="J32" i="38" s="1"/>
  <c r="C21" i="38"/>
  <c r="G21" i="38"/>
  <c r="K21" i="38"/>
  <c r="D25" i="38"/>
  <c r="H25" i="38"/>
  <c r="L25" i="38"/>
  <c r="N38" i="38"/>
  <c r="N39" i="38"/>
  <c r="H13" i="5" s="1"/>
  <c r="N40" i="38"/>
  <c r="B42" i="38"/>
  <c r="N27" i="38"/>
  <c r="N28" i="38"/>
  <c r="G13" i="5" s="1"/>
  <c r="N29" i="38"/>
  <c r="N30" i="38"/>
  <c r="N23" i="38"/>
  <c r="N24" i="38"/>
  <c r="D42" i="38"/>
  <c r="H42" i="38"/>
  <c r="L42" i="38"/>
  <c r="N19" i="38"/>
  <c r="D17" i="38"/>
  <c r="H17" i="38"/>
  <c r="L17" i="38"/>
  <c r="N11" i="38"/>
  <c r="N9" i="38"/>
  <c r="D13" i="5" s="1"/>
  <c r="N8" i="38"/>
  <c r="C13" i="38"/>
  <c r="G13" i="38"/>
  <c r="K13" i="38"/>
  <c r="N12" i="38"/>
  <c r="N16" i="38"/>
  <c r="B25" i="38"/>
  <c r="K32" i="38" l="1"/>
  <c r="K45" i="38" s="1"/>
  <c r="B32" i="38"/>
  <c r="B45" i="38" s="1"/>
  <c r="G32" i="38"/>
  <c r="L32" i="38"/>
  <c r="L45" i="38" s="1"/>
  <c r="BJ373" i="41"/>
  <c r="BJ375" i="41" s="1"/>
  <c r="BJ374" i="41"/>
  <c r="BK9" i="41"/>
  <c r="BK371" i="41" s="1"/>
  <c r="C32" i="38"/>
  <c r="H32" i="38"/>
  <c r="N21" i="38"/>
  <c r="D15" i="6" s="1"/>
  <c r="N25" i="38"/>
  <c r="E15" i="6" s="1"/>
  <c r="J45" i="38"/>
  <c r="N42" i="38"/>
  <c r="N17" i="38"/>
  <c r="F13" i="5" s="1"/>
  <c r="E45" i="38"/>
  <c r="N13" i="38"/>
  <c r="E13" i="5" s="1"/>
  <c r="D32" i="38"/>
  <c r="M45" i="38"/>
  <c r="F45" i="38"/>
  <c r="I45" i="38"/>
  <c r="C45" i="38" l="1"/>
  <c r="G45" i="38"/>
  <c r="BK13" i="41"/>
  <c r="H45" i="38"/>
  <c r="N32" i="38"/>
  <c r="N45" i="38" s="1"/>
  <c r="D45" i="38"/>
  <c r="BK373" i="41" l="1"/>
  <c r="BK374" i="41"/>
  <c r="BL9" i="41"/>
  <c r="BL371" i="41" s="1"/>
  <c r="N14" i="40" l="1"/>
  <c r="C14" i="22" s="1"/>
  <c r="BK375" i="41"/>
  <c r="BL13" i="41"/>
  <c r="N17" i="40"/>
  <c r="C17" i="22" s="1"/>
  <c r="C35" i="22" s="1"/>
  <c r="P12" i="18" s="1"/>
  <c r="N13" i="40"/>
  <c r="C13" i="22" s="1"/>
  <c r="N16" i="40"/>
  <c r="C16" i="22" s="1"/>
  <c r="N15" i="40"/>
  <c r="C15" i="22" s="1"/>
  <c r="C33" i="22" s="1"/>
  <c r="N12" i="18" s="1"/>
  <c r="N12" i="40"/>
  <c r="BL374" i="41" l="1"/>
  <c r="BL373" i="41"/>
  <c r="BM9" i="41"/>
  <c r="BM371" i="41" s="1"/>
  <c r="C34" i="22"/>
  <c r="O12" i="18" s="1"/>
  <c r="D11" i="64"/>
  <c r="BL375" i="41" l="1"/>
  <c r="BM13" i="41"/>
  <c r="E13" i="64"/>
  <c r="F13" i="64" s="1"/>
  <c r="D14" i="64"/>
  <c r="D15" i="64" s="1"/>
  <c r="D17" i="64" s="1"/>
  <c r="D19" i="64" s="1"/>
  <c r="E9" i="64"/>
  <c r="F9" i="64" s="1"/>
  <c r="G9" i="64" s="1"/>
  <c r="A9" i="64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BM373" i="41" l="1"/>
  <c r="BM374" i="41"/>
  <c r="BN9" i="41"/>
  <c r="BN371" i="41" s="1"/>
  <c r="F11" i="64"/>
  <c r="F14" i="64" s="1"/>
  <c r="F15" i="64" s="1"/>
  <c r="F17" i="64" s="1"/>
  <c r="G13" i="64"/>
  <c r="E11" i="64"/>
  <c r="E14" i="64" s="1"/>
  <c r="E15" i="64" s="1"/>
  <c r="E17" i="64" s="1"/>
  <c r="E19" i="64" s="1"/>
  <c r="BM375" i="41" l="1"/>
  <c r="BN13" i="41"/>
  <c r="F19" i="64"/>
  <c r="H9" i="64"/>
  <c r="G11" i="64"/>
  <c r="G14" i="64" s="1"/>
  <c r="G15" i="64" s="1"/>
  <c r="G17" i="64" s="1"/>
  <c r="G19" i="64" s="1"/>
  <c r="H13" i="64"/>
  <c r="BN373" i="41" l="1"/>
  <c r="BN374" i="41"/>
  <c r="BO9" i="41"/>
  <c r="BO371" i="41" s="1"/>
  <c r="I13" i="64"/>
  <c r="H11" i="64"/>
  <c r="H14" i="64" s="1"/>
  <c r="H15" i="64" s="1"/>
  <c r="H17" i="64" s="1"/>
  <c r="H19" i="64" s="1"/>
  <c r="I9" i="64"/>
  <c r="BN375" i="41" l="1"/>
  <c r="BO13" i="41"/>
  <c r="J9" i="64"/>
  <c r="I11" i="64"/>
  <c r="I14" i="64" s="1"/>
  <c r="I15" i="64" s="1"/>
  <c r="I17" i="64" s="1"/>
  <c r="I19" i="64" s="1"/>
  <c r="J13" i="64"/>
  <c r="BO373" i="41" l="1"/>
  <c r="BO374" i="41"/>
  <c r="BP9" i="41"/>
  <c r="BP371" i="41" s="1"/>
  <c r="J11" i="64"/>
  <c r="J14" i="64" s="1"/>
  <c r="J15" i="64" s="1"/>
  <c r="J17" i="64" s="1"/>
  <c r="J19" i="64" s="1"/>
  <c r="K9" i="64"/>
  <c r="K13" i="64"/>
  <c r="BO375" i="41" l="1"/>
  <c r="BP13" i="41"/>
  <c r="L13" i="64"/>
  <c r="L9" i="64"/>
  <c r="L11" i="64" s="1"/>
  <c r="K11" i="64"/>
  <c r="K14" i="64" s="1"/>
  <c r="K15" i="64" s="1"/>
  <c r="K17" i="64" s="1"/>
  <c r="K19" i="64" s="1"/>
  <c r="BP374" i="41" l="1"/>
  <c r="BP373" i="41"/>
  <c r="BQ9" i="41"/>
  <c r="BQ371" i="41" s="1"/>
  <c r="L14" i="64"/>
  <c r="L15" i="64" s="1"/>
  <c r="L17" i="64" s="1"/>
  <c r="L19" i="64" s="1"/>
  <c r="C11" i="18" l="1"/>
  <c r="BP375" i="41"/>
  <c r="BQ13" i="41"/>
  <c r="BQ373" i="41" l="1"/>
  <c r="BQ374" i="41"/>
  <c r="BR9" i="41"/>
  <c r="BR371" i="41" s="1"/>
  <c r="A4" i="46"/>
  <c r="BQ375" i="41" l="1"/>
  <c r="BR13" i="41"/>
  <c r="A2" i="46"/>
  <c r="A4" i="45"/>
  <c r="A2" i="45"/>
  <c r="A4" i="44"/>
  <c r="A2" i="44"/>
  <c r="K40" i="46"/>
  <c r="S35" i="44" s="1"/>
  <c r="J40" i="46"/>
  <c r="K38" i="46"/>
  <c r="S33" i="44" s="1"/>
  <c r="J38" i="46"/>
  <c r="J35" i="46"/>
  <c r="J34" i="46"/>
  <c r="D36" i="46"/>
  <c r="J32" i="46"/>
  <c r="E30" i="46"/>
  <c r="J28" i="46"/>
  <c r="G27" i="46"/>
  <c r="J27" i="46" s="1"/>
  <c r="J25" i="46"/>
  <c r="J24" i="46"/>
  <c r="D30" i="46"/>
  <c r="J21" i="46"/>
  <c r="J19" i="46"/>
  <c r="G20" i="46"/>
  <c r="J18" i="46"/>
  <c r="J17" i="46"/>
  <c r="J15" i="46"/>
  <c r="J13" i="46"/>
  <c r="J10" i="46"/>
  <c r="A10" i="46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9" i="46" s="1"/>
  <c r="A40" i="46" s="1"/>
  <c r="A41" i="46" s="1"/>
  <c r="A42" i="46" s="1"/>
  <c r="A81" i="45"/>
  <c r="D80" i="45"/>
  <c r="A80" i="45"/>
  <c r="D79" i="45"/>
  <c r="A79" i="45"/>
  <c r="A78" i="45"/>
  <c r="A77" i="45"/>
  <c r="D76" i="45"/>
  <c r="A76" i="45"/>
  <c r="D75" i="45"/>
  <c r="A75" i="45"/>
  <c r="A74" i="45"/>
  <c r="A73" i="45"/>
  <c r="C82" i="45"/>
  <c r="D72" i="45"/>
  <c r="A72" i="45"/>
  <c r="D71" i="45"/>
  <c r="A71" i="45"/>
  <c r="A70" i="45"/>
  <c r="G60" i="45"/>
  <c r="G58" i="45"/>
  <c r="G56" i="45"/>
  <c r="G53" i="45"/>
  <c r="G48" i="45"/>
  <c r="G47" i="45"/>
  <c r="G45" i="45"/>
  <c r="G41" i="45"/>
  <c r="G40" i="45"/>
  <c r="G38" i="45"/>
  <c r="F36" i="45"/>
  <c r="G35" i="45"/>
  <c r="G34" i="45"/>
  <c r="M29" i="45"/>
  <c r="K29" i="45"/>
  <c r="J29" i="45"/>
  <c r="I29" i="45"/>
  <c r="F29" i="45"/>
  <c r="D29" i="45"/>
  <c r="C29" i="45"/>
  <c r="C31" i="44"/>
  <c r="E31" i="44"/>
  <c r="D31" i="44"/>
  <c r="O25" i="44"/>
  <c r="E25" i="44"/>
  <c r="D25" i="44"/>
  <c r="F25" i="44"/>
  <c r="F37" i="44" s="1"/>
  <c r="C25" i="44"/>
  <c r="E19" i="44"/>
  <c r="O19" i="44"/>
  <c r="D19" i="44"/>
  <c r="C19" i="44"/>
  <c r="A9" i="44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O10" i="44"/>
  <c r="E10" i="44"/>
  <c r="D10" i="44"/>
  <c r="C10" i="44"/>
  <c r="BR373" i="41" l="1"/>
  <c r="BR374" i="41"/>
  <c r="BS9" i="41"/>
  <c r="BS371" i="41" s="1"/>
  <c r="O37" i="44"/>
  <c r="D37" i="44"/>
  <c r="R19" i="44"/>
  <c r="T33" i="44"/>
  <c r="T35" i="44"/>
  <c r="O10" i="45"/>
  <c r="G36" i="45"/>
  <c r="O14" i="45"/>
  <c r="O17" i="45"/>
  <c r="E37" i="44"/>
  <c r="O18" i="45"/>
  <c r="P10" i="44"/>
  <c r="O9" i="45"/>
  <c r="O13" i="45"/>
  <c r="C37" i="44"/>
  <c r="J36" i="46"/>
  <c r="F43" i="45"/>
  <c r="G29" i="45"/>
  <c r="J14" i="46"/>
  <c r="R25" i="44"/>
  <c r="G46" i="45"/>
  <c r="L29" i="45"/>
  <c r="O29" i="45" s="1"/>
  <c r="G57" i="45"/>
  <c r="F61" i="45"/>
  <c r="E29" i="45"/>
  <c r="D22" i="46"/>
  <c r="J16" i="46"/>
  <c r="R10" i="44"/>
  <c r="P31" i="44"/>
  <c r="J9" i="46"/>
  <c r="J11" i="46" s="1"/>
  <c r="D11" i="46"/>
  <c r="J20" i="46"/>
  <c r="E22" i="46"/>
  <c r="E42" i="46" s="1"/>
  <c r="B82" i="45"/>
  <c r="D70" i="45"/>
  <c r="D74" i="45"/>
  <c r="D78" i="45"/>
  <c r="J29" i="46"/>
  <c r="H29" i="45"/>
  <c r="G59" i="45"/>
  <c r="D73" i="45"/>
  <c r="D77" i="45"/>
  <c r="D81" i="45"/>
  <c r="J26" i="46"/>
  <c r="P37" i="44" l="1"/>
  <c r="BR375" i="41"/>
  <c r="BS13" i="41"/>
  <c r="V33" i="44"/>
  <c r="W33" i="44"/>
  <c r="V35" i="44"/>
  <c r="W35" i="44"/>
  <c r="P25" i="44"/>
  <c r="J30" i="46"/>
  <c r="J22" i="46"/>
  <c r="F63" i="45"/>
  <c r="G61" i="45"/>
  <c r="F64" i="45"/>
  <c r="O19" i="45"/>
  <c r="D84" i="45"/>
  <c r="D82" i="45"/>
  <c r="O15" i="45"/>
  <c r="D42" i="46"/>
  <c r="N10" i="45"/>
  <c r="N29" i="45"/>
  <c r="O11" i="45"/>
  <c r="O16" i="45"/>
  <c r="P19" i="44"/>
  <c r="N18" i="45"/>
  <c r="O12" i="45"/>
  <c r="N17" i="45"/>
  <c r="N14" i="45"/>
  <c r="N13" i="45"/>
  <c r="N9" i="45"/>
  <c r="BS373" i="41" l="1"/>
  <c r="BS374" i="41"/>
  <c r="BT9" i="41"/>
  <c r="BT371" i="41" s="1"/>
  <c r="J42" i="46"/>
  <c r="N11" i="45"/>
  <c r="N19" i="45"/>
  <c r="N16" i="45"/>
  <c r="N15" i="45"/>
  <c r="K21" i="45"/>
  <c r="G21" i="45"/>
  <c r="B21" i="45"/>
  <c r="B23" i="45" s="1"/>
  <c r="B27" i="45" s="1"/>
  <c r="J21" i="45"/>
  <c r="F21" i="45"/>
  <c r="M21" i="45"/>
  <c r="E21" i="45"/>
  <c r="D21" i="45"/>
  <c r="I21" i="45"/>
  <c r="H21" i="45"/>
  <c r="N12" i="45"/>
  <c r="BS375" i="41" l="1"/>
  <c r="BT13" i="41"/>
  <c r="M27" i="45"/>
  <c r="F27" i="45"/>
  <c r="K27" i="45"/>
  <c r="D27" i="45"/>
  <c r="I27" i="45"/>
  <c r="J27" i="45"/>
  <c r="C27" i="45"/>
  <c r="G27" i="45"/>
  <c r="E27" i="45"/>
  <c r="L27" i="45"/>
  <c r="O27" i="45" s="1"/>
  <c r="H27" i="45"/>
  <c r="D25" i="45"/>
  <c r="D23" i="45"/>
  <c r="M25" i="45"/>
  <c r="M23" i="45"/>
  <c r="C21" i="45"/>
  <c r="N8" i="45"/>
  <c r="L21" i="45"/>
  <c r="O8" i="45"/>
  <c r="F23" i="45"/>
  <c r="F25" i="45"/>
  <c r="G25" i="45"/>
  <c r="G23" i="45"/>
  <c r="H25" i="45"/>
  <c r="H23" i="45"/>
  <c r="J23" i="45"/>
  <c r="J25" i="45"/>
  <c r="K23" i="45"/>
  <c r="K25" i="45"/>
  <c r="I25" i="45"/>
  <c r="I23" i="45"/>
  <c r="E25" i="45"/>
  <c r="E23" i="45"/>
  <c r="BT374" i="41" l="1"/>
  <c r="BT373" i="41"/>
  <c r="BU9" i="41"/>
  <c r="BU371" i="41" s="1"/>
  <c r="N27" i="45"/>
  <c r="O21" i="45"/>
  <c r="O25" i="45" s="1"/>
  <c r="L25" i="45"/>
  <c r="L23" i="45"/>
  <c r="O23" i="45" s="1"/>
  <c r="N21" i="45"/>
  <c r="C23" i="45"/>
  <c r="C25" i="45"/>
  <c r="BT375" i="41" l="1"/>
  <c r="BU13" i="41"/>
  <c r="N23" i="45"/>
  <c r="N25" i="45"/>
  <c r="BU373" i="41" l="1"/>
  <c r="BU374" i="41"/>
  <c r="BV9" i="41"/>
  <c r="BV371" i="41" s="1"/>
  <c r="A4" i="28"/>
  <c r="A2" i="28"/>
  <c r="A4" i="29"/>
  <c r="A2" i="29"/>
  <c r="A4" i="41"/>
  <c r="A2" i="41"/>
  <c r="A4" i="32"/>
  <c r="A2" i="32"/>
  <c r="A4" i="31"/>
  <c r="A2" i="31"/>
  <c r="A4" i="6"/>
  <c r="A2" i="6"/>
  <c r="A4" i="5"/>
  <c r="A2" i="5"/>
  <c r="A4" i="12"/>
  <c r="A2" i="12"/>
  <c r="A4" i="3"/>
  <c r="A2" i="3"/>
  <c r="A4" i="2"/>
  <c r="A2" i="2"/>
  <c r="BU375" i="41" l="1"/>
  <c r="BV13" i="41"/>
  <c r="CA318" i="41"/>
  <c r="BZ318" i="41"/>
  <c r="BY318" i="41"/>
  <c r="BW318" i="41"/>
  <c r="BW319" i="41" s="1"/>
  <c r="BX318" i="41"/>
  <c r="BY310" i="41"/>
  <c r="CA310" i="41"/>
  <c r="BZ310" i="41"/>
  <c r="BW310" i="41"/>
  <c r="BW311" i="41" s="1"/>
  <c r="BX310" i="41"/>
  <c r="BY294" i="41"/>
  <c r="CA294" i="41"/>
  <c r="BZ294" i="41"/>
  <c r="BW294" i="41"/>
  <c r="BW295" i="41" s="1"/>
  <c r="BX294" i="41"/>
  <c r="BY286" i="41"/>
  <c r="CA286" i="41"/>
  <c r="BZ286" i="41"/>
  <c r="BW286" i="41"/>
  <c r="BW287" i="41" s="1"/>
  <c r="BX286" i="41"/>
  <c r="BY278" i="41"/>
  <c r="CA278" i="41"/>
  <c r="BZ278" i="41"/>
  <c r="BW278" i="41"/>
  <c r="BW279" i="41" s="1"/>
  <c r="BX278" i="41"/>
  <c r="BY270" i="41"/>
  <c r="CA270" i="41"/>
  <c r="BZ270" i="41"/>
  <c r="BW270" i="41"/>
  <c r="BW271" i="41" s="1"/>
  <c r="BX270" i="41"/>
  <c r="BY262" i="41"/>
  <c r="BX262" i="41"/>
  <c r="BW262" i="41"/>
  <c r="BW263" i="41" s="1"/>
  <c r="BX259" i="41" s="1"/>
  <c r="BX255" i="41"/>
  <c r="CA255" i="41"/>
  <c r="BZ255" i="41"/>
  <c r="BY255" i="41"/>
  <c r="BW255" i="41"/>
  <c r="BW256" i="41" s="1"/>
  <c r="CA248" i="41"/>
  <c r="BW248" i="41"/>
  <c r="BW249" i="41" s="1"/>
  <c r="BX245" i="41" s="1"/>
  <c r="BZ248" i="41"/>
  <c r="BY248" i="41"/>
  <c r="BX248" i="41"/>
  <c r="BZ241" i="41"/>
  <c r="BW241" i="41"/>
  <c r="BW242" i="41" s="1"/>
  <c r="BX238" i="41" s="1"/>
  <c r="CA241" i="41"/>
  <c r="BY241" i="41"/>
  <c r="BX241" i="41"/>
  <c r="BY234" i="41"/>
  <c r="BX234" i="41"/>
  <c r="BW234" i="41"/>
  <c r="BW235" i="41" s="1"/>
  <c r="BX231" i="41" s="1"/>
  <c r="CA227" i="41"/>
  <c r="BY227" i="41"/>
  <c r="BW227" i="41"/>
  <c r="BW228" i="41" s="1"/>
  <c r="BX224" i="41" s="1"/>
  <c r="BZ227" i="41"/>
  <c r="BX227" i="41"/>
  <c r="BZ220" i="41"/>
  <c r="BX220" i="41"/>
  <c r="CA220" i="41"/>
  <c r="BY220" i="41"/>
  <c r="BW220" i="41"/>
  <c r="BW221" i="41" s="1"/>
  <c r="BX217" i="41" s="1"/>
  <c r="CA139" i="41"/>
  <c r="BZ139" i="41"/>
  <c r="BY139" i="41"/>
  <c r="BW139" i="41"/>
  <c r="BW140" i="41" s="1"/>
  <c r="BX135" i="41" s="1"/>
  <c r="CA131" i="41"/>
  <c r="BW131" i="41"/>
  <c r="BW132" i="41" s="1"/>
  <c r="BX125" i="41" s="1"/>
  <c r="BZ131" i="41"/>
  <c r="BY131" i="41"/>
  <c r="BX131" i="41"/>
  <c r="BZ121" i="41"/>
  <c r="BX121" i="41"/>
  <c r="CA121" i="41"/>
  <c r="BY121" i="41"/>
  <c r="BW121" i="41"/>
  <c r="BW122" i="41" s="1"/>
  <c r="BX116" i="41" s="1"/>
  <c r="BZ112" i="41"/>
  <c r="BW112" i="41"/>
  <c r="BW113" i="41" s="1"/>
  <c r="CA112" i="41"/>
  <c r="BY112" i="41"/>
  <c r="BW104" i="41"/>
  <c r="BW105" i="41" s="1"/>
  <c r="CA96" i="41"/>
  <c r="BZ96" i="41"/>
  <c r="BW96" i="41"/>
  <c r="BW97" i="41" s="1"/>
  <c r="BY96" i="41"/>
  <c r="BZ77" i="41"/>
  <c r="BX77" i="41"/>
  <c r="BW77" i="41"/>
  <c r="BW78" i="41" s="1"/>
  <c r="BX73" i="41" s="1"/>
  <c r="CA77" i="41"/>
  <c r="BY77" i="41"/>
  <c r="BY69" i="41"/>
  <c r="BW69" i="41"/>
  <c r="BW70" i="41" s="1"/>
  <c r="BX65" i="41" s="1"/>
  <c r="BY61" i="41"/>
  <c r="BW61" i="41"/>
  <c r="BW62" i="41" s="1"/>
  <c r="BX57" i="41" s="1"/>
  <c r="BX61" i="41"/>
  <c r="BX53" i="41"/>
  <c r="BY53" i="41"/>
  <c r="BW53" i="41"/>
  <c r="BW54" i="41" s="1"/>
  <c r="BX50" i="41" s="1"/>
  <c r="BW46" i="41"/>
  <c r="BY46" i="41"/>
  <c r="BW38" i="41"/>
  <c r="BW39" i="41" s="1"/>
  <c r="BX34" i="41" s="1"/>
  <c r="BY38" i="41"/>
  <c r="BW30" i="41"/>
  <c r="BW31" i="41" s="1"/>
  <c r="BX26" i="41" s="1"/>
  <c r="BY30" i="41"/>
  <c r="BX12" i="41"/>
  <c r="BW12" i="41"/>
  <c r="BY12" i="41"/>
  <c r="BX6" i="41"/>
  <c r="BV373" i="41" l="1"/>
  <c r="BV374" i="41"/>
  <c r="BW9" i="41"/>
  <c r="BW371" i="41" s="1"/>
  <c r="BX274" i="41"/>
  <c r="BX279" i="41" s="1"/>
  <c r="E12" i="32"/>
  <c r="BX314" i="41"/>
  <c r="BX319" i="41" s="1"/>
  <c r="BY314" i="41" s="1"/>
  <c r="BY319" i="41" s="1"/>
  <c r="BZ314" i="41" s="1"/>
  <c r="BZ319" i="41" s="1"/>
  <c r="CA314" i="41" s="1"/>
  <c r="CA319" i="41" s="1"/>
  <c r="J12" i="32"/>
  <c r="BX282" i="41"/>
  <c r="BX287" i="41" s="1"/>
  <c r="F12" i="32"/>
  <c r="BX290" i="41"/>
  <c r="BX295" i="41" s="1"/>
  <c r="G12" i="32"/>
  <c r="BY6" i="41"/>
  <c r="BZ6" i="41" s="1"/>
  <c r="CA6" i="41" s="1"/>
  <c r="BX92" i="41"/>
  <c r="E12" i="31"/>
  <c r="BX100" i="41"/>
  <c r="F12" i="31"/>
  <c r="BX266" i="41"/>
  <c r="BX271" i="41" s="1"/>
  <c r="D12" i="32"/>
  <c r="BX306" i="41"/>
  <c r="BX311" i="41" s="1"/>
  <c r="I12" i="32"/>
  <c r="BW47" i="41"/>
  <c r="BX108" i="41"/>
  <c r="G12" i="31"/>
  <c r="BX252" i="41"/>
  <c r="BX256" i="41" s="1"/>
  <c r="BY252" i="41" s="1"/>
  <c r="BY256" i="41" s="1"/>
  <c r="BX235" i="41"/>
  <c r="BX263" i="41"/>
  <c r="BY259" i="41" s="1"/>
  <c r="BY263" i="41" s="1"/>
  <c r="BZ259" i="41" s="1"/>
  <c r="BX54" i="41"/>
  <c r="BX62" i="41"/>
  <c r="BX132" i="41"/>
  <c r="I12" i="31"/>
  <c r="BX122" i="41"/>
  <c r="H12" i="31"/>
  <c r="BX78" i="41"/>
  <c r="D12" i="31"/>
  <c r="BX221" i="41"/>
  <c r="BX228" i="41"/>
  <c r="BX249" i="41"/>
  <c r="BX242" i="41"/>
  <c r="BV375" i="41" l="1"/>
  <c r="BW13" i="41"/>
  <c r="BX42" i="41"/>
  <c r="BY306" i="41"/>
  <c r="BY311" i="41" s="1"/>
  <c r="BY290" i="41"/>
  <c r="BY295" i="41" s="1"/>
  <c r="BY282" i="41"/>
  <c r="BY287" i="41" s="1"/>
  <c r="BY274" i="41"/>
  <c r="BY279" i="41" s="1"/>
  <c r="BY266" i="41"/>
  <c r="BY271" i="41" s="1"/>
  <c r="BZ252" i="41"/>
  <c r="BZ256" i="41" s="1"/>
  <c r="CA252" i="41" s="1"/>
  <c r="CA256" i="41" s="1"/>
  <c r="I10" i="32" s="1"/>
  <c r="BY245" i="41"/>
  <c r="BY249" i="41" s="1"/>
  <c r="BY238" i="41"/>
  <c r="BY242" i="41" s="1"/>
  <c r="BY231" i="41"/>
  <c r="BY235" i="41" s="1"/>
  <c r="BY224" i="41"/>
  <c r="BY228" i="41" s="1"/>
  <c r="BY217" i="41"/>
  <c r="BY221" i="41" s="1"/>
  <c r="BY125" i="41"/>
  <c r="BY132" i="41" s="1"/>
  <c r="BY116" i="41"/>
  <c r="BY122" i="41" s="1"/>
  <c r="BY73" i="41"/>
  <c r="BY78" i="41" s="1"/>
  <c r="BY57" i="41"/>
  <c r="BY62" i="41" s="1"/>
  <c r="BZ57" i="41" s="1"/>
  <c r="BY50" i="41"/>
  <c r="BY54" i="41" s="1"/>
  <c r="BZ50" i="41" s="1"/>
  <c r="BX9" i="41" l="1"/>
  <c r="BW374" i="41"/>
  <c r="BZ306" i="41"/>
  <c r="BZ311" i="41" s="1"/>
  <c r="BZ290" i="41"/>
  <c r="BZ295" i="41" s="1"/>
  <c r="CA290" i="41" s="1"/>
  <c r="CA295" i="41" s="1"/>
  <c r="BZ282" i="41"/>
  <c r="BZ287" i="41" s="1"/>
  <c r="BZ274" i="41"/>
  <c r="BZ279" i="41" s="1"/>
  <c r="BZ266" i="41"/>
  <c r="BZ271" i="41" s="1"/>
  <c r="BZ245" i="41"/>
  <c r="BZ249" i="41" s="1"/>
  <c r="BZ238" i="41"/>
  <c r="BZ242" i="41" s="1"/>
  <c r="BZ231" i="41"/>
  <c r="BZ224" i="41"/>
  <c r="BZ228" i="41" s="1"/>
  <c r="BZ217" i="41"/>
  <c r="BZ221" i="41" s="1"/>
  <c r="BZ125" i="41"/>
  <c r="BZ132" i="41" s="1"/>
  <c r="BZ116" i="41"/>
  <c r="BZ122" i="41" s="1"/>
  <c r="BZ73" i="41"/>
  <c r="BZ78" i="41" s="1"/>
  <c r="BX13" i="41" l="1"/>
  <c r="CA306" i="41"/>
  <c r="CA311" i="41" s="1"/>
  <c r="CA282" i="41"/>
  <c r="CA287" i="41" s="1"/>
  <c r="CA274" i="41"/>
  <c r="CA279" i="41" s="1"/>
  <c r="CA266" i="41"/>
  <c r="CA271" i="41" s="1"/>
  <c r="CA245" i="41"/>
  <c r="CA249" i="41" s="1"/>
  <c r="H10" i="32" s="1"/>
  <c r="CA238" i="41"/>
  <c r="CA242" i="41" s="1"/>
  <c r="G10" i="32" s="1"/>
  <c r="CA224" i="41"/>
  <c r="CA228" i="41" s="1"/>
  <c r="E10" i="32" s="1"/>
  <c r="CA217" i="41"/>
  <c r="CA221" i="41" s="1"/>
  <c r="D10" i="32" s="1"/>
  <c r="D16" i="32" s="1"/>
  <c r="CA125" i="41"/>
  <c r="CA132" i="41" s="1"/>
  <c r="CA116" i="41"/>
  <c r="CA122" i="41" s="1"/>
  <c r="CA73" i="41"/>
  <c r="CA78" i="41" s="1"/>
  <c r="BX367" i="41"/>
  <c r="BY367" i="41"/>
  <c r="BY9" i="41" l="1"/>
  <c r="BW367" i="41"/>
  <c r="BW368" i="41" s="1"/>
  <c r="BX364" i="41" s="1"/>
  <c r="BY13" i="41" l="1"/>
  <c r="BX368" i="41"/>
  <c r="J14" i="32"/>
  <c r="BZ367" i="41"/>
  <c r="CA367" i="41"/>
  <c r="BZ9" i="41" l="1"/>
  <c r="BY364" i="41"/>
  <c r="BY368" i="41" s="1"/>
  <c r="BZ364" i="41" s="1"/>
  <c r="BZ368" i="41" s="1"/>
  <c r="CA364" i="41" l="1"/>
  <c r="CA368" i="41" s="1"/>
  <c r="BW212" i="41"/>
  <c r="BW213" i="41" s="1"/>
  <c r="BX208" i="41" l="1"/>
  <c r="J14" i="31"/>
  <c r="BY212" i="41"/>
  <c r="BX346" i="41"/>
  <c r="BX332" i="41"/>
  <c r="BX360" i="41"/>
  <c r="BZ212" i="41" l="1"/>
  <c r="BW360" i="41"/>
  <c r="BW361" i="41" s="1"/>
  <c r="BX357" i="41" s="1"/>
  <c r="BX193" i="41"/>
  <c r="BY148" i="41"/>
  <c r="BW332" i="41"/>
  <c r="BW333" i="41" s="1"/>
  <c r="BX329" i="41" s="1"/>
  <c r="BX204" i="41"/>
  <c r="BX353" i="41"/>
  <c r="BX148" i="41"/>
  <c r="BW148" i="41"/>
  <c r="BX361" i="41" l="1"/>
  <c r="BY357" i="41" s="1"/>
  <c r="I14" i="32"/>
  <c r="BX333" i="41"/>
  <c r="BY329" i="41" s="1"/>
  <c r="E14" i="32"/>
  <c r="BY332" i="41"/>
  <c r="BW149" i="41"/>
  <c r="BW346" i="41"/>
  <c r="BW347" i="41" s="1"/>
  <c r="BX343" i="41" s="1"/>
  <c r="BY346" i="41"/>
  <c r="BW339" i="41"/>
  <c r="BW340" i="41" s="1"/>
  <c r="BX336" i="41" s="1"/>
  <c r="BW183" i="41"/>
  <c r="BW184" i="41" s="1"/>
  <c r="BX339" i="41"/>
  <c r="BW204" i="41"/>
  <c r="BW205" i="41" s="1"/>
  <c r="BX197" i="41" s="1"/>
  <c r="BY193" i="41"/>
  <c r="CA212" i="41"/>
  <c r="BW167" i="41"/>
  <c r="BW168" i="41" s="1"/>
  <c r="BW175" i="41"/>
  <c r="BW176" i="41" s="1"/>
  <c r="BY204" i="41"/>
  <c r="BW193" i="41"/>
  <c r="BW194" i="41" s="1"/>
  <c r="BX187" i="41" s="1"/>
  <c r="D14" i="31" l="1"/>
  <c r="BX163" i="41"/>
  <c r="E14" i="31"/>
  <c r="BX179" i="41"/>
  <c r="G14" i="31"/>
  <c r="BX171" i="41"/>
  <c r="F14" i="31"/>
  <c r="BX143" i="41"/>
  <c r="BY333" i="41"/>
  <c r="BZ329" i="41" s="1"/>
  <c r="BX347" i="41"/>
  <c r="G14" i="32"/>
  <c r="BX340" i="41"/>
  <c r="BY336" i="41" s="1"/>
  <c r="F14" i="32"/>
  <c r="BX205" i="41"/>
  <c r="I14" i="31"/>
  <c r="BX194" i="41"/>
  <c r="H14" i="31"/>
  <c r="BY353" i="41"/>
  <c r="BZ346" i="41"/>
  <c r="BY360" i="41"/>
  <c r="BY361" i="41" s="1"/>
  <c r="BZ357" i="41" s="1"/>
  <c r="BZ332" i="41"/>
  <c r="BY339" i="41"/>
  <c r="BW353" i="41"/>
  <c r="BW372" i="41" s="1"/>
  <c r="BY183" i="41"/>
  <c r="BY175" i="41"/>
  <c r="BZ167" i="41"/>
  <c r="BZ204" i="41"/>
  <c r="CA148" i="41"/>
  <c r="BW354" i="41" l="1"/>
  <c r="BY343" i="41"/>
  <c r="BY347" i="41" s="1"/>
  <c r="BZ343" i="41" s="1"/>
  <c r="BZ347" i="41" s="1"/>
  <c r="CA343" i="41" s="1"/>
  <c r="BY197" i="41"/>
  <c r="BY205" i="41" s="1"/>
  <c r="BZ197" i="41" s="1"/>
  <c r="BZ205" i="41" s="1"/>
  <c r="CA197" i="41" s="1"/>
  <c r="BY187" i="41"/>
  <c r="BY194" i="41" s="1"/>
  <c r="BZ187" i="41" s="1"/>
  <c r="BZ333" i="41"/>
  <c r="CA329" i="41" s="1"/>
  <c r="BY340" i="41"/>
  <c r="BZ336" i="41" s="1"/>
  <c r="BZ353" i="41"/>
  <c r="CA360" i="41"/>
  <c r="BX149" i="41"/>
  <c r="BY143" i="41" s="1"/>
  <c r="BZ339" i="41"/>
  <c r="BZ360" i="41"/>
  <c r="BZ361" i="41" s="1"/>
  <c r="CA357" i="41" s="1"/>
  <c r="BY167" i="41"/>
  <c r="BY372" i="41" s="1"/>
  <c r="CA346" i="41"/>
  <c r="CA332" i="41"/>
  <c r="BZ183" i="41"/>
  <c r="BZ175" i="41"/>
  <c r="BZ148" i="41"/>
  <c r="CA167" i="41"/>
  <c r="BZ193" i="41"/>
  <c r="CA183" i="41"/>
  <c r="H14" i="32" l="1"/>
  <c r="BW373" i="41"/>
  <c r="BW375" i="41" s="1"/>
  <c r="BX350" i="41"/>
  <c r="BX371" i="41" s="1"/>
  <c r="BZ194" i="41"/>
  <c r="CA187" i="41" s="1"/>
  <c r="CA333" i="41"/>
  <c r="CA347" i="41"/>
  <c r="BZ340" i="41"/>
  <c r="CA336" i="41" s="1"/>
  <c r="CA353" i="41"/>
  <c r="CA339" i="41"/>
  <c r="CA361" i="41"/>
  <c r="CA204" i="41"/>
  <c r="CA205" i="41" s="1"/>
  <c r="CA175" i="41"/>
  <c r="CA193" i="41"/>
  <c r="BX354" i="41" l="1"/>
  <c r="BY350" i="41" s="1"/>
  <c r="BY354" i="41" s="1"/>
  <c r="BZ350" i="41" s="1"/>
  <c r="BZ354" i="41" s="1"/>
  <c r="CA350" i="41" s="1"/>
  <c r="CA354" i="41" s="1"/>
  <c r="CA194" i="41"/>
  <c r="CA340" i="41"/>
  <c r="BY149" i="41"/>
  <c r="BZ143" i="41" l="1"/>
  <c r="BZ149" i="41" s="1"/>
  <c r="CA143" i="41" s="1"/>
  <c r="CA149" i="41" l="1"/>
  <c r="C12" i="22" l="1"/>
  <c r="N11" i="40"/>
  <c r="C11" i="22" s="1"/>
  <c r="BX69" i="41" l="1"/>
  <c r="BX70" i="41" s="1"/>
  <c r="BX38" i="41"/>
  <c r="BX39" i="41" s="1"/>
  <c r="BX46" i="41"/>
  <c r="I16" i="32"/>
  <c r="H16" i="32"/>
  <c r="G16" i="32"/>
  <c r="E16" i="32"/>
  <c r="A11" i="32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10" i="32"/>
  <c r="A10" i="3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BX47" i="41" l="1"/>
  <c r="BY42" i="41" s="1"/>
  <c r="BY65" i="41"/>
  <c r="BY70" i="41" s="1"/>
  <c r="BZ65" i="41" s="1"/>
  <c r="BY34" i="41"/>
  <c r="BY39" i="41" s="1"/>
  <c r="BZ34" i="41" s="1"/>
  <c r="BX112" i="41"/>
  <c r="BX113" i="41" s="1"/>
  <c r="BX105" i="41"/>
  <c r="BX183" i="41"/>
  <c r="BX184" i="41" s="1"/>
  <c r="BX30" i="41"/>
  <c r="BX175" i="41"/>
  <c r="BX176" i="41" s="1"/>
  <c r="BX139" i="41"/>
  <c r="BX140" i="41" s="1"/>
  <c r="BX212" i="41"/>
  <c r="BX213" i="41" s="1"/>
  <c r="BY47" i="41" l="1"/>
  <c r="BZ42" i="41" s="1"/>
  <c r="BY208" i="41"/>
  <c r="BY213" i="41" s="1"/>
  <c r="BY179" i="41"/>
  <c r="BY184" i="41" s="1"/>
  <c r="BY171" i="41"/>
  <c r="BY176" i="41" s="1"/>
  <c r="BY135" i="41"/>
  <c r="BY140" i="41" s="1"/>
  <c r="BY108" i="41"/>
  <c r="BY113" i="41" s="1"/>
  <c r="BY100" i="41"/>
  <c r="BY105" i="41" s="1"/>
  <c r="BX167" i="41"/>
  <c r="BX168" i="41" s="1"/>
  <c r="BX31" i="41"/>
  <c r="BX96" i="41"/>
  <c r="BX97" i="41" s="1"/>
  <c r="G18" i="32"/>
  <c r="H18" i="31"/>
  <c r="J18" i="32"/>
  <c r="F18" i="32"/>
  <c r="E18" i="31"/>
  <c r="I18" i="31"/>
  <c r="I18" i="32"/>
  <c r="E18" i="32"/>
  <c r="F18" i="31"/>
  <c r="J18" i="31"/>
  <c r="H18" i="32"/>
  <c r="D18" i="32"/>
  <c r="G18" i="31"/>
  <c r="D18" i="31"/>
  <c r="D68" i="29"/>
  <c r="D50" i="29"/>
  <c r="D32" i="29"/>
  <c r="D14" i="29"/>
  <c r="E59" i="29"/>
  <c r="E41" i="29"/>
  <c r="E23" i="29"/>
  <c r="E50" i="29"/>
  <c r="E32" i="29"/>
  <c r="D59" i="29"/>
  <c r="D41" i="29"/>
  <c r="D23" i="29"/>
  <c r="E68" i="29"/>
  <c r="E14" i="29"/>
  <c r="E55" i="29"/>
  <c r="E57" i="29" s="1"/>
  <c r="D55" i="29"/>
  <c r="D57" i="29" s="1"/>
  <c r="E46" i="29"/>
  <c r="E48" i="29" s="1"/>
  <c r="D46" i="29"/>
  <c r="D48" i="29" s="1"/>
  <c r="E37" i="29"/>
  <c r="D37" i="29"/>
  <c r="E19" i="29"/>
  <c r="D19" i="29"/>
  <c r="E10" i="29"/>
  <c r="D10" i="29"/>
  <c r="C49" i="28"/>
  <c r="D49" i="28"/>
  <c r="E49" i="28"/>
  <c r="F49" i="28"/>
  <c r="G49" i="28"/>
  <c r="H49" i="28"/>
  <c r="I49" i="28"/>
  <c r="J49" i="28"/>
  <c r="K49" i="28"/>
  <c r="L49" i="28"/>
  <c r="M49" i="28"/>
  <c r="N49" i="28"/>
  <c r="O49" i="28"/>
  <c r="B49" i="28"/>
  <c r="C22" i="28"/>
  <c r="D22" i="28"/>
  <c r="E22" i="28"/>
  <c r="F22" i="28"/>
  <c r="G22" i="28"/>
  <c r="H22" i="28"/>
  <c r="I22" i="28"/>
  <c r="J22" i="28"/>
  <c r="K22" i="28"/>
  <c r="L22" i="28"/>
  <c r="M22" i="28"/>
  <c r="N22" i="28"/>
  <c r="O22" i="28"/>
  <c r="B22" i="28"/>
  <c r="BX373" i="41" l="1"/>
  <c r="BX374" i="41"/>
  <c r="BX372" i="41"/>
  <c r="BY26" i="41"/>
  <c r="D28" i="29"/>
  <c r="D30" i="29" s="1"/>
  <c r="D34" i="29" s="1"/>
  <c r="BZ37" i="41" s="1"/>
  <c r="BZ38" i="41" s="1"/>
  <c r="BZ39" i="41" s="1"/>
  <c r="CA34" i="41" s="1"/>
  <c r="I28" i="29"/>
  <c r="I30" i="29" s="1"/>
  <c r="I34" i="29" s="1"/>
  <c r="BZ233" i="41" s="1"/>
  <c r="BZ234" i="41" s="1"/>
  <c r="BZ235" i="41" s="1"/>
  <c r="CA231" i="41" s="1"/>
  <c r="E28" i="29"/>
  <c r="E30" i="29" s="1"/>
  <c r="E34" i="29" s="1"/>
  <c r="CA37" i="41" s="1"/>
  <c r="CA38" i="41" s="1"/>
  <c r="J28" i="29"/>
  <c r="J30" i="29" s="1"/>
  <c r="J34" i="29" s="1"/>
  <c r="CA233" i="41" s="1"/>
  <c r="CA234" i="41" s="1"/>
  <c r="BZ208" i="41"/>
  <c r="BZ213" i="41" s="1"/>
  <c r="BZ179" i="41"/>
  <c r="BZ184" i="41" s="1"/>
  <c r="BZ171" i="41"/>
  <c r="BZ176" i="41" s="1"/>
  <c r="BY163" i="41"/>
  <c r="BY168" i="41" s="1"/>
  <c r="BZ135" i="41"/>
  <c r="BZ140" i="41" s="1"/>
  <c r="BZ108" i="41"/>
  <c r="BZ113" i="41" s="1"/>
  <c r="BZ100" i="41"/>
  <c r="BZ105" i="41" s="1"/>
  <c r="BY92" i="41"/>
  <c r="BY97" i="41" s="1"/>
  <c r="E61" i="29"/>
  <c r="CA60" i="41" s="1"/>
  <c r="CA61" i="41" s="1"/>
  <c r="D61" i="29"/>
  <c r="BZ60" i="41" s="1"/>
  <c r="BZ61" i="41" s="1"/>
  <c r="BZ62" i="41" s="1"/>
  <c r="CA57" i="41" s="1"/>
  <c r="E52" i="29"/>
  <c r="CA52" i="41" s="1"/>
  <c r="CA53" i="41" s="1"/>
  <c r="D22" i="32"/>
  <c r="D14" i="3" s="1"/>
  <c r="D20" i="32"/>
  <c r="D24" i="32"/>
  <c r="D16" i="3" s="1"/>
  <c r="E20" i="32"/>
  <c r="E24" i="32"/>
  <c r="E16" i="3" s="1"/>
  <c r="E22" i="32"/>
  <c r="E14" i="3" s="1"/>
  <c r="F22" i="32"/>
  <c r="F14" i="3" s="1"/>
  <c r="F24" i="32"/>
  <c r="F16" i="3" s="1"/>
  <c r="D52" i="29"/>
  <c r="BZ52" i="41" s="1"/>
  <c r="BZ53" i="41" s="1"/>
  <c r="BZ54" i="41" s="1"/>
  <c r="CA50" i="41" s="1"/>
  <c r="H22" i="32"/>
  <c r="H14" i="3" s="1"/>
  <c r="H20" i="32"/>
  <c r="H24" i="32"/>
  <c r="H16" i="3" s="1"/>
  <c r="I20" i="32"/>
  <c r="I24" i="32"/>
  <c r="I16" i="3" s="1"/>
  <c r="I22" i="32"/>
  <c r="I14" i="3" s="1"/>
  <c r="J22" i="32"/>
  <c r="J14" i="3" s="1"/>
  <c r="J24" i="32"/>
  <c r="J16" i="3" s="1"/>
  <c r="D22" i="31"/>
  <c r="D14" i="1" s="1"/>
  <c r="D24" i="31"/>
  <c r="D16" i="1" s="1"/>
  <c r="J24" i="31"/>
  <c r="H16" i="1" s="1"/>
  <c r="I22" i="31"/>
  <c r="E14" i="2" s="1"/>
  <c r="I24" i="31"/>
  <c r="E16" i="2" s="1"/>
  <c r="H24" i="31"/>
  <c r="D16" i="2" s="1"/>
  <c r="H22" i="31"/>
  <c r="D14" i="2" s="1"/>
  <c r="G24" i="31"/>
  <c r="G16" i="1" s="1"/>
  <c r="G22" i="31"/>
  <c r="G14" i="1" s="1"/>
  <c r="F22" i="31"/>
  <c r="F14" i="1" s="1"/>
  <c r="F24" i="31"/>
  <c r="F16" i="1" s="1"/>
  <c r="E24" i="31"/>
  <c r="E16" i="1" s="1"/>
  <c r="E22" i="31"/>
  <c r="E14" i="1" s="1"/>
  <c r="G24" i="32"/>
  <c r="G16" i="3" s="1"/>
  <c r="G22" i="32"/>
  <c r="G14" i="3" s="1"/>
  <c r="G20" i="32"/>
  <c r="E39" i="29"/>
  <c r="E43" i="29" s="1"/>
  <c r="CA45" i="41" s="1"/>
  <c r="CA46" i="41" s="1"/>
  <c r="D39" i="29"/>
  <c r="D43" i="29" s="1"/>
  <c r="BZ45" i="41" s="1"/>
  <c r="BZ46" i="41" s="1"/>
  <c r="BZ47" i="41" s="1"/>
  <c r="CA42" i="41" s="1"/>
  <c r="E21" i="29"/>
  <c r="E25" i="29" s="1"/>
  <c r="CA29" i="41" s="1"/>
  <c r="CA30" i="41" s="1"/>
  <c r="D21" i="29"/>
  <c r="D25" i="29" s="1"/>
  <c r="BZ29" i="41" s="1"/>
  <c r="BZ30" i="41" s="1"/>
  <c r="E12" i="29"/>
  <c r="E16" i="29" s="1"/>
  <c r="CA11" i="41" s="1"/>
  <c r="CA12" i="41" s="1"/>
  <c r="D12" i="29"/>
  <c r="D16" i="29" s="1"/>
  <c r="BZ11" i="41" s="1"/>
  <c r="BZ12" i="41" s="1"/>
  <c r="A10" i="29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49" i="29" s="1"/>
  <c r="A50" i="29" s="1"/>
  <c r="A51" i="29" s="1"/>
  <c r="A52" i="29" s="1"/>
  <c r="A53" i="29" s="1"/>
  <c r="A54" i="29" s="1"/>
  <c r="A55" i="29" s="1"/>
  <c r="A56" i="29" s="1"/>
  <c r="A57" i="29" s="1"/>
  <c r="A58" i="29" s="1"/>
  <c r="A59" i="29" s="1"/>
  <c r="A60" i="29" s="1"/>
  <c r="A61" i="29" s="1"/>
  <c r="A62" i="29" s="1"/>
  <c r="A63" i="29" s="1"/>
  <c r="A64" i="29" s="1"/>
  <c r="A65" i="29" s="1"/>
  <c r="A66" i="29" s="1"/>
  <c r="A67" i="29" s="1"/>
  <c r="A68" i="29" s="1"/>
  <c r="A69" i="29" s="1"/>
  <c r="A70" i="29" s="1"/>
  <c r="E8" i="29"/>
  <c r="P49" i="28"/>
  <c r="C50" i="28"/>
  <c r="D50" i="28"/>
  <c r="E50" i="28"/>
  <c r="F50" i="28"/>
  <c r="G50" i="28"/>
  <c r="H50" i="28"/>
  <c r="I50" i="28"/>
  <c r="J50" i="28"/>
  <c r="K50" i="28"/>
  <c r="L50" i="28"/>
  <c r="M50" i="28"/>
  <c r="N50" i="28"/>
  <c r="O50" i="28"/>
  <c r="B50" i="28"/>
  <c r="C23" i="28"/>
  <c r="D23" i="28"/>
  <c r="E23" i="28"/>
  <c r="F23" i="28"/>
  <c r="G23" i="28"/>
  <c r="H23" i="28"/>
  <c r="I23" i="28"/>
  <c r="J23" i="28"/>
  <c r="K23" i="28"/>
  <c r="L23" i="28"/>
  <c r="M23" i="28"/>
  <c r="N23" i="28"/>
  <c r="O23" i="28"/>
  <c r="B23" i="28"/>
  <c r="P22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P46" i="28"/>
  <c r="P45" i="28"/>
  <c r="P44" i="28"/>
  <c r="P43" i="28"/>
  <c r="P42" i="28"/>
  <c r="P41" i="28"/>
  <c r="P40" i="28"/>
  <c r="P39" i="28"/>
  <c r="P38" i="28"/>
  <c r="P37" i="28"/>
  <c r="P36" i="28"/>
  <c r="P35" i="28"/>
  <c r="B34" i="28"/>
  <c r="P33" i="28"/>
  <c r="P30" i="28"/>
  <c r="E22" i="2" s="1"/>
  <c r="P29" i="28"/>
  <c r="D22" i="2" s="1"/>
  <c r="B28" i="28"/>
  <c r="P27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P19" i="28"/>
  <c r="P18" i="28"/>
  <c r="P17" i="28"/>
  <c r="P16" i="28"/>
  <c r="P15" i="28"/>
  <c r="P14" i="28"/>
  <c r="I22" i="3" s="1"/>
  <c r="P13" i="28"/>
  <c r="P12" i="28"/>
  <c r="H22" i="3" s="1"/>
  <c r="P11" i="28"/>
  <c r="P10" i="28"/>
  <c r="P9" i="28"/>
  <c r="P8" i="28"/>
  <c r="C7" i="28"/>
  <c r="C34" i="28" s="1"/>
  <c r="D26" i="32" l="1"/>
  <c r="BX375" i="41"/>
  <c r="BY371" i="41"/>
  <c r="D64" i="29"/>
  <c r="D66" i="29" s="1"/>
  <c r="D70" i="29" s="1"/>
  <c r="BZ68" i="41" s="1"/>
  <c r="BZ69" i="41" s="1"/>
  <c r="BZ70" i="41" s="1"/>
  <c r="CA65" i="41" s="1"/>
  <c r="I64" i="29"/>
  <c r="I66" i="29" s="1"/>
  <c r="I70" i="29" s="1"/>
  <c r="BZ261" i="41" s="1"/>
  <c r="BZ262" i="41" s="1"/>
  <c r="BZ263" i="41" s="1"/>
  <c r="CA259" i="41" s="1"/>
  <c r="E64" i="29"/>
  <c r="E66" i="29" s="1"/>
  <c r="E70" i="29" s="1"/>
  <c r="CA68" i="41" s="1"/>
  <c r="CA69" i="41" s="1"/>
  <c r="J64" i="29"/>
  <c r="J66" i="29" s="1"/>
  <c r="J70" i="29" s="1"/>
  <c r="CA261" i="41" s="1"/>
  <c r="CA262" i="41" s="1"/>
  <c r="CA235" i="41"/>
  <c r="F10" i="32" s="1"/>
  <c r="CA208" i="41"/>
  <c r="CA213" i="41" s="1"/>
  <c r="CA179" i="41"/>
  <c r="CA184" i="41" s="1"/>
  <c r="CA171" i="41"/>
  <c r="CA176" i="41" s="1"/>
  <c r="BZ163" i="41"/>
  <c r="BZ168" i="41" s="1"/>
  <c r="CA135" i="41"/>
  <c r="CA140" i="41" s="1"/>
  <c r="J12" i="31" s="1"/>
  <c r="J22" i="31" s="1"/>
  <c r="H14" i="1" s="1"/>
  <c r="CA108" i="41"/>
  <c r="CA113" i="41" s="1"/>
  <c r="CA100" i="41"/>
  <c r="CA105" i="41" s="1"/>
  <c r="BZ92" i="41"/>
  <c r="CA62" i="41"/>
  <c r="I10" i="31" s="1"/>
  <c r="I20" i="31" s="1"/>
  <c r="E12" i="2" s="1"/>
  <c r="CA54" i="41"/>
  <c r="H10" i="31" s="1"/>
  <c r="H16" i="31" s="1"/>
  <c r="E22" i="3"/>
  <c r="E22" i="1"/>
  <c r="F22" i="1"/>
  <c r="F22" i="3"/>
  <c r="D22" i="1"/>
  <c r="D22" i="3"/>
  <c r="G22" i="1"/>
  <c r="G22" i="3"/>
  <c r="BY31" i="41"/>
  <c r="CA47" i="41"/>
  <c r="G10" i="31" s="1"/>
  <c r="G20" i="31" s="1"/>
  <c r="CA39" i="41"/>
  <c r="F10" i="31" s="1"/>
  <c r="F16" i="31" s="1"/>
  <c r="BZ13" i="41"/>
  <c r="I12" i="3"/>
  <c r="I26" i="32"/>
  <c r="D12" i="3"/>
  <c r="G12" i="3"/>
  <c r="G26" i="32"/>
  <c r="H12" i="3"/>
  <c r="H26" i="32"/>
  <c r="E12" i="3"/>
  <c r="E26" i="32"/>
  <c r="P47" i="28"/>
  <c r="P50" i="28"/>
  <c r="P23" i="28"/>
  <c r="P20" i="28"/>
  <c r="C28" i="28"/>
  <c r="D7" i="28"/>
  <c r="CA372" i="41" l="1"/>
  <c r="BY373" i="41"/>
  <c r="BY374" i="41"/>
  <c r="BZ372" i="41"/>
  <c r="CA70" i="41"/>
  <c r="J10" i="31" s="1"/>
  <c r="J16" i="31" s="1"/>
  <c r="BZ26" i="41"/>
  <c r="BZ371" i="41" s="1"/>
  <c r="BZ97" i="41"/>
  <c r="CA92" i="41" s="1"/>
  <c r="CA97" i="41" s="1"/>
  <c r="F16" i="32"/>
  <c r="F20" i="32"/>
  <c r="CA9" i="41"/>
  <c r="CA263" i="41"/>
  <c r="J10" i="32" s="1"/>
  <c r="I26" i="31"/>
  <c r="CA163" i="41"/>
  <c r="CA168" i="41" s="1"/>
  <c r="I16" i="31"/>
  <c r="H20" i="31"/>
  <c r="H22" i="1"/>
  <c r="J22" i="3"/>
  <c r="G16" i="31"/>
  <c r="F20" i="31"/>
  <c r="F12" i="1" s="1"/>
  <c r="G12" i="1"/>
  <c r="G26" i="31"/>
  <c r="E7" i="28"/>
  <c r="D28" i="28"/>
  <c r="D34" i="28"/>
  <c r="BY375" i="41" l="1"/>
  <c r="J20" i="31"/>
  <c r="H12" i="1" s="1"/>
  <c r="J16" i="32"/>
  <c r="J20" i="32"/>
  <c r="F26" i="32"/>
  <c r="F12" i="3"/>
  <c r="H26" i="31"/>
  <c r="D12" i="2"/>
  <c r="F26" i="31"/>
  <c r="BZ31" i="41"/>
  <c r="CA13" i="41"/>
  <c r="E28" i="28"/>
  <c r="F7" i="28"/>
  <c r="E34" i="28"/>
  <c r="BZ373" i="41" l="1"/>
  <c r="BZ374" i="41"/>
  <c r="J26" i="31"/>
  <c r="J12" i="3"/>
  <c r="J26" i="32"/>
  <c r="CA26" i="41"/>
  <c r="CA371" i="41" s="1"/>
  <c r="D10" i="31"/>
  <c r="D16" i="31" s="1"/>
  <c r="F34" i="28"/>
  <c r="G7" i="28"/>
  <c r="F28" i="28"/>
  <c r="BZ375" i="41" l="1"/>
  <c r="CA31" i="41"/>
  <c r="D20" i="31"/>
  <c r="G34" i="28"/>
  <c r="H7" i="28"/>
  <c r="G28" i="28"/>
  <c r="CA373" i="41" l="1"/>
  <c r="CA374" i="41"/>
  <c r="E10" i="31"/>
  <c r="D12" i="1"/>
  <c r="D26" i="31"/>
  <c r="I7" i="28"/>
  <c r="H28" i="28"/>
  <c r="H34" i="28"/>
  <c r="CA375" i="41" l="1"/>
  <c r="E16" i="31"/>
  <c r="E20" i="31"/>
  <c r="I28" i="28"/>
  <c r="I34" i="28"/>
  <c r="J7" i="28"/>
  <c r="E12" i="1" l="1"/>
  <c r="E26" i="31"/>
  <c r="J28" i="28"/>
  <c r="J34" i="28"/>
  <c r="K7" i="28"/>
  <c r="K34" i="28" l="1"/>
  <c r="L7" i="28"/>
  <c r="K28" i="28"/>
  <c r="M7" i="28" l="1"/>
  <c r="L28" i="28"/>
  <c r="L34" i="28"/>
  <c r="M28" i="28" l="1"/>
  <c r="N7" i="28"/>
  <c r="M34" i="28"/>
  <c r="N34" i="28" l="1"/>
  <c r="O7" i="28"/>
  <c r="N28" i="28"/>
  <c r="O34" i="28" l="1"/>
  <c r="O28" i="28"/>
  <c r="H15" i="5" l="1"/>
  <c r="H21" i="5"/>
  <c r="F11" i="18" l="1"/>
  <c r="F12" i="18" s="1"/>
  <c r="F13" i="18" s="1"/>
  <c r="F14" i="18" s="1"/>
  <c r="F15" i="18" s="1"/>
  <c r="F16" i="18" s="1"/>
  <c r="F17" i="18" s="1"/>
  <c r="F18" i="18" s="1"/>
  <c r="F19" i="18" s="1"/>
  <c r="F20" i="18" s="1"/>
  <c r="F21" i="18" s="1"/>
  <c r="F22" i="18" s="1"/>
  <c r="F23" i="18" s="1"/>
  <c r="F24" i="18" s="1"/>
  <c r="F25" i="18" s="1"/>
  <c r="F26" i="18" s="1"/>
  <c r="F27" i="18" s="1"/>
  <c r="F28" i="18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E15" i="5"/>
  <c r="A12" i="6"/>
  <c r="A13" i="6" s="1"/>
  <c r="G21" i="5"/>
  <c r="F21" i="5"/>
  <c r="E21" i="5"/>
  <c r="D21" i="5"/>
  <c r="A12" i="5"/>
  <c r="A13" i="5" s="1"/>
  <c r="A14" i="5" s="1"/>
  <c r="A15" i="5" s="1"/>
  <c r="A16" i="5" s="1"/>
  <c r="A17" i="5" s="1"/>
  <c r="D15" i="5"/>
  <c r="A12" i="3"/>
  <c r="A13" i="3" s="1"/>
  <c r="A14" i="3" s="1"/>
  <c r="A15" i="3" s="1"/>
  <c r="A16" i="3" s="1"/>
  <c r="A17" i="3" s="1"/>
  <c r="A18" i="3" s="1"/>
  <c r="A19" i="3" s="1"/>
  <c r="A20" i="3" s="1"/>
  <c r="A12" i="2"/>
  <c r="A12" i="1"/>
  <c r="A13" i="1" s="1"/>
  <c r="A14" i="1" s="1"/>
  <c r="A15" i="1" s="1"/>
  <c r="A16" i="1" s="1"/>
  <c r="A18" i="5" l="1"/>
  <c r="A19" i="5" s="1"/>
  <c r="A20" i="5" s="1"/>
  <c r="A21" i="5" s="1"/>
  <c r="A22" i="5" s="1"/>
  <c r="A23" i="5" s="1"/>
  <c r="A17" i="1"/>
  <c r="A18" i="1" s="1"/>
  <c r="A19" i="1" s="1"/>
  <c r="A20" i="1" s="1"/>
  <c r="D19" i="6"/>
  <c r="D17" i="6"/>
  <c r="C30" i="3"/>
  <c r="A21" i="3"/>
  <c r="A22" i="3" s="1"/>
  <c r="A23" i="3" s="1"/>
  <c r="A24" i="3" s="1"/>
  <c r="A25" i="3" s="1"/>
  <c r="A26" i="3" s="1"/>
  <c r="A27" i="3" s="1"/>
  <c r="A28" i="3" s="1"/>
  <c r="A29" i="3" s="1"/>
  <c r="A30" i="3" s="1"/>
  <c r="C15" i="5"/>
  <c r="A13" i="2"/>
  <c r="A14" i="2" s="1"/>
  <c r="A15" i="2" s="1"/>
  <c r="A16" i="2" s="1"/>
  <c r="A17" i="2" s="1"/>
  <c r="A18" i="2" s="1"/>
  <c r="A19" i="2" s="1"/>
  <c r="A20" i="2" s="1"/>
  <c r="E19" i="6"/>
  <c r="E17" i="6"/>
  <c r="A14" i="6"/>
  <c r="A15" i="6" s="1"/>
  <c r="C17" i="6"/>
  <c r="F15" i="5"/>
  <c r="G15" i="5"/>
  <c r="C20" i="3"/>
  <c r="C32" i="22"/>
  <c r="M12" i="18" s="1"/>
  <c r="C24" i="3" l="1"/>
  <c r="C21" i="5"/>
  <c r="A21" i="1"/>
  <c r="A22" i="1" s="1"/>
  <c r="A23" i="1" s="1"/>
  <c r="A24" i="1" s="1"/>
  <c r="A25" i="1" s="1"/>
  <c r="A26" i="1" s="1"/>
  <c r="A27" i="1" s="1"/>
  <c r="A28" i="1" s="1"/>
  <c r="A29" i="1" s="1"/>
  <c r="A30" i="1" s="1"/>
  <c r="C20" i="1"/>
  <c r="A16" i="6"/>
  <c r="A17" i="6" s="1"/>
  <c r="A18" i="6" s="1"/>
  <c r="A19" i="6" s="1"/>
  <c r="A20" i="6" s="1"/>
  <c r="A21" i="6" s="1"/>
  <c r="A22" i="6" s="1"/>
  <c r="A23" i="6" s="1"/>
  <c r="A24" i="6" s="1"/>
  <c r="A25" i="6" s="1"/>
  <c r="C19" i="6"/>
  <c r="C32" i="3"/>
  <c r="A31" i="3"/>
  <c r="A32" i="3" s="1"/>
  <c r="C27" i="5"/>
  <c r="A24" i="5"/>
  <c r="A25" i="5" s="1"/>
  <c r="A21" i="2"/>
  <c r="A22" i="2" s="1"/>
  <c r="A23" i="2" s="1"/>
  <c r="A24" i="2" s="1"/>
  <c r="A25" i="2" s="1"/>
  <c r="A26" i="2" s="1"/>
  <c r="A27" i="2" s="1"/>
  <c r="A28" i="2" s="1"/>
  <c r="A29" i="2" s="1"/>
  <c r="A30" i="2" s="1"/>
  <c r="C30" i="1"/>
  <c r="C20" i="2"/>
  <c r="C24" i="1" l="1"/>
  <c r="C24" i="2"/>
  <c r="C30" i="2"/>
  <c r="C30" i="22"/>
  <c r="K12" i="18" s="1"/>
  <c r="C29" i="22"/>
  <c r="C32" i="2"/>
  <c r="A31" i="2"/>
  <c r="A32" i="2" s="1"/>
  <c r="A26" i="5"/>
  <c r="A27" i="5" s="1"/>
  <c r="C29" i="6"/>
  <c r="A26" i="6"/>
  <c r="A27" i="6" s="1"/>
  <c r="A31" i="1"/>
  <c r="A32" i="1" s="1"/>
  <c r="C32" i="1"/>
  <c r="J12" i="18" l="1"/>
  <c r="A28" i="5"/>
  <c r="A29" i="5" s="1"/>
  <c r="C29" i="5"/>
  <c r="C31" i="22"/>
  <c r="L12" i="18" s="1"/>
  <c r="C31" i="6"/>
  <c r="A28" i="6"/>
  <c r="A29" i="6" s="1"/>
  <c r="I12" i="18" l="1"/>
  <c r="O24" i="18" s="1"/>
  <c r="C36" i="22"/>
  <c r="C14" i="18" s="1"/>
  <c r="P24" i="18"/>
  <c r="N24" i="18"/>
  <c r="N14" i="18"/>
  <c r="A30" i="6"/>
  <c r="A31" i="6" s="1"/>
  <c r="C33" i="6"/>
  <c r="A30" i="5"/>
  <c r="A31" i="5" s="1"/>
  <c r="A32" i="5" s="1"/>
  <c r="A33" i="5" s="1"/>
  <c r="A34" i="5" s="1"/>
  <c r="A35" i="5" s="1"/>
  <c r="C31" i="5"/>
  <c r="O14" i="18" l="1"/>
  <c r="J24" i="18"/>
  <c r="K24" i="18"/>
  <c r="P14" i="18"/>
  <c r="M24" i="18"/>
  <c r="L24" i="18"/>
  <c r="M14" i="18"/>
  <c r="K14" i="18"/>
  <c r="L14" i="18"/>
  <c r="J14" i="18"/>
  <c r="A36" i="5"/>
  <c r="A37" i="5" s="1"/>
  <c r="C39" i="5"/>
  <c r="A32" i="6"/>
  <c r="A33" i="6" s="1"/>
  <c r="C35" i="6"/>
  <c r="I24" i="18" l="1"/>
  <c r="I14" i="18"/>
  <c r="A34" i="6"/>
  <c r="A35" i="6" s="1"/>
  <c r="A36" i="6" s="1"/>
  <c r="A37" i="6" s="1"/>
  <c r="A38" i="6" s="1"/>
  <c r="A39" i="6" s="1"/>
  <c r="A40" i="6" s="1"/>
  <c r="A41" i="6" s="1"/>
  <c r="A38" i="5"/>
  <c r="A39" i="5" s="1"/>
  <c r="C41" i="5"/>
  <c r="C37" i="6" l="1"/>
  <c r="A40" i="5"/>
  <c r="A41" i="5" s="1"/>
  <c r="A42" i="5" s="1"/>
  <c r="A43" i="5" s="1"/>
  <c r="A42" i="6"/>
  <c r="A43" i="6" s="1"/>
  <c r="C45" i="6"/>
  <c r="A44" i="6" l="1"/>
  <c r="A45" i="6" s="1"/>
  <c r="A46" i="6" s="1"/>
  <c r="A47" i="6" s="1"/>
  <c r="C47" i="6"/>
  <c r="C43" i="5"/>
  <c r="C16" i="18" l="1"/>
  <c r="D14" i="18" s="1"/>
  <c r="D15" i="18" l="1"/>
  <c r="C20" i="18" s="1"/>
  <c r="I26" i="18" s="1"/>
  <c r="C19" i="18"/>
  <c r="I16" i="18" s="1"/>
  <c r="O28" i="18" l="1"/>
  <c r="I18" i="3" s="1"/>
  <c r="I20" i="3" s="1"/>
  <c r="I24" i="3" s="1"/>
  <c r="M28" i="18"/>
  <c r="G18" i="3" s="1"/>
  <c r="G20" i="3" s="1"/>
  <c r="G24" i="3" s="1"/>
  <c r="M18" i="18"/>
  <c r="G18" i="1" s="1"/>
  <c r="G20" i="1" s="1"/>
  <c r="G24" i="1" s="1"/>
  <c r="L18" i="18"/>
  <c r="F18" i="1" s="1"/>
  <c r="F20" i="1" s="1"/>
  <c r="F24" i="1" s="1"/>
  <c r="F23" i="5" s="1"/>
  <c r="P28" i="18"/>
  <c r="J18" i="3" s="1"/>
  <c r="J20" i="3" s="1"/>
  <c r="N28" i="18"/>
  <c r="H18" i="3" s="1"/>
  <c r="H20" i="3" s="1"/>
  <c r="H24" i="3" s="1"/>
  <c r="P18" i="18"/>
  <c r="H18" i="1" s="1"/>
  <c r="H20" i="1" s="1"/>
  <c r="H24" i="1" s="1"/>
  <c r="J28" i="18"/>
  <c r="J18" i="18"/>
  <c r="K28" i="18"/>
  <c r="E18" i="3" s="1"/>
  <c r="E20" i="3" s="1"/>
  <c r="E24" i="3" s="1"/>
  <c r="N18" i="18"/>
  <c r="D18" i="2" s="1"/>
  <c r="D20" i="2" s="1"/>
  <c r="D24" i="2" s="1"/>
  <c r="D25" i="6" s="1"/>
  <c r="L28" i="18"/>
  <c r="F18" i="3" s="1"/>
  <c r="F20" i="3" s="1"/>
  <c r="F24" i="3" s="1"/>
  <c r="O18" i="18"/>
  <c r="E18" i="2" s="1"/>
  <c r="E20" i="2" s="1"/>
  <c r="E24" i="2" s="1"/>
  <c r="K18" i="18"/>
  <c r="E18" i="1" s="1"/>
  <c r="E20" i="1" s="1"/>
  <c r="E24" i="1" s="1"/>
  <c r="C21" i="18"/>
  <c r="D16" i="18"/>
  <c r="F25" i="5" l="1"/>
  <c r="F37" i="5" s="1"/>
  <c r="F41" i="5" s="1"/>
  <c r="F26" i="3" s="1"/>
  <c r="H17" i="12" s="1"/>
  <c r="D18" i="3"/>
  <c r="D20" i="3" s="1"/>
  <c r="D24" i="3" s="1"/>
  <c r="I28" i="18"/>
  <c r="F27" i="5"/>
  <c r="F29" i="5" s="1"/>
  <c r="F31" i="5" s="1"/>
  <c r="F33" i="5" s="1"/>
  <c r="F35" i="5" s="1"/>
  <c r="F39" i="5" s="1"/>
  <c r="H23" i="5"/>
  <c r="E23" i="5"/>
  <c r="D27" i="6"/>
  <c r="D31" i="6" s="1"/>
  <c r="D35" i="6" s="1"/>
  <c r="G25" i="5"/>
  <c r="D29" i="6"/>
  <c r="D33" i="6" s="1"/>
  <c r="G23" i="5"/>
  <c r="E25" i="5"/>
  <c r="E25" i="6"/>
  <c r="I18" i="18"/>
  <c r="D18" i="1"/>
  <c r="D20" i="1" s="1"/>
  <c r="D24" i="1" s="1"/>
  <c r="H25" i="5"/>
  <c r="H37" i="5" s="1"/>
  <c r="H41" i="5" s="1"/>
  <c r="J26" i="3" s="1"/>
  <c r="J32" i="3"/>
  <c r="E27" i="6"/>
  <c r="H31" i="12" l="1"/>
  <c r="J28" i="3"/>
  <c r="H27" i="5"/>
  <c r="H29" i="5" s="1"/>
  <c r="H31" i="5" s="1"/>
  <c r="H33" i="5" s="1"/>
  <c r="H35" i="5" s="1"/>
  <c r="H39" i="5" s="1"/>
  <c r="H43" i="5" s="1"/>
  <c r="F28" i="3"/>
  <c r="F30" i="3" s="1"/>
  <c r="F32" i="3" s="1"/>
  <c r="F43" i="5"/>
  <c r="F26" i="1"/>
  <c r="D23" i="5"/>
  <c r="D37" i="6"/>
  <c r="D39" i="6" s="1"/>
  <c r="D43" i="6" s="1"/>
  <c r="D47" i="6" s="1"/>
  <c r="H26" i="3" s="1"/>
  <c r="D25" i="5"/>
  <c r="D37" i="5" s="1"/>
  <c r="D41" i="5" s="1"/>
  <c r="D26" i="3" s="1"/>
  <c r="H11" i="12" s="1"/>
  <c r="E31" i="6"/>
  <c r="E35" i="6" s="1"/>
  <c r="E43" i="6"/>
  <c r="E47" i="6" s="1"/>
  <c r="I26" i="3" s="1"/>
  <c r="H26" i="1"/>
  <c r="E29" i="6"/>
  <c r="E33" i="6" s="1"/>
  <c r="E37" i="6" s="1"/>
  <c r="E39" i="6" s="1"/>
  <c r="E41" i="6" s="1"/>
  <c r="E45" i="6" s="1"/>
  <c r="E26" i="2" s="1"/>
  <c r="G27" i="5"/>
  <c r="G29" i="5" s="1"/>
  <c r="G31" i="5" s="1"/>
  <c r="G33" i="5" s="1"/>
  <c r="G37" i="5" s="1"/>
  <c r="G41" i="5" s="1"/>
  <c r="G26" i="3" s="1"/>
  <c r="E27" i="5"/>
  <c r="E29" i="5" s="1"/>
  <c r="E31" i="5" s="1"/>
  <c r="E33" i="5" s="1"/>
  <c r="E37" i="5" s="1"/>
  <c r="E41" i="5" s="1"/>
  <c r="E26" i="3" s="1"/>
  <c r="E35" i="5" l="1"/>
  <c r="E39" i="5" s="1"/>
  <c r="E26" i="1" s="1"/>
  <c r="H14" i="12"/>
  <c r="E28" i="3"/>
  <c r="E30" i="3" s="1"/>
  <c r="E32" i="3" s="1"/>
  <c r="H20" i="12"/>
  <c r="G28" i="3"/>
  <c r="G30" i="3" s="1"/>
  <c r="G32" i="3" s="1"/>
  <c r="G31" i="12"/>
  <c r="E31" i="12" s="1"/>
  <c r="H28" i="1"/>
  <c r="H30" i="1" s="1"/>
  <c r="H32" i="1" s="1"/>
  <c r="H24" i="12"/>
  <c r="E24" i="12" s="1"/>
  <c r="H28" i="3"/>
  <c r="H30" i="3" s="1"/>
  <c r="H32" i="3" s="1"/>
  <c r="F28" i="1"/>
  <c r="F30" i="1" s="1"/>
  <c r="F32" i="1" s="1"/>
  <c r="G17" i="12"/>
  <c r="E17" i="12" s="1"/>
  <c r="G27" i="12"/>
  <c r="E27" i="12" s="1"/>
  <c r="E28" i="2"/>
  <c r="E30" i="2" s="1"/>
  <c r="E32" i="2" s="1"/>
  <c r="H28" i="12"/>
  <c r="E28" i="12" s="1"/>
  <c r="I28" i="3"/>
  <c r="I30" i="3" s="1"/>
  <c r="I32" i="3" s="1"/>
  <c r="D27" i="5"/>
  <c r="D29" i="5" s="1"/>
  <c r="D31" i="5" s="1"/>
  <c r="D33" i="5" s="1"/>
  <c r="D35" i="5" s="1"/>
  <c r="D39" i="5" s="1"/>
  <c r="G35" i="5"/>
  <c r="G39" i="5" s="1"/>
  <c r="D28" i="3"/>
  <c r="D30" i="3" s="1"/>
  <c r="D32" i="3" s="1"/>
  <c r="D41" i="6"/>
  <c r="D45" i="6" s="1"/>
  <c r="D26" i="2" s="1"/>
  <c r="E43" i="5" l="1"/>
  <c r="G26" i="1"/>
  <c r="G43" i="5"/>
  <c r="H10" i="46"/>
  <c r="K10" i="46" s="1"/>
  <c r="S9" i="44" s="1"/>
  <c r="T9" i="44" s="1"/>
  <c r="H28" i="46"/>
  <c r="K28" i="46" s="1"/>
  <c r="S23" i="44" s="1"/>
  <c r="T23" i="44" s="1"/>
  <c r="H15" i="46"/>
  <c r="K15" i="46" s="1"/>
  <c r="S14" i="44" s="1"/>
  <c r="T14" i="44" s="1"/>
  <c r="J17" i="12"/>
  <c r="H16" i="46"/>
  <c r="K16" i="46" s="1"/>
  <c r="S15" i="44" s="1"/>
  <c r="T15" i="44" s="1"/>
  <c r="H29" i="46"/>
  <c r="K29" i="46" s="1"/>
  <c r="S24" i="44" s="1"/>
  <c r="T24" i="44" s="1"/>
  <c r="H21" i="46"/>
  <c r="K21" i="46" s="1"/>
  <c r="S18" i="44" s="1"/>
  <c r="T18" i="44" s="1"/>
  <c r="H25" i="46"/>
  <c r="K25" i="46" s="1"/>
  <c r="H24" i="46"/>
  <c r="K24" i="46" s="1"/>
  <c r="J28" i="12"/>
  <c r="D43" i="5"/>
  <c r="D26" i="1"/>
  <c r="G14" i="12"/>
  <c r="E14" i="12" s="1"/>
  <c r="E28" i="1"/>
  <c r="E30" i="1" s="1"/>
  <c r="E32" i="1" s="1"/>
  <c r="D28" i="2"/>
  <c r="D30" i="2" s="1"/>
  <c r="D32" i="2" s="1"/>
  <c r="G23" i="12"/>
  <c r="E23" i="12" s="1"/>
  <c r="H27" i="46"/>
  <c r="K27" i="46" s="1"/>
  <c r="H26" i="46"/>
  <c r="K26" i="46" s="1"/>
  <c r="J27" i="12"/>
  <c r="H17" i="46"/>
  <c r="K17" i="46" s="1"/>
  <c r="J24" i="12"/>
  <c r="H18" i="46"/>
  <c r="K18" i="46" s="1"/>
  <c r="H34" i="46"/>
  <c r="K34" i="46" s="1"/>
  <c r="H35" i="46"/>
  <c r="K35" i="46" s="1"/>
  <c r="S30" i="44" s="1"/>
  <c r="T30" i="44" s="1"/>
  <c r="J31" i="12"/>
  <c r="H13" i="46" l="1"/>
  <c r="K13" i="46" s="1"/>
  <c r="J14" i="12"/>
  <c r="H14" i="46"/>
  <c r="K14" i="46" s="1"/>
  <c r="S13" i="44" s="1"/>
  <c r="T13" i="44" s="1"/>
  <c r="S21" i="44"/>
  <c r="K30" i="46"/>
  <c r="V9" i="44"/>
  <c r="W9" i="44"/>
  <c r="S22" i="44"/>
  <c r="T22" i="44" s="1"/>
  <c r="W24" i="44"/>
  <c r="V24" i="44"/>
  <c r="V23" i="44"/>
  <c r="W23" i="44"/>
  <c r="V15" i="44"/>
  <c r="W15" i="44"/>
  <c r="V30" i="44"/>
  <c r="W30" i="44"/>
  <c r="H20" i="46"/>
  <c r="K20" i="46" s="1"/>
  <c r="S17" i="44" s="1"/>
  <c r="T17" i="44" s="1"/>
  <c r="J23" i="12"/>
  <c r="H19" i="46"/>
  <c r="K19" i="46" s="1"/>
  <c r="S16" i="44" s="1"/>
  <c r="T16" i="44" s="1"/>
  <c r="G11" i="12"/>
  <c r="E11" i="12" s="1"/>
  <c r="D28" i="1"/>
  <c r="D30" i="1" s="1"/>
  <c r="D32" i="1" s="1"/>
  <c r="S29" i="44"/>
  <c r="K36" i="46"/>
  <c r="W18" i="44"/>
  <c r="V18" i="44"/>
  <c r="W14" i="44"/>
  <c r="V14" i="44"/>
  <c r="G20" i="12"/>
  <c r="E20" i="12" s="1"/>
  <c r="G28" i="1"/>
  <c r="G30" i="1" s="1"/>
  <c r="G32" i="1" s="1"/>
  <c r="W17" i="44" l="1"/>
  <c r="V17" i="44"/>
  <c r="W16" i="44"/>
  <c r="V16" i="44"/>
  <c r="W22" i="44"/>
  <c r="V22" i="44"/>
  <c r="T21" i="44"/>
  <c r="S25" i="44"/>
  <c r="S31" i="44"/>
  <c r="T29" i="44"/>
  <c r="W13" i="44"/>
  <c r="V13" i="44"/>
  <c r="H32" i="46"/>
  <c r="K32" i="46" s="1"/>
  <c r="S27" i="44" s="1"/>
  <c r="T27" i="44" s="1"/>
  <c r="J20" i="12"/>
  <c r="G42" i="45"/>
  <c r="H9" i="46"/>
  <c r="K9" i="46" s="1"/>
  <c r="J11" i="12"/>
  <c r="S12" i="44"/>
  <c r="K22" i="46"/>
  <c r="W29" i="44" l="1"/>
  <c r="V29" i="44"/>
  <c r="V31" i="44" s="1"/>
  <c r="T31" i="44"/>
  <c r="W31" i="44" s="1"/>
  <c r="G49" i="45"/>
  <c r="G50" i="45" s="1"/>
  <c r="G64" i="45" s="1"/>
  <c r="P27" i="45"/>
  <c r="Q27" i="45" s="1"/>
  <c r="P10" i="45"/>
  <c r="Q10" i="45" s="1"/>
  <c r="P19" i="45"/>
  <c r="Q19" i="45" s="1"/>
  <c r="P15" i="45"/>
  <c r="Q15" i="45" s="1"/>
  <c r="P17" i="45"/>
  <c r="Q17" i="45" s="1"/>
  <c r="P18" i="45"/>
  <c r="Q18" i="45" s="1"/>
  <c r="P8" i="45"/>
  <c r="P13" i="45"/>
  <c r="Q13" i="45" s="1"/>
  <c r="P9" i="45"/>
  <c r="Q9" i="45" s="1"/>
  <c r="P23" i="45"/>
  <c r="P14" i="45"/>
  <c r="Q14" i="45" s="1"/>
  <c r="P16" i="45"/>
  <c r="Q16" i="45" s="1"/>
  <c r="P12" i="45"/>
  <c r="Q12" i="45" s="1"/>
  <c r="P11" i="45"/>
  <c r="Q11" i="45" s="1"/>
  <c r="P29" i="45"/>
  <c r="Q29" i="45" s="1"/>
  <c r="G43" i="45"/>
  <c r="G63" i="45" s="1"/>
  <c r="W21" i="44"/>
  <c r="V21" i="44"/>
  <c r="V25" i="44" s="1"/>
  <c r="T25" i="44"/>
  <c r="W25" i="44" s="1"/>
  <c r="T12" i="44"/>
  <c r="S19" i="44"/>
  <c r="W27" i="44"/>
  <c r="V27" i="44"/>
  <c r="S8" i="44"/>
  <c r="K11" i="46"/>
  <c r="K42" i="46" s="1"/>
  <c r="S11" i="45" l="1"/>
  <c r="R11" i="45"/>
  <c r="R10" i="45"/>
  <c r="S10" i="45"/>
  <c r="R29" i="45"/>
  <c r="S29" i="45"/>
  <c r="S14" i="45"/>
  <c r="R14" i="45"/>
  <c r="P21" i="45"/>
  <c r="P25" i="45" s="1"/>
  <c r="Q8" i="45"/>
  <c r="S19" i="45"/>
  <c r="R19" i="45"/>
  <c r="S12" i="45"/>
  <c r="R12" i="45"/>
  <c r="S9" i="45"/>
  <c r="R9" i="45"/>
  <c r="S17" i="45"/>
  <c r="R17" i="45"/>
  <c r="R27" i="45"/>
  <c r="S27" i="45"/>
  <c r="S18" i="45"/>
  <c r="R18" i="45"/>
  <c r="T8" i="44"/>
  <c r="S10" i="44"/>
  <c r="S37" i="44" s="1"/>
  <c r="V12" i="44"/>
  <c r="V19" i="44" s="1"/>
  <c r="W12" i="44"/>
  <c r="T19" i="44"/>
  <c r="R16" i="45"/>
  <c r="S16" i="45"/>
  <c r="S13" i="45"/>
  <c r="R13" i="45"/>
  <c r="S15" i="45"/>
  <c r="R15" i="45"/>
  <c r="W19" i="44" l="1"/>
  <c r="W8" i="44"/>
  <c r="V8" i="44"/>
  <c r="V10" i="44" s="1"/>
  <c r="V37" i="44" s="1"/>
  <c r="T10" i="44"/>
  <c r="W10" i="44" s="1"/>
  <c r="R8" i="45"/>
  <c r="R21" i="45" s="1"/>
  <c r="S8" i="45"/>
  <c r="Q21" i="45"/>
  <c r="R23" i="45" l="1"/>
  <c r="R25" i="45"/>
  <c r="Q23" i="45"/>
  <c r="S23" i="45" s="1"/>
  <c r="S21" i="45"/>
  <c r="Q25" i="45"/>
  <c r="T37" i="44"/>
  <c r="W37" i="44" s="1"/>
</calcChain>
</file>

<file path=xl/comments1.xml><?xml version="1.0" encoding="utf-8"?>
<comments xmlns="http://schemas.openxmlformats.org/spreadsheetml/2006/main">
  <authors>
    <author>Paul Schmidt</author>
  </authors>
  <commentList>
    <comment ref="AD147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147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147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147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147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158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158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158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158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158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192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192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192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192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192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D203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E203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F203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G203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  <comment ref="AH203" authorId="0" shapeId="0">
      <text>
        <r>
          <rPr>
            <b/>
            <sz val="9"/>
            <color indexed="81"/>
            <rFont val="Tahoma"/>
            <family val="2"/>
          </rPr>
          <t xml:space="preserve">Puget Sound Energy: </t>
        </r>
        <r>
          <rPr>
            <sz val="9"/>
            <color indexed="81"/>
            <rFont val="Tahoma"/>
            <family val="2"/>
          </rPr>
          <t xml:space="preserve">Adjusted to remove interest adjustment above to prevent double counting the adjustment.
</t>
        </r>
      </text>
    </comment>
  </commentList>
</comments>
</file>

<file path=xl/sharedStrings.xml><?xml version="1.0" encoding="utf-8"?>
<sst xmlns="http://schemas.openxmlformats.org/spreadsheetml/2006/main" count="1644" uniqueCount="485">
  <si>
    <t>Puget Sound Energy</t>
  </si>
  <si>
    <t>Electric Decoupling Mechanism</t>
  </si>
  <si>
    <t>Line</t>
  </si>
  <si>
    <t>Schedule</t>
  </si>
  <si>
    <t>Schedules</t>
  </si>
  <si>
    <t>No.</t>
  </si>
  <si>
    <t>Source</t>
  </si>
  <si>
    <t>8 &amp; 24</t>
  </si>
  <si>
    <t>7A, 11, 25, 29, 35 &amp; 43</t>
  </si>
  <si>
    <t>(a)</t>
  </si>
  <si>
    <t>(b)</t>
  </si>
  <si>
    <t>(c)</t>
  </si>
  <si>
    <t>(d)</t>
  </si>
  <si>
    <t>(e)</t>
  </si>
  <si>
    <t>(f)</t>
  </si>
  <si>
    <t>Work Paper</t>
  </si>
  <si>
    <t>Total Balance to Amortize</t>
  </si>
  <si>
    <t>Forecasted Rate Year Base Sales (kWh)</t>
  </si>
  <si>
    <t>Rate Year Amortization Rate ($/kWh)</t>
  </si>
  <si>
    <t>Post-Rate Test Amortization Rate ($/kWh)</t>
  </si>
  <si>
    <t>Post-Rate Test Deferred Balance to Recover/(Refund)</t>
  </si>
  <si>
    <t>Calculation</t>
  </si>
  <si>
    <t xml:space="preserve">Post-Rate Test Total Balance for Amortization </t>
  </si>
  <si>
    <t>Post-Rate Test Deferred Balance not Amortized</t>
  </si>
  <si>
    <t>12 &amp; 26</t>
  </si>
  <si>
    <t>10 &amp; 31</t>
  </si>
  <si>
    <t>Forecasted Rate Year Base Sales (KW)</t>
  </si>
  <si>
    <t>Rate Year Amortization Rate ($/KW)</t>
  </si>
  <si>
    <t>Post-Rate Test Amortization Rate ($/KW)</t>
  </si>
  <si>
    <t>Average Rate ($/kWh)</t>
  </si>
  <si>
    <t>Current Schedule 142 Delivery Margin Amortization Rate ($/kWh)</t>
  </si>
  <si>
    <t>Tariff</t>
  </si>
  <si>
    <t>Current Schedule 142 Fixed Power Cost Amortization Rate ($/kWh)</t>
  </si>
  <si>
    <t>Total Current Schedule 142 Rate ($/kWh)</t>
  </si>
  <si>
    <t>Proposed Schedule 142 Delivery Margin Amortization Rate ($/kWh)</t>
  </si>
  <si>
    <t>Proposed Schedule 142 Fixed Power Cost Amortization Rate ($/kWh)</t>
  </si>
  <si>
    <t>Total Proposed Schedule 142 Rate ($/kWh)</t>
  </si>
  <si>
    <t>Incremental Change in Volumetric Delivery Revenue per Unit ($/kWh)</t>
  </si>
  <si>
    <t>% Change to Revenues</t>
  </si>
  <si>
    <t>% above Rate Test Maximum</t>
  </si>
  <si>
    <t>Adjust Schedule 142 Delivery Margin Amortization Rate ($/kWh)</t>
  </si>
  <si>
    <t>Adjust Schedule 142 Fixed Power Cost Amortization Rate ($/kWh)</t>
  </si>
  <si>
    <t>Post-Rate Test Schedule 142 Delivery Margin Amortization Rate ($/kWh)</t>
  </si>
  <si>
    <t>Post-Rate Test Schedule 142 Fixed Power Cost Amortization Rate ($/kWh)</t>
  </si>
  <si>
    <t>Post-Rate Test Total Schedule 142 Amortization Rate ($/kWh)</t>
  </si>
  <si>
    <t>Average Rate ($/KW)</t>
  </si>
  <si>
    <t>Plus: Current Schedule 142 Delivery Margin Amortization Rate ($/KW)</t>
  </si>
  <si>
    <t>Plus: Current Schedule 142 Fixed Power Cost Amortization Rate ($/kWh)</t>
  </si>
  <si>
    <t>Proposed Schedule 142 Delivery Margin Amortization Rate ($/KW)</t>
  </si>
  <si>
    <t>Proposed Schedule 142 Fixed Power Cost Amortization Rate ($/KW)</t>
  </si>
  <si>
    <t>Incremental Change to Delivery Margin Amortization Rate ($/KW)</t>
  </si>
  <si>
    <t>Incremental Change to Fixed Power Cost Amortization Rate ($/kWh)</t>
  </si>
  <si>
    <t>% Change to Delivery Revenues</t>
  </si>
  <si>
    <t>% Change to Fixed Power Cost Revenues</t>
  </si>
  <si>
    <t>% Total Change to Revenues</t>
  </si>
  <si>
    <t>Adjust Schedule 142 Delivery Margin Amortization Rate ($/KW)</t>
  </si>
  <si>
    <t>Post-Rate Test Schedule 142 Delivery Margin Amortization Rate ($/KW)</t>
  </si>
  <si>
    <t>Post-Rate Test Schedule 142 Fixed Power Cost Amortization Rate ($/KW)</t>
  </si>
  <si>
    <t>Line No.</t>
  </si>
  <si>
    <t>Estimated Annual Proforma Base Revenue</t>
  </si>
  <si>
    <t>Schedule 95
PCORC</t>
  </si>
  <si>
    <t>Schedule 95A
Federal Incentive Credit</t>
  </si>
  <si>
    <t>Schedule 120
Conservation</t>
  </si>
  <si>
    <t>Schedule 129
Low Income</t>
  </si>
  <si>
    <t>Schedule 132
Merger Credit</t>
  </si>
  <si>
    <t>Schedule 140
Property Tax</t>
  </si>
  <si>
    <t>Schedule 194
BPA Res &amp; Farm Credit</t>
  </si>
  <si>
    <t>(g)</t>
  </si>
  <si>
    <t>(h)</t>
  </si>
  <si>
    <t>(i)</t>
  </si>
  <si>
    <t>(j)</t>
  </si>
  <si>
    <t>7A (Note 1)</t>
  </si>
  <si>
    <t>Residential</t>
  </si>
  <si>
    <t>26 &amp; 26P</t>
  </si>
  <si>
    <t>Total Secondary Voltage</t>
  </si>
  <si>
    <t>Total Primary Voltage</t>
  </si>
  <si>
    <t>Total High Voltage</t>
  </si>
  <si>
    <t>50-59</t>
  </si>
  <si>
    <t>449-459</t>
  </si>
  <si>
    <t>Total</t>
  </si>
  <si>
    <t>Check</t>
  </si>
  <si>
    <t>Actual Customers</t>
  </si>
  <si>
    <t xml:space="preserve">  Schedule 7</t>
  </si>
  <si>
    <t xml:space="preserve">  Schedules 8 &amp; 24</t>
  </si>
  <si>
    <t xml:space="preserve">Total Earnings Sharing </t>
  </si>
  <si>
    <t xml:space="preserve">Delivery Margin Revenue </t>
  </si>
  <si>
    <t>Delivery Margin Earnings Sharing Allocation:</t>
  </si>
  <si>
    <t>Allocation Factors</t>
  </si>
  <si>
    <t>% of (3c)</t>
  </si>
  <si>
    <t>Allocation of Earnings Sharing</t>
  </si>
  <si>
    <t>(7c) x (5)</t>
  </si>
  <si>
    <t>Total Proposed</t>
  </si>
  <si>
    <t>Schedule 142 Rate</t>
  </si>
  <si>
    <t>Schedule 142</t>
  </si>
  <si>
    <t>Delivery Margin</t>
  </si>
  <si>
    <t>Fixed Power Cost</t>
  </si>
  <si>
    <t>Units</t>
  </si>
  <si>
    <t>Adjusting Rates</t>
  </si>
  <si>
    <t>Amortization</t>
  </si>
  <si>
    <t>Schedules 7</t>
  </si>
  <si>
    <t>Energy Charge</t>
  </si>
  <si>
    <t>$/kWh</t>
  </si>
  <si>
    <t>Schedules 8 &amp; 24</t>
  </si>
  <si>
    <t>Schedules 7A, 11, 25, 29, 35 &amp; 43</t>
  </si>
  <si>
    <t>Schedule 12 &amp; 26</t>
  </si>
  <si>
    <t>Demand Charge</t>
  </si>
  <si>
    <t xml:space="preserve">$/KW </t>
  </si>
  <si>
    <t>$kWh</t>
  </si>
  <si>
    <t>Schedule 10 &amp; 31</t>
  </si>
  <si>
    <t>$/KW</t>
  </si>
  <si>
    <t>Sch 142</t>
  </si>
  <si>
    <t>kWh</t>
  </si>
  <si>
    <t>Total Residential</t>
  </si>
  <si>
    <t>KW</t>
  </si>
  <si>
    <t>Lighting</t>
  </si>
  <si>
    <t>Customer Bill</t>
  </si>
  <si>
    <t>Month</t>
  </si>
  <si>
    <t>$ Difference</t>
  </si>
  <si>
    <t>% Difference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</si>
  <si>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</si>
  <si>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</si>
  <si>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</si>
  <si>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</si>
  <si>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</si>
  <si>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</si>
  <si>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</si>
  <si>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</si>
  <si>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</si>
  <si>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</si>
  <si>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</si>
  <si>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</si>
  <si>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</si>
  <si>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Monthly Average</t>
  </si>
  <si>
    <t>Customer Monthly Charge:</t>
  </si>
  <si>
    <t>per Month</t>
  </si>
  <si>
    <t>Schedule 141 - ERF Rider - 1 Phase Basic Charge</t>
  </si>
  <si>
    <t>Subtotal Base Monthly Charge</t>
  </si>
  <si>
    <t>Energy Charge:</t>
  </si>
  <si>
    <t>Schedule 7 first 600 kWh</t>
  </si>
  <si>
    <t>$ / kWh</t>
  </si>
  <si>
    <t>Schedule 129 - Low Income</t>
  </si>
  <si>
    <t>Schedule 140 - Property Tax Rider</t>
  </si>
  <si>
    <t>Schedule 141 - ERF Rider - First 600 kWh</t>
  </si>
  <si>
    <t>Schedule 142 - Decoupling Rider</t>
  </si>
  <si>
    <t>Subtotal Base First 600 kWh Charge</t>
  </si>
  <si>
    <t>Schedule 7 over 600 kWh</t>
  </si>
  <si>
    <t>Schedule 141 - ERF Rider - Over 600 kWh</t>
  </si>
  <si>
    <t>Subtotal Base Over 600 kWh Charge</t>
  </si>
  <si>
    <t>Schedule 95 - Power Cost Adjustment Clause</t>
  </si>
  <si>
    <t>Schedule 95A - Wind Power Production Credit</t>
  </si>
  <si>
    <t>Schedule 120 - Conservation Rider</t>
  </si>
  <si>
    <t>Schedule 132 - Merger Credit</t>
  </si>
  <si>
    <t>Schedule 133 - Regulatory Asset Tracker</t>
  </si>
  <si>
    <t>Schedule 137 - Renewable Energy Credit</t>
  </si>
  <si>
    <t>Schedule 194 - BPA Exchange Credit</t>
  </si>
  <si>
    <t>Conversion Factor</t>
  </si>
  <si>
    <t>Development of Margin Revenue</t>
  </si>
  <si>
    <t xml:space="preserve">  Schedule 12 &amp; 26</t>
  </si>
  <si>
    <t xml:space="preserve">  Schedule 10 &amp; 31</t>
  </si>
  <si>
    <t>Allowed Delivery Revenue Per Customer</t>
  </si>
  <si>
    <t>Total Allowed Delivery Revenue</t>
  </si>
  <si>
    <t>Delivery Revenue Per Unit ($/kWh)</t>
  </si>
  <si>
    <t>Description</t>
  </si>
  <si>
    <t>46 &amp; 49</t>
  </si>
  <si>
    <t>Development of Delivery Margin Amortization Rate</t>
  </si>
  <si>
    <t>Development of Fixed Power Cost Amortization Rate</t>
  </si>
  <si>
    <t>Annual Rate Change Test (Limit 3%)</t>
  </si>
  <si>
    <t>Forecast Delivered Sales Volumes and Customer Counts</t>
  </si>
  <si>
    <t>Projected Delivered Sales Volume by Month (kWh)</t>
  </si>
  <si>
    <t>Rate Schedule</t>
  </si>
  <si>
    <t>7A</t>
  </si>
  <si>
    <t>11 &amp; 25</t>
  </si>
  <si>
    <t>Projected Demand by Month (KW)</t>
  </si>
  <si>
    <t xml:space="preserve">Projected Customers by Month </t>
  </si>
  <si>
    <t>Average</t>
  </si>
  <si>
    <t>Schedules 46 &amp; 49</t>
  </si>
  <si>
    <t>Schedules 7A,11,25,29,35&amp;43</t>
  </si>
  <si>
    <t>Projected</t>
  </si>
  <si>
    <t>Deferral Amortization Rate ($/kWh)</t>
  </si>
  <si>
    <t>Deferral Amortization</t>
  </si>
  <si>
    <t>Remove Rev Sensitive Items (Conversion Factor)</t>
  </si>
  <si>
    <t>Deferral Amortization Net of Rev Sensitive Items</t>
  </si>
  <si>
    <t xml:space="preserve">KW </t>
  </si>
  <si>
    <t>Deferral Amortization Rate ($/KW)</t>
  </si>
  <si>
    <t xml:space="preserve">Schedule 7 Decoupling Refund/Surcharge Amortization </t>
  </si>
  <si>
    <t xml:space="preserve">Schedules 8 &amp; 24 Decoupling Refund/Surcharge Amortization </t>
  </si>
  <si>
    <t>Schedules 7A, 11, 25, 29, 35 &amp; 43 Decoupling Refund/Surcharge Amortization</t>
  </si>
  <si>
    <t xml:space="preserve">Schedule 40 Decoupling Refund/Surcharge Amortization </t>
  </si>
  <si>
    <t xml:space="preserve">Schedules 12 &amp; 26 Decoupling Refund/Surcharge Amortization </t>
  </si>
  <si>
    <t>Schedules 10 &amp; 31 Decoupling Refund/Surcharge Amortization</t>
  </si>
  <si>
    <t xml:space="preserve">Schedules 46 &amp; 49 Decoupling Refund/Surcharge Amortization </t>
  </si>
  <si>
    <t>PUGET SOUND ENERGY-ELECTRIC</t>
  </si>
  <si>
    <t>LINE</t>
  </si>
  <si>
    <t>NO.</t>
  </si>
  <si>
    <t>DESCRIPTION</t>
  </si>
  <si>
    <t>RATE</t>
  </si>
  <si>
    <t>BAD DEBTS</t>
  </si>
  <si>
    <t>ANNUAL FILING FEE</t>
  </si>
  <si>
    <t>SUM OF TAXES OTHER</t>
  </si>
  <si>
    <t>Exhibit 8</t>
  </si>
  <si>
    <t>(2) + (4) + (6)</t>
  </si>
  <si>
    <t>Amortization Balance including Revenue Senstive Items</t>
  </si>
  <si>
    <t>(2) / (10)</t>
  </si>
  <si>
    <t>(4) / (10)</t>
  </si>
  <si>
    <t>Interest Balance including Revenue Sensitive Items</t>
  </si>
  <si>
    <t>(6) / (10)</t>
  </si>
  <si>
    <t>Total Balance including Revenue Sensitive Items</t>
  </si>
  <si>
    <t>(12) + (14) + (16)</t>
  </si>
  <si>
    <t>Recovery of Delivery Deferral Balance by Rate Group</t>
  </si>
  <si>
    <t xml:space="preserve">Line  </t>
  </si>
  <si>
    <t>Deferral Balance including Revenue Sensitive Items</t>
  </si>
  <si>
    <t>Normalizing Adjustments to Remove</t>
  </si>
  <si>
    <t>2017 CBR as Filed</t>
  </si>
  <si>
    <t>Temp Normalization</t>
  </si>
  <si>
    <t>Temp Related Power Costs</t>
  </si>
  <si>
    <t>Rate Case Expense</t>
  </si>
  <si>
    <t>Bad Debt</t>
  </si>
  <si>
    <t>Montana Tax</t>
  </si>
  <si>
    <t>Injuries &amp; Damages</t>
  </si>
  <si>
    <t>Storm Normalization</t>
  </si>
  <si>
    <t>Actual</t>
  </si>
  <si>
    <t xml:space="preserve">  Schedule 46 &amp; 49</t>
  </si>
  <si>
    <t>Test Year NORMAL</t>
  </si>
  <si>
    <t xml:space="preserve">Total kWh Usage by Rate Schedule </t>
  </si>
  <si>
    <t>Temperature Sensitive Rate Schedules</t>
  </si>
  <si>
    <t>Class</t>
  </si>
  <si>
    <t>TY_Total</t>
  </si>
  <si>
    <t>Schedule 7, 17, 27, 37 &amp; 47</t>
  </si>
  <si>
    <t>Schedule 8</t>
  </si>
  <si>
    <t>Schedule 24 &amp; 24L</t>
  </si>
  <si>
    <t>Total Schedule 24</t>
  </si>
  <si>
    <t>Schedule 11</t>
  </si>
  <si>
    <t>Schedule 25, 25L &amp; 7A</t>
  </si>
  <si>
    <t>Total Schedule 25</t>
  </si>
  <si>
    <t>Schedule 12</t>
  </si>
  <si>
    <t>Schedule 26 &amp; 26L</t>
  </si>
  <si>
    <t>Total Schedule 26</t>
  </si>
  <si>
    <t>Schedule 10</t>
  </si>
  <si>
    <t>Schedule 31</t>
  </si>
  <si>
    <t>Total Schedule 31</t>
  </si>
  <si>
    <t>Schedule 29</t>
  </si>
  <si>
    <t>Schedule 40</t>
  </si>
  <si>
    <t>Schedule 43</t>
  </si>
  <si>
    <t>Resale 5</t>
  </si>
  <si>
    <t>% Diff from Actual (Total)</t>
  </si>
  <si>
    <t>Rate Schedules Not Sensitive to Temperature</t>
  </si>
  <si>
    <t>High Voltage (46/49)</t>
  </si>
  <si>
    <t>Schedule 35</t>
  </si>
  <si>
    <t>Grand Total</t>
  </si>
  <si>
    <t>Background Filter:</t>
  </si>
  <si>
    <t xml:space="preserve">Division {Electric} </t>
  </si>
  <si>
    <t>Rate Category</t>
  </si>
  <si>
    <t>Recovery of FPC Deferral Balance by Rate Group</t>
  </si>
  <si>
    <t>Summary of Proposed Rates</t>
  </si>
  <si>
    <t>Acct No.</t>
  </si>
  <si>
    <t>Delivery Decoupling Accounts:</t>
  </si>
  <si>
    <t xml:space="preserve">Sch. 7 Decoupling Refund/Surcharge Amortization </t>
  </si>
  <si>
    <t>Beginning</t>
  </si>
  <si>
    <t>Transfer Deferral Amounts to Surcharge/Refund Account</t>
  </si>
  <si>
    <t>Surcharge/Refund Amortization</t>
  </si>
  <si>
    <t>Total Month</t>
  </si>
  <si>
    <t>Ending</t>
  </si>
  <si>
    <t xml:space="preserve">Sch. 8 &amp; 24 Decoupling Refund/Surcharge Amortization </t>
  </si>
  <si>
    <t>Allocation of Non-Residential Amortization Amounts</t>
  </si>
  <si>
    <t xml:space="preserve">Sch. 7A, 11, 25, 29, 35 &amp; 43 Decoupling Refund/Surcharge Amortization </t>
  </si>
  <si>
    <t xml:space="preserve">Sch. 40 Decoupling Refund/Surcharge Amortization </t>
  </si>
  <si>
    <t xml:space="preserve">Sch. 12 &amp; 26 Decoupling Refund/Surcharge Amortization </t>
  </si>
  <si>
    <t xml:space="preserve">Sch. 10 &amp; 31 Decoupling Refund/Surcharge Amortization </t>
  </si>
  <si>
    <t xml:space="preserve">Sch. 46 &amp; 49 Decoupling Refund/Surcharge Amortization </t>
  </si>
  <si>
    <t>Current Sch. 7 Decoupling Deferral</t>
  </si>
  <si>
    <t>PSE Deferral</t>
  </si>
  <si>
    <t>Current Sch. 8 &amp; 24 Decoupling Deferral</t>
  </si>
  <si>
    <t>Allocation of Non-Residential Deferral Amounts</t>
  </si>
  <si>
    <t>Current Sch. 7A, 11, 25, 29, 35 &amp; 43 Decoupling Deferral</t>
  </si>
  <si>
    <t>Current Sch. 40 Decoupling Deferral</t>
  </si>
  <si>
    <t>Current Sch. 12 &amp; 26 Decoupling Deferral</t>
  </si>
  <si>
    <t>Current Sch. 10 &amp; 31 Decoupling Deferral</t>
  </si>
  <si>
    <t>Current Sch. 46 &amp; 49 Decoupling Deferral</t>
  </si>
  <si>
    <t>Interest on Sch. 7 Decoupling Deferral</t>
  </si>
  <si>
    <t xml:space="preserve">Activity </t>
  </si>
  <si>
    <t>Interest on Sch. 8 &amp; 24 Decoupling Deferral</t>
  </si>
  <si>
    <t>Allocation of Non-Residential Interest Amounts</t>
  </si>
  <si>
    <t>Interest on Sch. 7A, 11, 25, 29, 35 &amp; 43 Decoupling Deferral</t>
  </si>
  <si>
    <t>Interest on Sch. 40 Decoupling Deferral</t>
  </si>
  <si>
    <t>Interest on Sch. 12 &amp; 26 Decoupling Deferral</t>
  </si>
  <si>
    <t>Interest on Sch. 10 &amp; 31 Decoupling Deferral</t>
  </si>
  <si>
    <t>Interest on Sch. 46 &amp; 49 Decoupling Deferral</t>
  </si>
  <si>
    <t>Fixed Power Costs Decoupling Accounts:</t>
  </si>
  <si>
    <t>Allocation of Fixed Power Cost Deferral Amounts</t>
  </si>
  <si>
    <t xml:space="preserve">Total </t>
  </si>
  <si>
    <t>Less:  Acct. being Amortized</t>
  </si>
  <si>
    <t>Current Period Under/(Over) Recovered</t>
  </si>
  <si>
    <t>Decoupling Account Balance</t>
  </si>
  <si>
    <t>Annual kWh Delivered Sales (Normalized)</t>
  </si>
  <si>
    <t>Schedule 142 Typical Residential Bill Impact</t>
  </si>
  <si>
    <t>Remove:</t>
  </si>
  <si>
    <t>Add:</t>
  </si>
  <si>
    <t>Revenue Change</t>
  </si>
  <si>
    <t>% Change</t>
  </si>
  <si>
    <t>Present Base Rates</t>
  </si>
  <si>
    <t>Sch 95</t>
  </si>
  <si>
    <t>Sch 95A</t>
  </si>
  <si>
    <t>Sch 120</t>
  </si>
  <si>
    <t>Sch 129</t>
  </si>
  <si>
    <t>Sch 132</t>
  </si>
  <si>
    <t>Sch 137</t>
  </si>
  <si>
    <t>Sch 140</t>
  </si>
  <si>
    <t>Sch 141</t>
  </si>
  <si>
    <t>Sch 194</t>
  </si>
  <si>
    <t>Current Residential Bill</t>
  </si>
  <si>
    <t>Remove:  Schedule 142</t>
  </si>
  <si>
    <t>Add:  Schedule 142</t>
  </si>
  <si>
    <t>Proposed Residential Bill</t>
  </si>
  <si>
    <t>Average Cents-per-kWh</t>
  </si>
  <si>
    <t>Summary Page Residential</t>
  </si>
  <si>
    <t>Typical</t>
  </si>
  <si>
    <t>Residential Schedule 7 Rates</t>
  </si>
  <si>
    <t>One Phase Basic Charge</t>
  </si>
  <si>
    <t>Other Electric Charges and Credits</t>
  </si>
  <si>
    <t>Subtotal Other Charges</t>
  </si>
  <si>
    <t>Total Block 1 Energy Charge</t>
  </si>
  <si>
    <t>Total Block 2 Energy Charge</t>
  </si>
  <si>
    <t>Forecast kWh</t>
  </si>
  <si>
    <t>Forecast Customer Count</t>
  </si>
  <si>
    <t>Average Use per Customer</t>
  </si>
  <si>
    <t>Annual Demand (kW or kVa)</t>
  </si>
  <si>
    <t>(f) = (a) x (d)
or
(f) = (b) x (d)</t>
  </si>
  <si>
    <t>(f) = (a) x (e)
or
(f) = (b) x (e)</t>
  </si>
  <si>
    <t>8</t>
  </si>
  <si>
    <t>26</t>
  </si>
  <si>
    <t>Total Retail Sales</t>
  </si>
  <si>
    <t>Schedule 142 Rate Change Impacts by Rate Schedule</t>
  </si>
  <si>
    <t>Schedule 142 Revenue Change</t>
  </si>
  <si>
    <t>Actual kWh (New Rate)</t>
  </si>
  <si>
    <t>Actual kWh (Old Rate)</t>
  </si>
  <si>
    <t>Total Actual Volumetric Delivery Revenue</t>
  </si>
  <si>
    <t>Deferral</t>
  </si>
  <si>
    <t>Deferral Amortization Rate ($/kWh) (New Rate)</t>
  </si>
  <si>
    <t>Delivery Revenue Per Unit ($/KW)</t>
  </si>
  <si>
    <t>Deferral Amortization Rate ($/KW) (New Rate)</t>
  </si>
  <si>
    <t>Delivery Revenue Deferral and Amortization Calculations</t>
  </si>
  <si>
    <t xml:space="preserve">Schedule 7   </t>
  </si>
  <si>
    <t>Monthly Allowed Delivery RPC</t>
  </si>
  <si>
    <t>Allowed Delivery Revenue</t>
  </si>
  <si>
    <t>Actual Delivery Revenue</t>
  </si>
  <si>
    <t>Interest</t>
  </si>
  <si>
    <t>Cumulative Deferral &amp; Interest</t>
  </si>
  <si>
    <t>Deferral Amortization Rate ($/kWh) Old Rate)</t>
  </si>
  <si>
    <t>Cumulative Deferral &amp; Interest Net of Amortization</t>
  </si>
  <si>
    <t>Conversion Factor (ERF UE-130137)</t>
  </si>
  <si>
    <t>Conversion Factor (2017 GRC UE-170033)</t>
  </si>
  <si>
    <t>Deferral for Journal Entry</t>
  </si>
  <si>
    <t>Deferral Amorization for Journal Entry</t>
  </si>
  <si>
    <t>Amounts highlighted in green must be updated with actuals each month using customer count and volume reports from SAP Business Objects</t>
  </si>
  <si>
    <t xml:space="preserve">Amounts highlighted in orange will be updated each May when rates change by the Cost of Service Department. </t>
  </si>
  <si>
    <t>The conversion factor should be updated as necessary when rates change and can be obtained from the Revenue Requirement Department.</t>
  </si>
  <si>
    <t>Schedules 12 &amp; 26</t>
  </si>
  <si>
    <t>Actual KW (New Rate)</t>
  </si>
  <si>
    <t>Actual KW (Old Rate)</t>
  </si>
  <si>
    <t>Deferral Amortization Rate ($/KW) Old Rate)</t>
  </si>
  <si>
    <t>Schedules 10 &amp; 31</t>
  </si>
  <si>
    <t>Delivery Revenue Amortization Calculations</t>
  </si>
  <si>
    <t>Amounts highlighted in green must be updated with actuals each month using volume reports from SAP Business Objects</t>
  </si>
  <si>
    <t>Fixed Production Cost Revenue Deferral and Amortization Calculations</t>
  </si>
  <si>
    <t>Schedule 7</t>
  </si>
  <si>
    <t>Allowed Fixed Production Cost Revenue</t>
  </si>
  <si>
    <t>Fixed Production Cost Revenue Per Unit ($/kWh)</t>
  </si>
  <si>
    <t>Actual Fixed Production Cost Revenue</t>
  </si>
  <si>
    <t>Total Actual Volumetric FPC Revenue</t>
  </si>
  <si>
    <t>001/2018</t>
  </si>
  <si>
    <t>002/2018</t>
  </si>
  <si>
    <t>003/2018</t>
  </si>
  <si>
    <t>004/2018</t>
  </si>
  <si>
    <t>005/2018</t>
  </si>
  <si>
    <t>006/2018</t>
  </si>
  <si>
    <t>007/2018</t>
  </si>
  <si>
    <t>008/2018</t>
  </si>
  <si>
    <t>009/2018</t>
  </si>
  <si>
    <t>010/2018</t>
  </si>
  <si>
    <t>011/2018</t>
  </si>
  <si>
    <t>012/2018</t>
  </si>
  <si>
    <t xml:space="preserve">  Schedules 7A, 11, 25, 29, 35 &amp; 43</t>
  </si>
  <si>
    <t xml:space="preserve">  Schedules 40</t>
  </si>
  <si>
    <t xml:space="preserve">  Schedules 46 &amp; 49</t>
  </si>
  <si>
    <t>CY 2018</t>
  </si>
  <si>
    <t>12ME Apr 2020</t>
  </si>
  <si>
    <r>
      <rPr>
        <b/>
        <sz val="8"/>
        <color rgb="FF0000FF"/>
        <rFont val="Arial"/>
        <family val="2"/>
      </rPr>
      <t>2019</t>
    </r>
    <r>
      <rPr>
        <b/>
        <sz val="8"/>
        <rFont val="Arial"/>
        <family val="2"/>
      </rPr>
      <t xml:space="preserve"> Electric Decoupling Filing</t>
    </r>
  </si>
  <si>
    <r>
      <t xml:space="preserve">Proposed Effective </t>
    </r>
    <r>
      <rPr>
        <b/>
        <sz val="8"/>
        <color rgb="FF0000FF"/>
        <rFont val="Arial"/>
        <family val="2"/>
      </rPr>
      <t>May 1, 2019</t>
    </r>
  </si>
  <si>
    <r>
      <t>Estimated Amortization Balance as of</t>
    </r>
    <r>
      <rPr>
        <sz val="8"/>
        <color rgb="FF0000FF"/>
        <rFont val="Arial"/>
        <family val="2"/>
      </rPr>
      <t xml:space="preserve"> April 30, 2019</t>
    </r>
  </si>
  <si>
    <r>
      <t xml:space="preserve">Deferred Balance at End of </t>
    </r>
    <r>
      <rPr>
        <sz val="8"/>
        <color rgb="FF0000FF"/>
        <rFont val="Arial"/>
        <family val="2"/>
      </rPr>
      <t>CY 2018</t>
    </r>
  </si>
  <si>
    <r>
      <t xml:space="preserve">Interest Balance at End of </t>
    </r>
    <r>
      <rPr>
        <sz val="8"/>
        <color rgb="FF0000FF"/>
        <rFont val="Arial"/>
        <family val="2"/>
      </rPr>
      <t>CY 2018</t>
    </r>
  </si>
  <si>
    <r>
      <rPr>
        <sz val="8"/>
        <color rgb="FF0000FF"/>
        <rFont val="Arial"/>
        <family val="2"/>
      </rPr>
      <t>CY 2018</t>
    </r>
    <r>
      <rPr>
        <sz val="8"/>
        <color theme="1"/>
        <rFont val="Arial"/>
        <family val="2"/>
      </rPr>
      <t xml:space="preserve"> Earnings Test Adjustment</t>
    </r>
  </si>
  <si>
    <t>Fixed Production Cost Revenue Amortization Calculations</t>
  </si>
  <si>
    <r>
      <t xml:space="preserve">Estimated Amortization Balance as of </t>
    </r>
    <r>
      <rPr>
        <sz val="8"/>
        <color rgb="FF0000FF"/>
        <rFont val="Arial"/>
        <family val="2"/>
      </rPr>
      <t>April 30, 2019</t>
    </r>
  </si>
  <si>
    <t>Delivery</t>
  </si>
  <si>
    <t>Deferral Amortization Rate ($/KWh)</t>
  </si>
  <si>
    <t>KWh</t>
  </si>
  <si>
    <t xml:space="preserve">Non-Residential Decoupling Refund/Surcharge Amortization </t>
  </si>
  <si>
    <t>Current Non-Residential Decoupling Deferral</t>
  </si>
  <si>
    <t>Adjustment to Remove Amortization from Actual Revenue</t>
  </si>
  <si>
    <t>Allocate Deferral Amounts to Sch 12 &amp; 26 and Sch 10 &amp; 31</t>
  </si>
  <si>
    <t>Interest on Non-Residential Decoupling Deferral</t>
  </si>
  <si>
    <t>Allocate Interest Amounts to Sch 12 &amp; 26 and Sch 10 &amp; 31</t>
  </si>
  <si>
    <t>Interest Adjustment (2016)</t>
  </si>
  <si>
    <t>Balance Write off due to roundings</t>
  </si>
  <si>
    <t>Adjustment to Revise Schedule 10 KW Demand Units</t>
  </si>
  <si>
    <t>Activity</t>
  </si>
  <si>
    <r>
      <t xml:space="preserve">Deferral Balance at End of </t>
    </r>
    <r>
      <rPr>
        <sz val="8"/>
        <color rgb="FF0000FF"/>
        <rFont val="Arial"/>
        <family val="2"/>
      </rPr>
      <t>CY 2018</t>
    </r>
  </si>
  <si>
    <r>
      <t>Deferral Balance at End of</t>
    </r>
    <r>
      <rPr>
        <sz val="8"/>
        <color rgb="FF0000FF"/>
        <rFont val="Arial"/>
        <family val="2"/>
      </rPr>
      <t xml:space="preserve"> CY 2018</t>
    </r>
  </si>
  <si>
    <r>
      <rPr>
        <sz val="8"/>
        <color rgb="FF0000FF"/>
        <rFont val="Arial"/>
        <family val="2"/>
      </rPr>
      <t xml:space="preserve">CY 2018 </t>
    </r>
    <r>
      <rPr>
        <sz val="8"/>
        <color theme="1"/>
        <rFont val="Arial"/>
        <family val="2"/>
      </rPr>
      <t xml:space="preserve">Normalized Revenues </t>
    </r>
  </si>
  <si>
    <r>
      <rPr>
        <sz val="8"/>
        <color rgb="FF0000FF"/>
        <rFont val="Arial"/>
        <family val="2"/>
      </rPr>
      <t>CY 2018</t>
    </r>
    <r>
      <rPr>
        <sz val="8"/>
        <color theme="1"/>
        <rFont val="Arial"/>
        <family val="2"/>
      </rPr>
      <t xml:space="preserve"> Normalized Sales (kWh)</t>
    </r>
  </si>
  <si>
    <r>
      <rPr>
        <sz val="8"/>
        <color rgb="FF0000FF"/>
        <rFont val="Arial"/>
        <family val="2"/>
      </rPr>
      <t>CY 2018</t>
    </r>
    <r>
      <rPr>
        <sz val="8"/>
        <color theme="1"/>
        <rFont val="Arial"/>
        <family val="2"/>
      </rPr>
      <t xml:space="preserve"> Normalized Revenues </t>
    </r>
  </si>
  <si>
    <r>
      <rPr>
        <sz val="8"/>
        <color rgb="FF0000FF"/>
        <rFont val="Arial"/>
        <family val="2"/>
      </rPr>
      <t>CY 2018</t>
    </r>
    <r>
      <rPr>
        <sz val="8"/>
        <color theme="1"/>
        <rFont val="Arial"/>
        <family val="2"/>
      </rPr>
      <t xml:space="preserve"> Normalized Sales (KW)</t>
    </r>
  </si>
  <si>
    <r>
      <t xml:space="preserve">Proposed Rates Effective 
</t>
    </r>
    <r>
      <rPr>
        <sz val="8"/>
        <color rgb="FF0000FF"/>
        <rFont val="Arial"/>
        <family val="2"/>
      </rPr>
      <t>5-1-19</t>
    </r>
  </si>
  <si>
    <r>
      <t xml:space="preserve">Decoupling
Schedule 142
Revenue 
@ </t>
    </r>
    <r>
      <rPr>
        <sz val="8"/>
        <color rgb="FF0000FF"/>
        <rFont val="Arial"/>
        <family val="2"/>
      </rPr>
      <t>5-1-19</t>
    </r>
  </si>
  <si>
    <r>
      <t>Decoupling
Schedule 142
Revenue 
@</t>
    </r>
    <r>
      <rPr>
        <sz val="8"/>
        <color rgb="FF0000FF"/>
        <rFont val="Arial"/>
        <family val="2"/>
      </rPr>
      <t xml:space="preserve"> 5-1-18</t>
    </r>
  </si>
  <si>
    <t>F2018 YE April 2020</t>
  </si>
  <si>
    <r>
      <t xml:space="preserve">Proposed Rates
Eff. </t>
    </r>
    <r>
      <rPr>
        <sz val="8"/>
        <color rgb="FF0000FF"/>
        <rFont val="Arial"/>
        <family val="2"/>
      </rPr>
      <t>5-1-19</t>
    </r>
  </si>
  <si>
    <r>
      <t xml:space="preserve">Current Rates 
Eff. </t>
    </r>
    <r>
      <rPr>
        <sz val="8"/>
        <color rgb="FF0000FF"/>
        <rFont val="Arial"/>
        <family val="2"/>
      </rPr>
      <t>5-1-18</t>
    </r>
  </si>
  <si>
    <t>Schedule 137 REC's</t>
  </si>
  <si>
    <t>Schedule 141
ERF</t>
  </si>
  <si>
    <t>Schedule 142
 Deferral</t>
  </si>
  <si>
    <t>Subtotal
Rider
Rates</t>
  </si>
  <si>
    <r>
      <t xml:space="preserve">Subtotal
Rider
Rates          </t>
    </r>
    <r>
      <rPr>
        <b/>
        <sz val="8"/>
        <color rgb="FF0000FF"/>
        <rFont val="Arial"/>
        <family val="2"/>
      </rPr>
      <t>Sch 142</t>
    </r>
  </si>
  <si>
    <r>
      <t>Annual Estimated Revenue @ Rates Effective</t>
    </r>
    <r>
      <rPr>
        <b/>
        <sz val="8"/>
        <color rgb="FF0000FF"/>
        <rFont val="Arial"/>
        <family val="2"/>
      </rPr>
      <t xml:space="preserve"> 5-1-2019</t>
    </r>
  </si>
  <si>
    <t>2018 Customer Counts</t>
  </si>
  <si>
    <t>CONVERSION FACTOR</t>
  </si>
  <si>
    <t>ADJUSTED FOR FEDERAL TAX RATE CHANGE FROM 35% to 21%</t>
  </si>
  <si>
    <t>FOR THE TWELVE MONTHS ENDED SEPTEMBER 30, 2016</t>
  </si>
  <si>
    <t>GENERAL RATE CASE</t>
  </si>
  <si>
    <t>As Used in UE-180282 and UG-180283</t>
  </si>
  <si>
    <r>
      <t xml:space="preserve">Estimated Amortization through </t>
    </r>
    <r>
      <rPr>
        <b/>
        <sz val="8"/>
        <color rgb="FF0000FF"/>
        <rFont val="Arial"/>
        <family val="2"/>
      </rPr>
      <t>April 2019</t>
    </r>
  </si>
  <si>
    <t>Total Balance</t>
  </si>
  <si>
    <t>46 &amp; 49 *</t>
  </si>
  <si>
    <t>Source: F2018 Load forecast (7-5-18)</t>
  </si>
  <si>
    <t>Allocation %</t>
  </si>
  <si>
    <t>Allocation Factors:</t>
  </si>
  <si>
    <t>Fixed Power Cost Margin Revenue</t>
  </si>
  <si>
    <t>Total Decoupled Revenue</t>
  </si>
  <si>
    <t>Allocated Earnings Sharing:</t>
  </si>
  <si>
    <t>Earnings Test Allocation to Delivery and Fixed Power Cost Revenue</t>
  </si>
  <si>
    <t>Fixed Power Cost Allowed Revenue</t>
  </si>
  <si>
    <t xml:space="preserve">  Schedules 12 &amp; 26</t>
  </si>
  <si>
    <t xml:space="preserve">  Schedules 10 &amp; 31</t>
  </si>
  <si>
    <t>FPC Margin Earnings Sharing Allocation:</t>
  </si>
  <si>
    <t xml:space="preserve">FPC Margin Revenue </t>
  </si>
  <si>
    <t>(k)</t>
  </si>
  <si>
    <t>(l)</t>
  </si>
  <si>
    <t>(m)</t>
  </si>
  <si>
    <t>40*</t>
  </si>
  <si>
    <t xml:space="preserve">*Note: Includes Special Contracts </t>
  </si>
  <si>
    <t>**Note: Schedule 46 + 49 Amortization rate will be set to zero as of May 1, 2019 and actual balance at that time will be written off (Estimated to be $505).</t>
  </si>
  <si>
    <t>Schedule 40*</t>
  </si>
  <si>
    <t>PUGET SOUND ENERGY</t>
  </si>
  <si>
    <t>Electric Earnings Sharing Test (Excludes Normalizing Adjustments per UE-170033 / UG-170034)</t>
  </si>
  <si>
    <t>Commission Basis Report</t>
  </si>
  <si>
    <t>FOR THE TWELVE MONTHS ENDED DECEMBER 31, 2018</t>
  </si>
  <si>
    <t>2018 Adjusted CBR Earnings Test</t>
  </si>
  <si>
    <t>Rate Base Adjustments</t>
  </si>
  <si>
    <t>Commission basis report pg 3-A thru 3-B</t>
  </si>
  <si>
    <t xml:space="preserve">Restated Rate Base </t>
  </si>
  <si>
    <t>Commission basis report pg 1.01 line b</t>
  </si>
  <si>
    <t>Threshold (only 13 days at 2017 GRC ROR)</t>
  </si>
  <si>
    <t>(Source:  UE-130137/UG-130138 and UE-170033/UG-170034)</t>
  </si>
  <si>
    <t>Maximum Net Operating Income</t>
  </si>
  <si>
    <t>Line 2 x Line 3</t>
  </si>
  <si>
    <t>Normalizing Adjustments</t>
  </si>
  <si>
    <t>Restated Net Operating Income (Cumulative)</t>
  </si>
  <si>
    <t>Previous Column + Line 5</t>
  </si>
  <si>
    <t>Difference</t>
  </si>
  <si>
    <t>Line 4 - Line 6</t>
  </si>
  <si>
    <t>Excess Earnings (Cumulative)</t>
  </si>
  <si>
    <t>Greater of zero or line 7</t>
  </si>
  <si>
    <t>Earnings Sharing %</t>
  </si>
  <si>
    <t>UE-121697</t>
  </si>
  <si>
    <t>After-Tax Earnings Sharing (Cumulative)</t>
  </si>
  <si>
    <t>Line 8 x Line 9</t>
  </si>
  <si>
    <t>(Source:  UE-170033/UG-170034)</t>
  </si>
  <si>
    <t>Incremental Earnings Sharing for CY 2017 for Cost of Svc</t>
  </si>
  <si>
    <t>Line 10 ÷ Line11, &amp; for adj:  (Line 10 - Previous Line 10) ÷ Line11</t>
  </si>
  <si>
    <t>FEDERAL INCOME TAX ( LINE 7  * 35% )</t>
  </si>
  <si>
    <t>Present Rates Effective 
4-30-19</t>
  </si>
  <si>
    <t>Average Residential Usage YE April 2020</t>
  </si>
  <si>
    <t>Annual Estimated Revenue @ Rates Effective 4/30/2019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</si>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</sst>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_(&quot;$&quot;* #,##0.00000_);_(&quot;$&quot;* \(#,##0.00000\);_(&quot;$&quot;* &quot;-&quot;??_);_(@_)"/>
    <numFmt numFmtId="168" formatCode="0.0%"/>
    <numFmt numFmtId="169" formatCode="&quot;$&quot;#,##0.00000"/>
    <numFmt numFmtId="170" formatCode="&quot;$&quot;#,##0\ ;\(&quot;$&quot;#,##0\)"/>
    <numFmt numFmtId="171" formatCode="0.000000"/>
    <numFmt numFmtId="172" formatCode="_(* #,##0.000000_);_(* \(#,##0.000000\);_(* &quot;-&quot;??_);_(@_)"/>
    <numFmt numFmtId="173" formatCode="#,##0.000_);\(#,##0.000\)"/>
    <numFmt numFmtId="174" formatCode="[$-409]mmm\-yy;@"/>
    <numFmt numFmtId="175" formatCode="0.0000%"/>
    <numFmt numFmtId="176" formatCode="#,##0;&quot;-&quot;#,##0"/>
    <numFmt numFmtId="177" formatCode="_(&quot;$&quot;* #,##0.0_);_(&quot;$&quot;* \(#,##0.0\);_(&quot;$&quot;* &quot;-&quot;??_);_(@_)"/>
    <numFmt numFmtId="178" formatCode="_(&quot;$&quot;* #,##0.0000_);_(&quot;$&quot;* \(#,##0.0000\);_(&quot;$&quot;* &quot;-&quot;????_);_(@_)"/>
    <numFmt numFmtId="179" formatCode="00000"/>
    <numFmt numFmtId="180" formatCode="#,##0.00000000000;[Red]\-#,##0.00000000000"/>
    <numFmt numFmtId="181" formatCode="&quot;$&quot;#,##0.00"/>
  </numFmts>
  <fonts count="4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  <scheme val="minor"/>
    </font>
    <font>
      <i/>
      <sz val="10"/>
      <name val="Arial"/>
      <family val="2"/>
    </font>
    <font>
      <b/>
      <i/>
      <sz val="10"/>
      <name val="Arial"/>
      <family val="2"/>
    </font>
    <font>
      <b/>
      <sz val="8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u/>
      <sz val="8"/>
      <color theme="1"/>
      <name val="Arial"/>
      <family val="2"/>
    </font>
    <font>
      <sz val="8"/>
      <color rgb="FF008080"/>
      <name val="Arial"/>
      <family val="2"/>
    </font>
    <font>
      <u/>
      <sz val="8"/>
      <name val="Arial"/>
      <family val="2"/>
    </font>
    <font>
      <sz val="8"/>
      <color theme="1"/>
      <name val="Calibri"/>
      <family val="2"/>
      <scheme val="minor"/>
    </font>
    <font>
      <b/>
      <u/>
      <sz val="8"/>
      <color theme="1"/>
      <name val="Arial"/>
      <family val="2"/>
    </font>
    <font>
      <b/>
      <sz val="8"/>
      <color rgb="FF008080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sz val="8"/>
      <color indexed="17"/>
      <name val="Arial"/>
      <family val="2"/>
    </font>
    <font>
      <sz val="8"/>
      <color indexed="8"/>
      <name val="Arial"/>
      <family val="2"/>
    </font>
    <font>
      <u/>
      <sz val="8"/>
      <color theme="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u val="doubleAccounting"/>
      <sz val="8"/>
      <name val="Arial"/>
      <family val="2"/>
    </font>
    <font>
      <sz val="8"/>
      <color indexed="8"/>
      <name val="Calibri"/>
      <family val="2"/>
      <scheme val="minor"/>
    </font>
    <font>
      <sz val="8"/>
      <color rgb="FF008080"/>
      <name val="Calibri"/>
      <family val="2"/>
      <scheme val="minor"/>
    </font>
    <font>
      <b/>
      <sz val="8"/>
      <color rgb="FF0000FF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2"/>
      <name val="Helv"/>
    </font>
    <font>
      <sz val="10.5"/>
      <color theme="1"/>
      <name val="Calibri"/>
      <family val="2"/>
    </font>
    <font>
      <sz val="8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"/>
      <name val="Calibri"/>
      <family val="2"/>
      <scheme val="minor"/>
    </font>
    <font>
      <b/>
      <i/>
      <sz val="8"/>
      <color rgb="FF0000FF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57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32" fillId="0" borderId="0" applyFont="0" applyFill="0" applyBorder="0" applyAlignment="0" applyProtection="0"/>
    <xf numFmtId="178" fontId="2" fillId="0" borderId="0">
      <alignment horizontal="left" wrapText="1"/>
    </xf>
    <xf numFmtId="43" fontId="2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44" fontId="2" fillId="0" borderId="0" applyFont="0" applyFill="0" applyBorder="0" applyAlignment="0" applyProtection="0"/>
    <xf numFmtId="170" fontId="33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2" fillId="0" borderId="0"/>
    <xf numFmtId="2" fontId="33" fillId="0" borderId="0" applyFont="0" applyFill="0" applyBorder="0" applyAlignment="0" applyProtection="0"/>
    <xf numFmtId="38" fontId="3" fillId="10" borderId="0" applyNumberFormat="0" applyBorder="0" applyAlignment="0" applyProtection="0"/>
    <xf numFmtId="38" fontId="11" fillId="0" borderId="0"/>
    <xf numFmtId="40" fontId="11" fillId="0" borderId="0"/>
    <xf numFmtId="10" fontId="3" fillId="2" borderId="6" applyNumberFormat="0" applyBorder="0" applyAlignment="0" applyProtection="0"/>
    <xf numFmtId="44" fontId="1" fillId="0" borderId="21" applyNumberFormat="0" applyFont="0" applyAlignment="0">
      <alignment horizontal="center"/>
    </xf>
    <xf numFmtId="44" fontId="1" fillId="0" borderId="22" applyNumberFormat="0" applyFont="0" applyAlignment="0">
      <alignment horizontal="center"/>
    </xf>
    <xf numFmtId="180" fontId="2" fillId="0" borderId="0"/>
    <xf numFmtId="0" fontId="35" fillId="0" borderId="0"/>
    <xf numFmtId="171" fontId="36" fillId="0" borderId="0">
      <alignment horizontal="left" wrapText="1"/>
    </xf>
    <xf numFmtId="0" fontId="6" fillId="0" borderId="0"/>
    <xf numFmtId="0" fontId="10" fillId="0" borderId="0"/>
    <xf numFmtId="0" fontId="2" fillId="0" borderId="0"/>
    <xf numFmtId="0" fontId="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2" fontId="2" fillId="2" borderId="0"/>
    <xf numFmtId="0" fontId="34" fillId="11" borderId="0"/>
    <xf numFmtId="0" fontId="37" fillId="11" borderId="23"/>
    <xf numFmtId="0" fontId="38" fillId="12" borderId="24"/>
    <xf numFmtId="0" fontId="39" fillId="11" borderId="25"/>
    <xf numFmtId="42" fontId="8" fillId="13" borderId="3">
      <alignment vertical="center"/>
    </xf>
    <xf numFmtId="0" fontId="1" fillId="2" borderId="1" applyNumberFormat="0">
      <alignment horizontal="center" vertical="center" wrapText="1"/>
    </xf>
    <xf numFmtId="178" fontId="2" fillId="2" borderId="0"/>
    <xf numFmtId="42" fontId="7" fillId="2" borderId="5">
      <alignment horizontal="left"/>
    </xf>
    <xf numFmtId="38" fontId="3" fillId="0" borderId="26"/>
    <xf numFmtId="38" fontId="11" fillId="0" borderId="5"/>
    <xf numFmtId="171" fontId="2" fillId="0" borderId="0">
      <alignment horizontal="left" wrapText="1"/>
    </xf>
    <xf numFmtId="0" fontId="2" fillId="0" borderId="0" applyNumberFormat="0" applyBorder="0" applyAlignment="0"/>
    <xf numFmtId="0" fontId="34" fillId="0" borderId="0"/>
    <xf numFmtId="0" fontId="37" fillId="11" borderId="0"/>
    <xf numFmtId="181" fontId="40" fillId="0" borderId="0">
      <alignment horizontal="left" vertical="center"/>
    </xf>
    <xf numFmtId="0" fontId="1" fillId="2" borderId="0">
      <alignment horizontal="left" wrapText="1"/>
    </xf>
    <xf numFmtId="0" fontId="41" fillId="0" borderId="0">
      <alignment horizontal="left" vertical="center"/>
    </xf>
  </cellStyleXfs>
  <cellXfs count="419">
    <xf numFmtId="0" fontId="0" fillId="0" borderId="0" xfId="0"/>
    <xf numFmtId="42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/>
    </xf>
    <xf numFmtId="0" fontId="3" fillId="0" borderId="0" xfId="0" applyNumberFormat="1" applyFont="1" applyAlignment="1"/>
    <xf numFmtId="0" fontId="11" fillId="0" borderId="0" xfId="0" applyFont="1" applyAlignment="1"/>
    <xf numFmtId="0" fontId="12" fillId="0" borderId="0" xfId="0" applyFont="1"/>
    <xf numFmtId="0" fontId="12" fillId="0" borderId="0" xfId="0" applyFont="1" applyFill="1"/>
    <xf numFmtId="0" fontId="13" fillId="0" borderId="0" xfId="0" applyFont="1" applyFill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164" fontId="14" fillId="0" borderId="0" xfId="0" applyNumberFormat="1" applyFont="1" applyFill="1" applyBorder="1"/>
    <xf numFmtId="164" fontId="16" fillId="0" borderId="0" xfId="0" applyNumberFormat="1" applyFont="1" applyFill="1" applyBorder="1"/>
    <xf numFmtId="164" fontId="16" fillId="0" borderId="1" xfId="0" applyNumberFormat="1" applyFont="1" applyFill="1" applyBorder="1"/>
    <xf numFmtId="3" fontId="16" fillId="0" borderId="1" xfId="0" applyNumberFormat="1" applyFont="1" applyFill="1" applyBorder="1"/>
    <xf numFmtId="165" fontId="14" fillId="0" borderId="2" xfId="0" applyNumberFormat="1" applyFont="1" applyFill="1" applyBorder="1"/>
    <xf numFmtId="165" fontId="16" fillId="0" borderId="0" xfId="0" applyNumberFormat="1" applyFont="1" applyFill="1"/>
    <xf numFmtId="164" fontId="14" fillId="0" borderId="0" xfId="0" applyNumberFormat="1" applyFont="1" applyFill="1"/>
    <xf numFmtId="44" fontId="16" fillId="0" borderId="0" xfId="0" applyNumberFormat="1" applyFont="1" applyFill="1"/>
    <xf numFmtId="169" fontId="3" fillId="0" borderId="0" xfId="0" applyNumberFormat="1" applyFont="1" applyFill="1" applyAlignment="1"/>
    <xf numFmtId="0" fontId="3" fillId="0" borderId="0" xfId="0" applyFont="1" applyFill="1" applyAlignment="1"/>
    <xf numFmtId="0" fontId="3" fillId="0" borderId="0" xfId="0" applyFont="1" applyFill="1"/>
    <xf numFmtId="169" fontId="11" fillId="0" borderId="0" xfId="0" applyNumberFormat="1" applyFont="1" applyFill="1" applyAlignment="1"/>
    <xf numFmtId="0" fontId="1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horizontal="centerContinuous"/>
    </xf>
    <xf numFmtId="170" fontId="11" fillId="0" borderId="0" xfId="0" applyNumberFormat="1" applyFont="1" applyFill="1" applyAlignment="1">
      <alignment horizontal="centerContinuous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1" fontId="1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41" fontId="1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11" fillId="0" borderId="0" xfId="0" applyFont="1" applyBorder="1" applyProtection="1">
      <protection locked="0"/>
    </xf>
    <xf numFmtId="0" fontId="3" fillId="0" borderId="0" xfId="0" applyFont="1"/>
    <xf numFmtId="0" fontId="3" fillId="0" borderId="0" xfId="0" applyFont="1" applyBorder="1"/>
    <xf numFmtId="165" fontId="14" fillId="0" borderId="0" xfId="0" applyNumberFormat="1" applyFont="1" applyFill="1" applyAlignment="1"/>
    <xf numFmtId="165" fontId="3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Alignment="1"/>
    <xf numFmtId="0" fontId="16" fillId="0" borderId="0" xfId="0" applyFont="1" applyFill="1"/>
    <xf numFmtId="0" fontId="11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8" fillId="0" borderId="0" xfId="0" applyFont="1"/>
    <xf numFmtId="0" fontId="18" fillId="0" borderId="0" xfId="0" applyFont="1" applyFill="1"/>
    <xf numFmtId="0" fontId="14" fillId="0" borderId="1" xfId="0" applyFont="1" applyFill="1" applyBorder="1" applyAlignment="1"/>
    <xf numFmtId="164" fontId="16" fillId="0" borderId="0" xfId="0" applyNumberFormat="1" applyFont="1" applyFill="1"/>
    <xf numFmtId="166" fontId="16" fillId="0" borderId="1" xfId="0" applyNumberFormat="1" applyFont="1" applyFill="1" applyBorder="1"/>
    <xf numFmtId="165" fontId="14" fillId="0" borderId="0" xfId="0" applyNumberFormat="1" applyFont="1" applyFill="1"/>
    <xf numFmtId="167" fontId="14" fillId="0" borderId="0" xfId="0" applyNumberFormat="1" applyFont="1" applyFill="1"/>
    <xf numFmtId="167" fontId="14" fillId="0" borderId="0" xfId="0" applyNumberFormat="1" applyFont="1" applyFill="1" applyBorder="1"/>
    <xf numFmtId="165" fontId="14" fillId="0" borderId="0" xfId="0" applyNumberFormat="1" applyFont="1" applyFill="1" applyBorder="1"/>
    <xf numFmtId="165" fontId="16" fillId="0" borderId="1" xfId="0" applyNumberFormat="1" applyFont="1" applyFill="1" applyBorder="1"/>
    <xf numFmtId="10" fontId="14" fillId="0" borderId="0" xfId="0" applyNumberFormat="1" applyFont="1" applyFill="1"/>
    <xf numFmtId="10" fontId="14" fillId="0" borderId="0" xfId="0" applyNumberFormat="1" applyFont="1" applyFill="1" applyBorder="1"/>
    <xf numFmtId="165" fontId="12" fillId="0" borderId="0" xfId="0" applyNumberFormat="1" applyFont="1" applyFill="1"/>
    <xf numFmtId="167" fontId="12" fillId="0" borderId="0" xfId="0" applyNumberFormat="1" applyFont="1" applyFill="1"/>
    <xf numFmtId="166" fontId="16" fillId="0" borderId="0" xfId="0" applyNumberFormat="1" applyFont="1" applyFill="1"/>
    <xf numFmtId="44" fontId="14" fillId="0" borderId="0" xfId="0" applyNumberFormat="1" applyFont="1" applyFill="1"/>
    <xf numFmtId="44" fontId="4" fillId="0" borderId="0" xfId="0" applyNumberFormat="1" applyFont="1" applyFill="1"/>
    <xf numFmtId="165" fontId="16" fillId="0" borderId="0" xfId="0" applyNumberFormat="1" applyFont="1" applyFill="1" applyBorder="1"/>
    <xf numFmtId="168" fontId="18" fillId="0" borderId="0" xfId="0" applyNumberFormat="1" applyFont="1"/>
    <xf numFmtId="44" fontId="14" fillId="0" borderId="0" xfId="0" applyNumberFormat="1" applyFont="1" applyFill="1" applyBorder="1"/>
    <xf numFmtId="44" fontId="18" fillId="0" borderId="0" xfId="0" applyNumberFormat="1" applyFont="1"/>
    <xf numFmtId="10" fontId="18" fillId="0" borderId="0" xfId="0" applyNumberFormat="1" applyFont="1"/>
    <xf numFmtId="44" fontId="12" fillId="0" borderId="0" xfId="0" applyNumberFormat="1" applyFont="1" applyFill="1"/>
    <xf numFmtId="165" fontId="18" fillId="0" borderId="0" xfId="0" applyNumberFormat="1" applyFont="1"/>
    <xf numFmtId="9" fontId="18" fillId="0" borderId="0" xfId="0" applyNumberFormat="1" applyFont="1"/>
    <xf numFmtId="0" fontId="3" fillId="0" borderId="0" xfId="0" applyNumberFormat="1" applyFont="1" applyAlignment="1">
      <alignment horizontal="centerContinuous"/>
    </xf>
    <xf numFmtId="0" fontId="11" fillId="0" borderId="0" xfId="0" applyNumberFormat="1" applyFont="1" applyAlignment="1"/>
    <xf numFmtId="0" fontId="3" fillId="0" borderId="0" xfId="0" applyNumberFormat="1" applyFont="1" applyAlignment="1">
      <alignment horizontal="centerContinuous" vertical="center"/>
    </xf>
    <xf numFmtId="0" fontId="11" fillId="3" borderId="12" xfId="0" applyNumberFormat="1" applyFont="1" applyFill="1" applyBorder="1" applyAlignment="1">
      <alignment horizontal="centerContinuous"/>
    </xf>
    <xf numFmtId="0" fontId="3" fillId="3" borderId="3" xfId="0" applyNumberFormat="1" applyFont="1" applyFill="1" applyBorder="1" applyAlignment="1">
      <alignment horizontal="centerContinuous"/>
    </xf>
    <xf numFmtId="0" fontId="3" fillId="3" borderId="13" xfId="0" applyNumberFormat="1" applyFont="1" applyFill="1" applyBorder="1" applyAlignment="1">
      <alignment horizontal="centerContinuous"/>
    </xf>
    <xf numFmtId="0" fontId="3" fillId="0" borderId="0" xfId="0" applyNumberFormat="1" applyFont="1" applyFill="1" applyAlignment="1"/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Continuous" vertical="center"/>
    </xf>
    <xf numFmtId="0" fontId="11" fillId="0" borderId="14" xfId="0" applyNumberFormat="1" applyFont="1" applyBorder="1" applyAlignment="1">
      <alignment horizontal="center" vertical="center" wrapText="1"/>
    </xf>
    <xf numFmtId="0" fontId="11" fillId="3" borderId="15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/>
    </xf>
    <xf numFmtId="42" fontId="3" fillId="0" borderId="16" xfId="0" applyNumberFormat="1" applyFont="1" applyFill="1" applyBorder="1" applyAlignment="1"/>
    <xf numFmtId="0" fontId="3" fillId="0" borderId="8" xfId="0" applyNumberFormat="1" applyFont="1" applyBorder="1" applyAlignment="1">
      <alignment horizontal="center"/>
    </xf>
    <xf numFmtId="42" fontId="3" fillId="0" borderId="8" xfId="0" applyNumberFormat="1" applyFont="1" applyFill="1" applyBorder="1" applyAlignment="1"/>
    <xf numFmtId="42" fontId="3" fillId="0" borderId="7" xfId="0" applyNumberFormat="1" applyFont="1" applyFill="1" applyBorder="1" applyAlignment="1"/>
    <xf numFmtId="3" fontId="3" fillId="0" borderId="7" xfId="0" applyNumberFormat="1" applyFont="1" applyFill="1" applyBorder="1" applyAlignment="1"/>
    <xf numFmtId="0" fontId="3" fillId="0" borderId="10" xfId="0" applyNumberFormat="1" applyFont="1" applyBorder="1" applyAlignment="1">
      <alignment horizontal="center"/>
    </xf>
    <xf numFmtId="42" fontId="3" fillId="0" borderId="6" xfId="0" applyNumberFormat="1" applyFont="1" applyFill="1" applyBorder="1" applyAlignment="1"/>
    <xf numFmtId="42" fontId="3" fillId="4" borderId="6" xfId="0" applyNumberFormat="1" applyFont="1" applyFill="1" applyBorder="1" applyAlignment="1"/>
    <xf numFmtId="0" fontId="14" fillId="0" borderId="0" xfId="0" applyFont="1"/>
    <xf numFmtId="41" fontId="11" fillId="0" borderId="0" xfId="0" applyNumberFormat="1" applyFont="1" applyFill="1" applyBorder="1" applyAlignment="1">
      <alignment horizontal="center"/>
    </xf>
    <xf numFmtId="41" fontId="11" fillId="0" borderId="1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/>
    </xf>
    <xf numFmtId="0" fontId="14" fillId="0" borderId="0" xfId="0" quotePrefix="1" applyFont="1" applyFill="1" applyAlignment="1">
      <alignment horizontal="center"/>
    </xf>
    <xf numFmtId="164" fontId="14" fillId="0" borderId="0" xfId="0" quotePrefix="1" applyNumberFormat="1" applyFont="1" applyFill="1" applyAlignment="1">
      <alignment horizontal="center"/>
    </xf>
    <xf numFmtId="10" fontId="14" fillId="0" borderId="0" xfId="0" quotePrefix="1" applyNumberFormat="1" applyFont="1" applyFill="1" applyAlignment="1">
      <alignment horizontal="right"/>
    </xf>
    <xf numFmtId="164" fontId="16" fillId="0" borderId="0" xfId="0" quotePrefix="1" applyNumberFormat="1" applyFont="1" applyFill="1" applyAlignment="1">
      <alignment horizontal="center"/>
    </xf>
    <xf numFmtId="41" fontId="11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171" fontId="16" fillId="0" borderId="0" xfId="0" applyNumberFormat="1" applyFont="1" applyFill="1" applyBorder="1"/>
    <xf numFmtId="164" fontId="4" fillId="0" borderId="0" xfId="0" applyNumberFormat="1" applyFont="1" applyFill="1"/>
    <xf numFmtId="0" fontId="11" fillId="0" borderId="0" xfId="0" applyFont="1"/>
    <xf numFmtId="0" fontId="20" fillId="0" borderId="0" xfId="0" applyFont="1" applyFill="1" applyAlignment="1"/>
    <xf numFmtId="0" fontId="13" fillId="0" borderId="0" xfId="0" applyFont="1" applyFill="1" applyAlignment="1"/>
    <xf numFmtId="0" fontId="4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17" fontId="17" fillId="0" borderId="0" xfId="0" applyNumberFormat="1" applyFont="1" applyFill="1" applyAlignment="1">
      <alignment horizontal="center" wrapText="1"/>
    </xf>
    <xf numFmtId="0" fontId="21" fillId="5" borderId="0" xfId="0" applyFont="1" applyFill="1"/>
    <xf numFmtId="0" fontId="3" fillId="5" borderId="0" xfId="0" applyFont="1" applyFill="1"/>
    <xf numFmtId="0" fontId="3" fillId="0" borderId="0" xfId="0" applyFont="1" applyFill="1" applyAlignment="1">
      <alignment horizontal="left"/>
    </xf>
    <xf numFmtId="44" fontId="3" fillId="0" borderId="0" xfId="0" applyNumberFormat="1" applyFont="1" applyFill="1"/>
    <xf numFmtId="0" fontId="22" fillId="0" borderId="0" xfId="0" applyFont="1"/>
    <xf numFmtId="43" fontId="16" fillId="0" borderId="0" xfId="0" applyNumberFormat="1" applyFont="1" applyFill="1"/>
    <xf numFmtId="43" fontId="3" fillId="0" borderId="3" xfId="0" applyNumberFormat="1" applyFont="1" applyFill="1" applyBorder="1"/>
    <xf numFmtId="0" fontId="5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23" fillId="0" borderId="0" xfId="0" applyFont="1"/>
    <xf numFmtId="0" fontId="23" fillId="0" borderId="0" xfId="0" applyFont="1" applyFill="1"/>
    <xf numFmtId="43" fontId="22" fillId="0" borderId="0" xfId="0" applyNumberFormat="1" applyFont="1" applyFill="1"/>
    <xf numFmtId="0" fontId="22" fillId="0" borderId="0" xfId="0" applyFont="1" applyFill="1"/>
    <xf numFmtId="44" fontId="3" fillId="5" borderId="0" xfId="0" applyNumberFormat="1" applyFont="1" applyFill="1"/>
    <xf numFmtId="44" fontId="3" fillId="0" borderId="0" xfId="0" applyNumberFormat="1" applyFont="1" applyFill="1" applyBorder="1"/>
    <xf numFmtId="43" fontId="3" fillId="0" borderId="1" xfId="0" applyNumberFormat="1" applyFont="1" applyFill="1" applyBorder="1"/>
    <xf numFmtId="44" fontId="3" fillId="0" borderId="2" xfId="0" applyNumberFormat="1" applyFont="1" applyFill="1" applyBorder="1"/>
    <xf numFmtId="43" fontId="3" fillId="0" borderId="0" xfId="0" applyNumberFormat="1" applyFont="1" applyFill="1"/>
    <xf numFmtId="44" fontId="3" fillId="0" borderId="4" xfId="0" applyNumberFormat="1" applyFont="1" applyFill="1" applyBorder="1"/>
    <xf numFmtId="44" fontId="3" fillId="0" borderId="0" xfId="0" applyNumberFormat="1" applyFont="1"/>
    <xf numFmtId="164" fontId="3" fillId="0" borderId="0" xfId="0" applyNumberFormat="1" applyFont="1"/>
    <xf numFmtId="177" fontId="3" fillId="0" borderId="0" xfId="0" applyNumberFormat="1" applyFont="1"/>
    <xf numFmtId="0" fontId="1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21" fillId="0" borderId="0" xfId="0" applyFont="1"/>
    <xf numFmtId="166" fontId="16" fillId="0" borderId="0" xfId="0" applyNumberFormat="1" applyFont="1"/>
    <xf numFmtId="164" fontId="14" fillId="0" borderId="3" xfId="0" applyNumberFormat="1" applyFont="1" applyBorder="1"/>
    <xf numFmtId="0" fontId="16" fillId="0" borderId="0" xfId="0" applyFont="1"/>
    <xf numFmtId="0" fontId="11" fillId="0" borderId="0" xfId="0" applyFont="1" applyFill="1" applyAlignment="1">
      <alignment horizontal="centerContinuous"/>
    </xf>
    <xf numFmtId="17" fontId="3" fillId="0" borderId="1" xfId="0" applyNumberFormat="1" applyFont="1" applyFill="1" applyBorder="1" applyAlignment="1">
      <alignment horizontal="center"/>
    </xf>
    <xf numFmtId="166" fontId="22" fillId="0" borderId="0" xfId="0" applyNumberFormat="1" applyFont="1" applyFill="1" applyBorder="1"/>
    <xf numFmtId="166" fontId="3" fillId="0" borderId="0" xfId="0" applyNumberFormat="1" applyFont="1" applyFill="1"/>
    <xf numFmtId="166" fontId="3" fillId="0" borderId="0" xfId="0" applyNumberFormat="1" applyFont="1" applyFill="1" applyBorder="1"/>
    <xf numFmtId="43" fontId="3" fillId="0" borderId="0" xfId="0" applyNumberFormat="1" applyFont="1" applyFill="1" applyBorder="1"/>
    <xf numFmtId="166" fontId="3" fillId="0" borderId="5" xfId="0" applyNumberFormat="1" applyFont="1" applyFill="1" applyBorder="1"/>
    <xf numFmtId="37" fontId="3" fillId="0" borderId="0" xfId="0" applyNumberFormat="1" applyFont="1" applyFill="1" applyBorder="1"/>
    <xf numFmtId="166" fontId="3" fillId="0" borderId="1" xfId="0" applyNumberFormat="1" applyFont="1" applyFill="1" applyBorder="1" applyAlignment="1">
      <alignment horizontal="center"/>
    </xf>
    <xf numFmtId="17" fontId="3" fillId="0" borderId="0" xfId="0" applyNumberFormat="1" applyFont="1" applyFill="1" applyBorder="1"/>
    <xf numFmtId="166" fontId="24" fillId="0" borderId="0" xfId="0" applyNumberFormat="1" applyFont="1" applyFill="1" applyBorder="1"/>
    <xf numFmtId="37" fontId="22" fillId="0" borderId="0" xfId="0" applyNumberFormat="1" applyFont="1" applyFill="1" applyBorder="1"/>
    <xf numFmtId="14" fontId="3" fillId="0" borderId="0" xfId="0" applyNumberFormat="1" applyFont="1" applyFill="1" applyAlignment="1">
      <alignment horizontal="center"/>
    </xf>
    <xf numFmtId="166" fontId="24" fillId="0" borderId="1" xfId="0" applyNumberFormat="1" applyFont="1" applyFill="1" applyBorder="1"/>
    <xf numFmtId="166" fontId="3" fillId="0" borderId="0" xfId="0" applyNumberFormat="1" applyFont="1" applyFill="1" applyAlignment="1">
      <alignment horizontal="center"/>
    </xf>
    <xf numFmtId="37" fontId="3" fillId="0" borderId="0" xfId="0" applyNumberFormat="1" applyFont="1" applyFill="1"/>
    <xf numFmtId="39" fontId="3" fillId="0" borderId="0" xfId="0" applyNumberFormat="1" applyFont="1" applyFill="1"/>
    <xf numFmtId="2" fontId="3" fillId="0" borderId="0" xfId="0" applyNumberFormat="1" applyFont="1" applyFill="1"/>
    <xf numFmtId="173" fontId="3" fillId="0" borderId="0" xfId="0" applyNumberFormat="1" applyFont="1" applyFill="1"/>
    <xf numFmtId="173" fontId="3" fillId="0" borderId="0" xfId="0" applyNumberFormat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14" fontId="3" fillId="0" borderId="0" xfId="0" applyNumberFormat="1" applyFont="1" applyFill="1"/>
    <xf numFmtId="14" fontId="3" fillId="0" borderId="0" xfId="0" applyNumberFormat="1" applyFont="1" applyFill="1" applyBorder="1"/>
    <xf numFmtId="0" fontId="3" fillId="0" borderId="1" xfId="0" quotePrefix="1" applyFont="1" applyFill="1" applyBorder="1" applyAlignment="1">
      <alignment horizontal="center" wrapText="1"/>
    </xf>
    <xf numFmtId="0" fontId="3" fillId="0" borderId="0" xfId="0" quotePrefix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3" fillId="0" borderId="0" xfId="0" applyNumberFormat="1" applyFont="1" applyFill="1"/>
    <xf numFmtId="164" fontId="3" fillId="0" borderId="0" xfId="0" applyNumberFormat="1" applyFont="1" applyFill="1" applyBorder="1"/>
    <xf numFmtId="10" fontId="3" fillId="0" borderId="0" xfId="0" applyNumberFormat="1" applyFont="1" applyFill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3" xfId="0" applyNumberFormat="1" applyFont="1" applyFill="1" applyBorder="1"/>
    <xf numFmtId="164" fontId="3" fillId="0" borderId="3" xfId="0" applyNumberFormat="1" applyFont="1" applyFill="1" applyBorder="1"/>
    <xf numFmtId="10" fontId="3" fillId="0" borderId="3" xfId="0" applyNumberFormat="1" applyFont="1" applyFill="1" applyBorder="1"/>
    <xf numFmtId="164" fontId="16" fillId="0" borderId="3" xfId="0" applyNumberFormat="1" applyFont="1" applyFill="1" applyBorder="1"/>
    <xf numFmtId="166" fontId="3" fillId="0" borderId="4" xfId="0" applyNumberFormat="1" applyFont="1" applyFill="1" applyBorder="1"/>
    <xf numFmtId="164" fontId="3" fillId="0" borderId="4" xfId="0" applyNumberFormat="1" applyFont="1" applyFill="1" applyBorder="1"/>
    <xf numFmtId="10" fontId="3" fillId="0" borderId="4" xfId="0" applyNumberFormat="1" applyFont="1" applyFill="1" applyBorder="1"/>
    <xf numFmtId="0" fontId="3" fillId="0" borderId="1" xfId="0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wrapText="1"/>
    </xf>
    <xf numFmtId="166" fontId="3" fillId="0" borderId="0" xfId="0" applyNumberFormat="1" applyFont="1"/>
    <xf numFmtId="10" fontId="3" fillId="0" borderId="0" xfId="0" applyNumberFormat="1" applyFont="1"/>
    <xf numFmtId="166" fontId="3" fillId="0" borderId="4" xfId="0" applyNumberFormat="1" applyFont="1" applyBorder="1"/>
    <xf numFmtId="44" fontId="3" fillId="0" borderId="4" xfId="0" applyNumberFormat="1" applyFont="1" applyBorder="1"/>
    <xf numFmtId="10" fontId="3" fillId="0" borderId="4" xfId="0" applyNumberFormat="1" applyFont="1" applyBorder="1"/>
    <xf numFmtId="0" fontId="3" fillId="0" borderId="0" xfId="0" quotePrefix="1" applyFont="1" applyFill="1" applyAlignment="1">
      <alignment horizontal="left"/>
    </xf>
    <xf numFmtId="166" fontId="3" fillId="0" borderId="0" xfId="0" applyNumberFormat="1" applyFont="1" applyBorder="1"/>
    <xf numFmtId="44" fontId="3" fillId="0" borderId="0" xfId="0" applyNumberFormat="1" applyFont="1" applyBorder="1"/>
    <xf numFmtId="10" fontId="3" fillId="0" borderId="0" xfId="0" applyNumberFormat="1" applyFont="1" applyBorder="1"/>
    <xf numFmtId="0" fontId="3" fillId="0" borderId="1" xfId="0" quotePrefix="1" applyFont="1" applyBorder="1" applyAlignment="1">
      <alignment horizontal="left"/>
    </xf>
    <xf numFmtId="0" fontId="3" fillId="0" borderId="1" xfId="0" applyFont="1" applyBorder="1"/>
    <xf numFmtId="0" fontId="3" fillId="0" borderId="13" xfId="0" quotePrefix="1" applyFont="1" applyFill="1" applyBorder="1" applyAlignment="1">
      <alignment horizontal="center" wrapText="1"/>
    </xf>
    <xf numFmtId="0" fontId="3" fillId="0" borderId="7" xfId="0" quotePrefix="1" applyFont="1" applyFill="1" applyBorder="1" applyAlignment="1">
      <alignment horizontal="center" wrapText="1"/>
    </xf>
    <xf numFmtId="0" fontId="3" fillId="0" borderId="17" xfId="0" quotePrefix="1" applyFont="1" applyFill="1" applyBorder="1" applyAlignment="1">
      <alignment horizontal="center" wrapText="1"/>
    </xf>
    <xf numFmtId="165" fontId="3" fillId="0" borderId="17" xfId="0" applyNumberFormat="1" applyFont="1" applyFill="1" applyBorder="1"/>
    <xf numFmtId="165" fontId="3" fillId="0" borderId="18" xfId="0" applyNumberFormat="1" applyFont="1" applyFill="1" applyBorder="1"/>
    <xf numFmtId="165" fontId="3" fillId="0" borderId="9" xfId="0" applyNumberFormat="1" applyFont="1" applyFill="1" applyBorder="1"/>
    <xf numFmtId="165" fontId="3" fillId="0" borderId="11" xfId="0" applyNumberFormat="1" applyFont="1" applyFill="1" applyBorder="1"/>
    <xf numFmtId="0" fontId="3" fillId="0" borderId="8" xfId="0" applyFont="1" applyFill="1" applyBorder="1"/>
    <xf numFmtId="0" fontId="3" fillId="0" borderId="18" xfId="0" applyFont="1" applyFill="1" applyBorder="1"/>
    <xf numFmtId="165" fontId="4" fillId="0" borderId="8" xfId="0" quotePrefix="1" applyNumberFormat="1" applyFont="1" applyFill="1" applyBorder="1" applyAlignment="1"/>
    <xf numFmtId="165" fontId="3" fillId="0" borderId="18" xfId="0" quotePrefix="1" applyNumberFormat="1" applyFont="1" applyFill="1" applyBorder="1" applyAlignment="1"/>
    <xf numFmtId="165" fontId="16" fillId="0" borderId="18" xfId="0" quotePrefix="1" applyNumberFormat="1" applyFont="1" applyFill="1" applyBorder="1" applyAlignment="1"/>
    <xf numFmtId="165" fontId="3" fillId="0" borderId="9" xfId="0" quotePrefix="1" applyNumberFormat="1" applyFont="1" applyFill="1" applyBorder="1" applyAlignment="1"/>
    <xf numFmtId="165" fontId="3" fillId="0" borderId="11" xfId="0" quotePrefix="1" applyNumberFormat="1" applyFont="1" applyFill="1" applyBorder="1" applyAlignment="1"/>
    <xf numFmtId="165" fontId="3" fillId="0" borderId="8" xfId="0" quotePrefix="1" applyNumberFormat="1" applyFont="1" applyFill="1" applyBorder="1" applyAlignment="1"/>
    <xf numFmtId="165" fontId="3" fillId="0" borderId="8" xfId="0" applyNumberFormat="1" applyFont="1" applyFill="1" applyBorder="1"/>
    <xf numFmtId="165" fontId="3" fillId="0" borderId="10" xfId="0" applyNumberFormat="1" applyFont="1" applyFill="1" applyBorder="1"/>
    <xf numFmtId="165" fontId="3" fillId="0" borderId="19" xfId="0" applyNumberFormat="1" applyFont="1" applyFill="1" applyBorder="1"/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3" fillId="0" borderId="0" xfId="0" quotePrefix="1" applyFont="1" applyFill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7" fontId="3" fillId="0" borderId="0" xfId="0" quotePrefix="1" applyNumberFormat="1" applyFont="1" applyFill="1" applyBorder="1" applyAlignment="1">
      <alignment horizontal="center" wrapText="1"/>
    </xf>
    <xf numFmtId="165" fontId="3" fillId="0" borderId="0" xfId="0" applyNumberFormat="1" applyFont="1" applyFill="1" applyBorder="1"/>
    <xf numFmtId="0" fontId="4" fillId="0" borderId="0" xfId="0" applyFont="1" applyFill="1"/>
    <xf numFmtId="165" fontId="3" fillId="0" borderId="0" xfId="0" applyNumberFormat="1" applyFont="1" applyFill="1"/>
    <xf numFmtId="0" fontId="13" fillId="0" borderId="1" xfId="0" applyFont="1" applyFill="1" applyBorder="1" applyAlignment="1">
      <alignment vertical="center"/>
    </xf>
    <xf numFmtId="174" fontId="13" fillId="0" borderId="1" xfId="0" applyNumberFormat="1" applyFont="1" applyFill="1" applyBorder="1" applyAlignment="1">
      <alignment horizontal="center" vertical="center"/>
    </xf>
    <xf numFmtId="166" fontId="5" fillId="0" borderId="0" xfId="0" applyNumberFormat="1" applyFont="1"/>
    <xf numFmtId="0" fontId="5" fillId="0" borderId="0" xfId="0" applyFont="1"/>
    <xf numFmtId="166" fontId="14" fillId="0" borderId="0" xfId="0" applyNumberFormat="1" applyFont="1"/>
    <xf numFmtId="0" fontId="25" fillId="0" borderId="0" xfId="0" applyFont="1" applyFill="1" applyBorder="1"/>
    <xf numFmtId="3" fontId="16" fillId="0" borderId="0" xfId="0" applyNumberFormat="1" applyFont="1" applyFill="1"/>
    <xf numFmtId="0" fontId="25" fillId="0" borderId="0" xfId="0" applyFont="1" applyFill="1"/>
    <xf numFmtId="9" fontId="14" fillId="0" borderId="0" xfId="0" applyNumberFormat="1" applyFont="1"/>
    <xf numFmtId="0" fontId="26" fillId="0" borderId="0" xfId="0" applyFont="1"/>
    <xf numFmtId="0" fontId="27" fillId="0" borderId="0" xfId="0" applyFont="1"/>
    <xf numFmtId="17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left" indent="2"/>
    </xf>
    <xf numFmtId="1" fontId="5" fillId="0" borderId="0" xfId="0" applyNumberFormat="1" applyFont="1"/>
    <xf numFmtId="0" fontId="17" fillId="0" borderId="0" xfId="0" applyFont="1"/>
    <xf numFmtId="3" fontId="17" fillId="0" borderId="0" xfId="0" applyNumberFormat="1" applyFont="1"/>
    <xf numFmtId="0" fontId="3" fillId="0" borderId="0" xfId="0" applyFont="1" applyFill="1" applyAlignment="1">
      <alignment horizontal="left" indent="1"/>
    </xf>
    <xf numFmtId="0" fontId="3" fillId="0" borderId="0" xfId="0" applyFont="1" applyBorder="1" applyAlignment="1">
      <alignment horizontal="left"/>
    </xf>
    <xf numFmtId="166" fontId="28" fillId="0" borderId="0" xfId="0" applyNumberFormat="1" applyFont="1"/>
    <xf numFmtId="10" fontId="16" fillId="0" borderId="8" xfId="0" applyNumberFormat="1" applyFont="1" applyBorder="1" applyAlignment="1"/>
    <xf numFmtId="0" fontId="16" fillId="0" borderId="8" xfId="0" applyNumberFormat="1" applyFont="1" applyBorder="1" applyAlignment="1"/>
    <xf numFmtId="9" fontId="16" fillId="0" borderId="8" xfId="0" applyNumberFormat="1" applyFont="1" applyFill="1" applyBorder="1"/>
    <xf numFmtId="42" fontId="16" fillId="0" borderId="16" xfId="0" applyNumberFormat="1" applyFont="1" applyFill="1" applyBorder="1" applyAlignment="1"/>
    <xf numFmtId="7" fontId="16" fillId="0" borderId="8" xfId="0" applyNumberFormat="1" applyFont="1" applyBorder="1" applyAlignment="1"/>
    <xf numFmtId="0" fontId="16" fillId="0" borderId="7" xfId="0" applyFont="1" applyBorder="1"/>
    <xf numFmtId="0" fontId="3" fillId="0" borderId="18" xfId="0" applyNumberFormat="1" applyFont="1" applyBorder="1" applyAlignment="1"/>
    <xf numFmtId="42" fontId="16" fillId="0" borderId="18" xfId="0" applyNumberFormat="1" applyFont="1" applyBorder="1" applyAlignment="1"/>
    <xf numFmtId="10" fontId="16" fillId="0" borderId="18" xfId="0" applyNumberFormat="1" applyFont="1" applyBorder="1" applyAlignment="1"/>
    <xf numFmtId="42" fontId="3" fillId="0" borderId="18" xfId="0" applyNumberFormat="1" applyFont="1" applyBorder="1" applyAlignment="1"/>
    <xf numFmtId="7" fontId="16" fillId="0" borderId="18" xfId="0" applyNumberFormat="1" applyFont="1" applyBorder="1" applyAlignment="1"/>
    <xf numFmtId="42" fontId="3" fillId="0" borderId="17" xfId="0" applyNumberFormat="1" applyFont="1" applyBorder="1" applyAlignment="1"/>
    <xf numFmtId="9" fontId="16" fillId="0" borderId="18" xfId="0" applyNumberFormat="1" applyFont="1" applyFill="1" applyBorder="1"/>
    <xf numFmtId="3" fontId="3" fillId="0" borderId="17" xfId="0" applyNumberFormat="1" applyFont="1" applyBorder="1" applyAlignment="1"/>
    <xf numFmtId="0" fontId="16" fillId="0" borderId="18" xfId="0" applyNumberFormat="1" applyFont="1" applyBorder="1" applyAlignment="1"/>
    <xf numFmtId="42" fontId="3" fillId="0" borderId="13" xfId="0" applyNumberFormat="1" applyFont="1" applyBorder="1" applyAlignment="1"/>
    <xf numFmtId="0" fontId="16" fillId="0" borderId="8" xfId="0" applyFont="1" applyBorder="1"/>
    <xf numFmtId="0" fontId="16" fillId="0" borderId="10" xfId="0" applyFont="1" applyBorder="1"/>
    <xf numFmtId="0" fontId="20" fillId="4" borderId="14" xfId="0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centerContinuous"/>
    </xf>
    <xf numFmtId="0" fontId="29" fillId="0" borderId="0" xfId="0" applyFont="1"/>
    <xf numFmtId="176" fontId="29" fillId="0" borderId="0" xfId="0" applyNumberFormat="1" applyFont="1"/>
    <xf numFmtId="176" fontId="30" fillId="0" borderId="0" xfId="0" applyNumberFormat="1" applyFont="1"/>
    <xf numFmtId="166" fontId="3" fillId="0" borderId="0" xfId="1" applyNumberFormat="1" applyFont="1" applyAlignment="1">
      <alignment horizontal="center"/>
    </xf>
    <xf numFmtId="166" fontId="3" fillId="0" borderId="3" xfId="1" applyNumberFormat="1" applyFont="1" applyBorder="1"/>
    <xf numFmtId="166" fontId="3" fillId="0" borderId="0" xfId="1" applyNumberFormat="1" applyFont="1"/>
    <xf numFmtId="166" fontId="3" fillId="0" borderId="0" xfId="1" applyNumberFormat="1" applyFont="1" applyBorder="1"/>
    <xf numFmtId="166" fontId="3" fillId="0" borderId="0" xfId="1" applyNumberFormat="1" applyFont="1" applyFill="1" applyAlignment="1">
      <alignment horizontal="center"/>
    </xf>
    <xf numFmtId="168" fontId="5" fillId="0" borderId="0" xfId="3" applyNumberFormat="1" applyFont="1"/>
    <xf numFmtId="166" fontId="3" fillId="0" borderId="4" xfId="1" applyNumberFormat="1" applyFont="1" applyBorder="1"/>
    <xf numFmtId="166" fontId="16" fillId="0" borderId="0" xfId="1" applyNumberFormat="1" applyFont="1" applyBorder="1"/>
    <xf numFmtId="17" fontId="14" fillId="0" borderId="0" xfId="0" applyNumberFormat="1" applyFont="1"/>
    <xf numFmtId="166" fontId="14" fillId="0" borderId="0" xfId="1" applyNumberFormat="1" applyFont="1"/>
    <xf numFmtId="166" fontId="14" fillId="0" borderId="3" xfId="1" applyNumberFormat="1" applyFont="1" applyBorder="1"/>
    <xf numFmtId="3" fontId="14" fillId="0" borderId="0" xfId="0" applyNumberFormat="1" applyFont="1"/>
    <xf numFmtId="166" fontId="16" fillId="0" borderId="0" xfId="1" applyNumberFormat="1" applyFont="1"/>
    <xf numFmtId="168" fontId="14" fillId="0" borderId="0" xfId="3" applyNumberFormat="1" applyFont="1"/>
    <xf numFmtId="0" fontId="14" fillId="0" borderId="0" xfId="0" applyFont="1" applyAlignment="1">
      <alignment horizontal="left" indent="1"/>
    </xf>
    <xf numFmtId="17" fontId="31" fillId="0" borderId="1" xfId="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/>
    <xf numFmtId="17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74" fontId="31" fillId="0" borderId="1" xfId="0" applyNumberFormat="1" applyFont="1" applyFill="1" applyBorder="1" applyAlignment="1">
      <alignment horizontal="center"/>
    </xf>
    <xf numFmtId="41" fontId="13" fillId="0" borderId="1" xfId="0" applyNumberFormat="1" applyFont="1" applyFill="1" applyBorder="1" applyAlignment="1">
      <alignment horizontal="center" vertical="center" wrapText="1"/>
    </xf>
    <xf numFmtId="174" fontId="11" fillId="0" borderId="1" xfId="0" applyNumberFormat="1" applyFont="1" applyFill="1" applyBorder="1" applyAlignment="1">
      <alignment horizontal="center" vertical="center"/>
    </xf>
    <xf numFmtId="0" fontId="14" fillId="7" borderId="0" xfId="0" applyFont="1" applyFill="1"/>
    <xf numFmtId="166" fontId="4" fillId="7" borderId="0" xfId="0" applyNumberFormat="1" applyFont="1" applyFill="1"/>
    <xf numFmtId="165" fontId="4" fillId="0" borderId="0" xfId="0" applyNumberFormat="1" applyFont="1" applyFill="1"/>
    <xf numFmtId="172" fontId="3" fillId="0" borderId="0" xfId="0" applyNumberFormat="1" applyFont="1" applyFill="1"/>
    <xf numFmtId="0" fontId="14" fillId="8" borderId="0" xfId="0" applyFont="1" applyFill="1"/>
    <xf numFmtId="165" fontId="4" fillId="8" borderId="0" xfId="0" applyNumberFormat="1" applyFont="1" applyFill="1"/>
    <xf numFmtId="165" fontId="14" fillId="8" borderId="0" xfId="0" applyNumberFormat="1" applyFont="1" applyFill="1"/>
    <xf numFmtId="165" fontId="3" fillId="8" borderId="0" xfId="0" applyNumberFormat="1" applyFont="1" applyFill="1"/>
    <xf numFmtId="0" fontId="14" fillId="9" borderId="0" xfId="0" applyFont="1" applyFill="1"/>
    <xf numFmtId="165" fontId="14" fillId="9" borderId="0" xfId="0" applyNumberFormat="1" applyFont="1" applyFill="1"/>
    <xf numFmtId="167" fontId="3" fillId="0" borderId="0" xfId="0" applyNumberFormat="1" applyFont="1" applyFill="1"/>
    <xf numFmtId="164" fontId="14" fillId="0" borderId="20" xfId="0" applyNumberFormat="1" applyFont="1" applyFill="1" applyBorder="1"/>
    <xf numFmtId="164" fontId="3" fillId="0" borderId="20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3" fillId="7" borderId="0" xfId="0" applyFont="1" applyFill="1"/>
    <xf numFmtId="0" fontId="3" fillId="8" borderId="0" xfId="0" applyFont="1" applyFill="1"/>
    <xf numFmtId="0" fontId="3" fillId="9" borderId="0" xfId="0" applyFont="1" applyFill="1"/>
    <xf numFmtId="166" fontId="14" fillId="7" borderId="0" xfId="0" applyNumberFormat="1" applyFont="1" applyFill="1"/>
    <xf numFmtId="44" fontId="4" fillId="8" borderId="0" xfId="0" applyNumberFormat="1" applyFont="1" applyFill="1"/>
    <xf numFmtId="44" fontId="14" fillId="8" borderId="0" xfId="0" applyNumberFormat="1" applyFont="1" applyFill="1"/>
    <xf numFmtId="44" fontId="3" fillId="8" borderId="0" xfId="0" applyNumberFormat="1" applyFont="1" applyFill="1"/>
    <xf numFmtId="167" fontId="4" fillId="0" borderId="0" xfId="0" applyNumberFormat="1" applyFont="1" applyFill="1"/>
    <xf numFmtId="43" fontId="4" fillId="0" borderId="0" xfId="0" applyNumberFormat="1" applyFont="1" applyFill="1"/>
    <xf numFmtId="165" fontId="3" fillId="0" borderId="0" xfId="0" applyNumberFormat="1" applyFont="1"/>
    <xf numFmtId="165" fontId="16" fillId="0" borderId="0" xfId="0" applyNumberFormat="1" applyFont="1"/>
    <xf numFmtId="0" fontId="0" fillId="0" borderId="0" xfId="0" applyAlignment="1">
      <alignment horizontal="center" wrapText="1"/>
    </xf>
    <xf numFmtId="174" fontId="31" fillId="0" borderId="0" xfId="0" applyNumberFormat="1" applyFont="1" applyFill="1" applyBorder="1" applyAlignment="1">
      <alignment horizontal="center"/>
    </xf>
    <xf numFmtId="164" fontId="14" fillId="0" borderId="0" xfId="0" applyNumberFormat="1" applyFont="1" applyBorder="1"/>
    <xf numFmtId="0" fontId="0" fillId="0" borderId="0" xfId="0" applyAlignment="1"/>
    <xf numFmtId="0" fontId="4" fillId="14" borderId="0" xfId="0" applyFont="1" applyFill="1" applyAlignment="1">
      <alignment horizontal="center"/>
    </xf>
    <xf numFmtId="0" fontId="14" fillId="14" borderId="6" xfId="0" applyFont="1" applyFill="1" applyBorder="1" applyAlignment="1">
      <alignment horizontal="center"/>
    </xf>
    <xf numFmtId="0" fontId="4" fillId="0" borderId="0" xfId="0" applyFont="1"/>
    <xf numFmtId="165" fontId="16" fillId="0" borderId="7" xfId="0" applyNumberFormat="1" applyFont="1" applyFill="1" applyBorder="1"/>
    <xf numFmtId="165" fontId="16" fillId="0" borderId="8" xfId="0" applyNumberFormat="1" applyFont="1" applyFill="1" applyBorder="1"/>
    <xf numFmtId="166" fontId="16" fillId="0" borderId="3" xfId="0" applyNumberFormat="1" applyFont="1" applyFill="1" applyBorder="1"/>
    <xf numFmtId="164" fontId="3" fillId="0" borderId="0" xfId="2" applyNumberFormat="1" applyFont="1" applyFill="1" applyAlignment="1">
      <alignment horizontal="center"/>
    </xf>
    <xf numFmtId="164" fontId="16" fillId="0" borderId="0" xfId="2" applyNumberFormat="1" applyFont="1" applyFill="1"/>
    <xf numFmtId="164" fontId="3" fillId="0" borderId="3" xfId="2" applyNumberFormat="1" applyFont="1" applyFill="1" applyBorder="1"/>
    <xf numFmtId="164" fontId="3" fillId="0" borderId="0" xfId="2" applyNumberFormat="1" applyFont="1" applyFill="1"/>
    <xf numFmtId="164" fontId="16" fillId="0" borderId="3" xfId="2" applyNumberFormat="1" applyFont="1" applyFill="1" applyBorder="1"/>
    <xf numFmtId="164" fontId="3" fillId="0" borderId="4" xfId="2" applyNumberFormat="1" applyFont="1" applyFill="1" applyBorder="1"/>
    <xf numFmtId="164" fontId="3" fillId="0" borderId="0" xfId="2" applyNumberFormat="1" applyFont="1"/>
    <xf numFmtId="0" fontId="3" fillId="0" borderId="0" xfId="0" quotePrefix="1" applyFont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1" fillId="0" borderId="1" xfId="0" quotePrefix="1" applyFont="1" applyFill="1" applyBorder="1" applyAlignment="1">
      <alignment horizontal="center" wrapText="1"/>
    </xf>
    <xf numFmtId="164" fontId="11" fillId="0" borderId="1" xfId="2" quotePrefix="1" applyNumberFormat="1" applyFont="1" applyFill="1" applyBorder="1" applyAlignment="1">
      <alignment horizontal="center" wrapText="1"/>
    </xf>
    <xf numFmtId="17" fontId="11" fillId="0" borderId="1" xfId="0" quotePrefix="1" applyNumberFormat="1" applyFont="1" applyFill="1" applyBorder="1" applyAlignment="1">
      <alignment horizontal="center" wrapText="1"/>
    </xf>
    <xf numFmtId="17" fontId="20" fillId="0" borderId="1" xfId="0" quotePrefix="1" applyNumberFormat="1" applyFont="1" applyFill="1" applyBorder="1" applyAlignment="1">
      <alignment horizontal="center" wrapText="1"/>
    </xf>
    <xf numFmtId="0" fontId="11" fillId="0" borderId="0" xfId="0" quotePrefix="1" applyFont="1" applyFill="1" applyBorder="1" applyAlignment="1">
      <alignment horizontal="center" wrapText="1"/>
    </xf>
    <xf numFmtId="166" fontId="14" fillId="15" borderId="4" xfId="0" applyNumberFormat="1" applyFont="1" applyFill="1" applyBorder="1"/>
    <xf numFmtId="165" fontId="3" fillId="0" borderId="27" xfId="0" quotePrefix="1" applyNumberFormat="1" applyFont="1" applyFill="1" applyBorder="1" applyAlignment="1"/>
    <xf numFmtId="165" fontId="16" fillId="0" borderId="10" xfId="0" applyNumberFormat="1" applyFont="1" applyFill="1" applyBorder="1"/>
    <xf numFmtId="0" fontId="3" fillId="0" borderId="7" xfId="0" applyFont="1" applyFill="1" applyBorder="1"/>
    <xf numFmtId="0" fontId="16" fillId="0" borderId="6" xfId="0" quotePrefix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/>
    <xf numFmtId="43" fontId="5" fillId="0" borderId="0" xfId="0" applyNumberFormat="1" applyFont="1" applyFill="1" applyAlignment="1"/>
    <xf numFmtId="0" fontId="5" fillId="0" borderId="0" xfId="0" applyFont="1" applyFill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Alignment="1">
      <alignment horizontal="left"/>
    </xf>
    <xf numFmtId="166" fontId="16" fillId="6" borderId="0" xfId="0" applyNumberFormat="1" applyFont="1" applyFill="1"/>
    <xf numFmtId="0" fontId="44" fillId="0" borderId="0" xfId="0" applyFont="1" applyBorder="1"/>
    <xf numFmtId="0" fontId="44" fillId="0" borderId="1" xfId="0" applyFont="1" applyBorder="1"/>
    <xf numFmtId="0" fontId="44" fillId="0" borderId="0" xfId="0" applyFont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11" fillId="0" borderId="0" xfId="0" applyNumberFormat="1" applyFont="1" applyFill="1" applyAlignment="1"/>
    <xf numFmtId="171" fontId="11" fillId="0" borderId="0" xfId="0" applyNumberFormat="1" applyFont="1" applyFill="1" applyAlignment="1">
      <alignment horizontal="right"/>
    </xf>
    <xf numFmtId="0" fontId="11" fillId="0" borderId="0" xfId="0" applyNumberFormat="1" applyFont="1" applyFill="1" applyAlignment="1">
      <alignment horizontal="center"/>
    </xf>
    <xf numFmtId="0" fontId="11" fillId="0" borderId="1" xfId="0" applyNumberFormat="1" applyFont="1" applyFill="1" applyBorder="1" applyAlignment="1" applyProtection="1">
      <protection locked="0"/>
    </xf>
    <xf numFmtId="0" fontId="11" fillId="0" borderId="1" xfId="0" applyNumberFormat="1" applyFont="1" applyFill="1" applyBorder="1" applyAlignment="1"/>
    <xf numFmtId="0" fontId="11" fillId="0" borderId="1" xfId="0" applyNumberFormat="1" applyFont="1" applyFill="1" applyBorder="1" applyAlignment="1">
      <alignment horizontal="right"/>
    </xf>
    <xf numFmtId="0" fontId="9" fillId="0" borderId="0" xfId="0" quotePrefix="1" applyNumberFormat="1" applyFont="1" applyFill="1" applyBorder="1" applyAlignment="1">
      <alignment horizontal="right"/>
    </xf>
    <xf numFmtId="0" fontId="11" fillId="0" borderId="0" xfId="26" applyNumberFormat="1" applyFont="1" applyFill="1" applyAlignment="1" applyProtection="1">
      <alignment horizontal="centerContinuous"/>
      <protection locked="0"/>
    </xf>
    <xf numFmtId="0" fontId="11" fillId="0" borderId="0" xfId="26" applyNumberFormat="1" applyFont="1" applyFill="1" applyAlignment="1">
      <alignment horizontal="centerContinuous"/>
    </xf>
    <xf numFmtId="0" fontId="31" fillId="0" borderId="0" xfId="26" applyNumberFormat="1" applyFont="1" applyFill="1" applyAlignment="1">
      <alignment horizontal="centerContinuous"/>
    </xf>
    <xf numFmtId="0" fontId="9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Border="1" applyAlignment="1">
      <alignment horizontal="centerContinuous"/>
    </xf>
    <xf numFmtId="0" fontId="14" fillId="0" borderId="0" xfId="0" applyFont="1" applyFill="1" applyAlignment="1">
      <alignment horizontal="centerContinuous" wrapText="1"/>
    </xf>
    <xf numFmtId="0" fontId="3" fillId="0" borderId="0" xfId="26" applyNumberFormat="1" applyFont="1" applyFill="1" applyAlignment="1"/>
    <xf numFmtId="0" fontId="3" fillId="0" borderId="0" xfId="26" quotePrefix="1" applyNumberFormat="1" applyFont="1" applyFill="1" applyAlignment="1">
      <alignment horizontal="center"/>
    </xf>
    <xf numFmtId="0" fontId="3" fillId="0" borderId="0" xfId="26" applyNumberFormat="1" applyFont="1" applyFill="1" applyAlignment="1">
      <alignment horizontal="center"/>
    </xf>
    <xf numFmtId="0" fontId="3" fillId="0" borderId="0" xfId="26" applyNumberFormat="1" applyFont="1" applyFill="1" applyAlignment="1">
      <alignment horizontal="left"/>
    </xf>
    <xf numFmtId="171" fontId="3" fillId="0" borderId="0" xfId="26" applyNumberFormat="1" applyFont="1" applyFill="1" applyAlignment="1"/>
    <xf numFmtId="0" fontId="14" fillId="0" borderId="0" xfId="26" applyNumberFormat="1" applyFont="1" applyFill="1" applyAlignment="1"/>
    <xf numFmtId="175" fontId="3" fillId="0" borderId="0" xfId="26" applyNumberFormat="1" applyFont="1" applyFill="1" applyAlignment="1"/>
    <xf numFmtId="171" fontId="3" fillId="0" borderId="28" xfId="26" applyNumberFormat="1" applyFont="1" applyFill="1" applyBorder="1" applyAlignment="1"/>
    <xf numFmtId="171" fontId="3" fillId="0" borderId="0" xfId="26" applyNumberFormat="1" applyFont="1" applyFill="1" applyBorder="1" applyAlignment="1"/>
    <xf numFmtId="9" fontId="45" fillId="16" borderId="0" xfId="26" applyNumberFormat="1" applyFont="1" applyFill="1" applyAlignment="1"/>
    <xf numFmtId="171" fontId="45" fillId="16" borderId="4" xfId="26" applyNumberFormat="1" applyFont="1" applyFill="1" applyBorder="1" applyAlignment="1" applyProtection="1">
      <protection locked="0"/>
    </xf>
    <xf numFmtId="44" fontId="14" fillId="0" borderId="2" xfId="0" applyNumberFormat="1" applyFont="1" applyFill="1" applyBorder="1"/>
    <xf numFmtId="44" fontId="16" fillId="0" borderId="0" xfId="0" applyNumberFormat="1" applyFont="1" applyFill="1" applyBorder="1"/>
    <xf numFmtId="164" fontId="14" fillId="0" borderId="28" xfId="0" applyNumberFormat="1" applyFont="1" applyFill="1" applyBorder="1"/>
    <xf numFmtId="164" fontId="16" fillId="0" borderId="28" xfId="0" applyNumberFormat="1" applyFont="1" applyFill="1" applyBorder="1"/>
    <xf numFmtId="0" fontId="11" fillId="0" borderId="0" xfId="0" applyFont="1" applyFill="1" applyAlignment="1">
      <alignment horizontal="center"/>
    </xf>
    <xf numFmtId="41" fontId="11" fillId="0" borderId="28" xfId="0" applyNumberFormat="1" applyFont="1" applyFill="1" applyBorder="1" applyAlignment="1">
      <alignment horizontal="center"/>
    </xf>
    <xf numFmtId="0" fontId="14" fillId="0" borderId="28" xfId="0" applyFont="1" applyFill="1" applyBorder="1" applyAlignment="1"/>
    <xf numFmtId="0" fontId="11" fillId="0" borderId="28" xfId="0" applyNumberFormat="1" applyFont="1" applyFill="1" applyBorder="1" applyAlignment="1">
      <alignment horizontal="center"/>
    </xf>
    <xf numFmtId="44" fontId="16" fillId="0" borderId="0" xfId="0" quotePrefix="1" applyNumberFormat="1" applyFont="1" applyFill="1" applyAlignment="1">
      <alignment horizontal="center"/>
    </xf>
    <xf numFmtId="10" fontId="14" fillId="0" borderId="0" xfId="0" applyNumberFormat="1" applyFont="1" applyFill="1" applyAlignment="1">
      <alignment horizontal="center"/>
    </xf>
    <xf numFmtId="164" fontId="16" fillId="0" borderId="28" xfId="0" quotePrefix="1" applyNumberFormat="1" applyFont="1" applyFill="1" applyBorder="1" applyAlignment="1">
      <alignment horizontal="center"/>
    </xf>
    <xf numFmtId="10" fontId="14" fillId="0" borderId="28" xfId="0" applyNumberFormat="1" applyFont="1" applyFill="1" applyBorder="1" applyAlignment="1">
      <alignment horizontal="center"/>
    </xf>
    <xf numFmtId="164" fontId="14" fillId="0" borderId="0" xfId="0" applyNumberFormat="1" applyFont="1" applyFill="1" applyAlignment="1">
      <alignment horizontal="center"/>
    </xf>
    <xf numFmtId="44" fontId="14" fillId="0" borderId="0" xfId="0" applyNumberFormat="1" applyFont="1" applyFill="1" applyAlignment="1">
      <alignment horizontal="center"/>
    </xf>
    <xf numFmtId="44" fontId="14" fillId="0" borderId="28" xfId="0" applyNumberFormat="1" applyFont="1" applyFill="1" applyBorder="1" applyAlignment="1">
      <alignment horizontal="center"/>
    </xf>
    <xf numFmtId="10" fontId="14" fillId="0" borderId="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64" fontId="14" fillId="0" borderId="0" xfId="0" applyNumberFormat="1" applyFont="1"/>
    <xf numFmtId="164" fontId="3" fillId="0" borderId="0" xfId="0" quotePrefix="1" applyNumberFormat="1" applyFont="1" applyFill="1" applyAlignment="1">
      <alignment horizontal="center"/>
    </xf>
    <xf numFmtId="0" fontId="13" fillId="0" borderId="28" xfId="0" applyFont="1" applyFill="1" applyBorder="1" applyAlignment="1">
      <alignment horizontal="center"/>
    </xf>
    <xf numFmtId="0" fontId="13" fillId="0" borderId="28" xfId="0" applyFont="1" applyBorder="1" applyAlignment="1">
      <alignment horizontal="center"/>
    </xf>
    <xf numFmtId="44" fontId="16" fillId="0" borderId="0" xfId="0" applyNumberFormat="1" applyFont="1" applyFill="1" applyAlignment="1"/>
    <xf numFmtId="44" fontId="16" fillId="0" borderId="0" xfId="0" applyNumberFormat="1" applyFont="1"/>
    <xf numFmtId="165" fontId="4" fillId="0" borderId="2" xfId="0" applyNumberFormat="1" applyFont="1" applyFill="1" applyBorder="1"/>
    <xf numFmtId="44" fontId="14" fillId="0" borderId="0" xfId="0" applyNumberFormat="1" applyFont="1" applyFill="1" applyAlignment="1"/>
    <xf numFmtId="0" fontId="11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3" fillId="0" borderId="0" xfId="0" quotePrefix="1" applyFont="1" applyFill="1" applyAlignment="1">
      <alignment horizontal="center" wrapText="1"/>
    </xf>
    <xf numFmtId="0" fontId="3" fillId="0" borderId="0" xfId="0" quotePrefix="1" applyFont="1" applyAlignment="1">
      <alignment horizontal="left" indent="1"/>
    </xf>
    <xf numFmtId="0" fontId="3" fillId="0" borderId="0" xfId="0" quotePrefix="1" applyFont="1" applyAlignment="1">
      <alignment horizontal="left" indent="3"/>
    </xf>
    <xf numFmtId="0" fontId="16" fillId="6" borderId="0" xfId="0" quotePrefix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quotePrefix="1" applyFont="1" applyAlignment="1">
      <alignment horizontal="left" indent="2"/>
    </xf>
    <xf numFmtId="0" fontId="3" fillId="0" borderId="1" xfId="0" applyFont="1" applyBorder="1" applyAlignment="1">
      <alignment horizontal="center"/>
    </xf>
    <xf numFmtId="0" fontId="11" fillId="0" borderId="0" xfId="0" quotePrefix="1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0" fillId="0" borderId="0" xfId="0" applyAlignment="1"/>
    <xf numFmtId="0" fontId="3" fillId="0" borderId="0" xfId="0" applyFont="1" applyFill="1" applyAlignment="1">
      <alignment horizontal="center"/>
    </xf>
    <xf numFmtId="0" fontId="13" fillId="0" borderId="0" xfId="0" quotePrefix="1" applyFont="1" applyFill="1" applyAlignment="1">
      <alignment horizontal="center"/>
    </xf>
    <xf numFmtId="0" fontId="14" fillId="0" borderId="12" xfId="0" applyFont="1" applyFill="1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Alignment="1">
      <alignment wrapText="1"/>
    </xf>
    <xf numFmtId="0" fontId="13" fillId="0" borderId="0" xfId="0" applyFont="1" applyFill="1" applyAlignment="1">
      <alignment horizontal="center" wrapText="1"/>
    </xf>
  </cellXfs>
  <cellStyles count="57">
    <cellStyle name="Comma" xfId="1" builtinId="3"/>
    <cellStyle name="Comma 18" xfId="4"/>
    <cellStyle name="Comma 2" xfId="6"/>
    <cellStyle name="Comma0" xfId="7"/>
    <cellStyle name="Comma0 - Style4" xfId="8"/>
    <cellStyle name="Comma1 - Style1" xfId="9"/>
    <cellStyle name="Curren - Style2" xfId="10"/>
    <cellStyle name="Currency" xfId="2" builtinId="4"/>
    <cellStyle name="Currency 2" xfId="11"/>
    <cellStyle name="Currency0" xfId="12"/>
    <cellStyle name="Date" xfId="13"/>
    <cellStyle name="Entered" xfId="14"/>
    <cellStyle name="Fixed" xfId="15"/>
    <cellStyle name="Grey" xfId="16"/>
    <cellStyle name="Heading1" xfId="17"/>
    <cellStyle name="Heading2" xfId="18"/>
    <cellStyle name="Input [yellow]" xfId="19"/>
    <cellStyle name="modified border" xfId="20"/>
    <cellStyle name="modified border1" xfId="21"/>
    <cellStyle name="Normal" xfId="0" builtinId="0"/>
    <cellStyle name="Normal - Style1" xfId="22"/>
    <cellStyle name="Normal 10" xfId="23"/>
    <cellStyle name="Normal 11_16.37E Wild Horse Expansion DeferralRevwrkingfile SF" xfId="24"/>
    <cellStyle name="Normal 118" xfId="25"/>
    <cellStyle name="Normal 2" xfId="26"/>
    <cellStyle name="Normal 2 11" xfId="27"/>
    <cellStyle name="Normal 2 2" xfId="28"/>
    <cellStyle name="Normal 3" xfId="29"/>
    <cellStyle name="Normal 4" xfId="30"/>
    <cellStyle name="Normal 5" xfId="31"/>
    <cellStyle name="Normal 6" xfId="32"/>
    <cellStyle name="Normal 7" xfId="33"/>
    <cellStyle name="Normal 8" xfId="5"/>
    <cellStyle name="Normal 9" xfId="34"/>
    <cellStyle name="Percen - Style2" xfId="35"/>
    <cellStyle name="Percen - Style3" xfId="36"/>
    <cellStyle name="Percent" xfId="3" builtinId="5"/>
    <cellStyle name="Percent [2]" xfId="37"/>
    <cellStyle name="Percent 2" xfId="38"/>
    <cellStyle name="Report" xfId="39"/>
    <cellStyle name="Report - Style5" xfId="40"/>
    <cellStyle name="Report - Style6" xfId="41"/>
    <cellStyle name="Report - Style7" xfId="42"/>
    <cellStyle name="Report - Style8" xfId="43"/>
    <cellStyle name="Report Bar" xfId="44"/>
    <cellStyle name="Report Heading" xfId="45"/>
    <cellStyle name="Report Unit Cost" xfId="46"/>
    <cellStyle name="Reports Total" xfId="47"/>
    <cellStyle name="StmtTtl1" xfId="48"/>
    <cellStyle name="StmtTtl2" xfId="49"/>
    <cellStyle name="Style 1" xfId="50"/>
    <cellStyle name="Test" xfId="51"/>
    <cellStyle name="Title: - Style3" xfId="52"/>
    <cellStyle name="Title: - Style4" xfId="53"/>
    <cellStyle name="Title: Major" xfId="54"/>
    <cellStyle name="Title: Minor" xfId="55"/>
    <cellStyle name="Title: Worksheet" xfId="56"/>
  </cellStyles>
  <dxfs count="0"/>
  <tableStyles count="0" defaultTableStyle="TableStyleMedium2" defaultPivotStyle="PivotStyleLight16"/>
  <colors>
    <mruColors>
      <color rgb="FF0000FF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5.xml"/><Relationship Id="rId47" Type="http://schemas.openxmlformats.org/officeDocument/2006/relationships/externalLink" Target="externalLinks/externalLink10.xml"/><Relationship Id="rId63" Type="http://schemas.openxmlformats.org/officeDocument/2006/relationships/externalLink" Target="externalLinks/externalLink26.xml"/><Relationship Id="rId68" Type="http://schemas.openxmlformats.org/officeDocument/2006/relationships/externalLink" Target="externalLinks/externalLink31.xml"/><Relationship Id="rId84" Type="http://schemas.openxmlformats.org/officeDocument/2006/relationships/externalLink" Target="externalLinks/externalLink47.xml"/><Relationship Id="rId89" Type="http://schemas.openxmlformats.org/officeDocument/2006/relationships/externalLink" Target="externalLinks/externalLink52.xml"/><Relationship Id="rId112" Type="http://schemas.openxmlformats.org/officeDocument/2006/relationships/theme" Target="theme/theme1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70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externalLink" Target="externalLinks/externalLink16.xml"/><Relationship Id="rId58" Type="http://schemas.openxmlformats.org/officeDocument/2006/relationships/externalLink" Target="externalLinks/externalLink21.xml"/><Relationship Id="rId74" Type="http://schemas.openxmlformats.org/officeDocument/2006/relationships/externalLink" Target="externalLinks/externalLink37.xml"/><Relationship Id="rId79" Type="http://schemas.openxmlformats.org/officeDocument/2006/relationships/externalLink" Target="externalLinks/externalLink42.xml"/><Relationship Id="rId102" Type="http://schemas.openxmlformats.org/officeDocument/2006/relationships/externalLink" Target="externalLinks/externalLink65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3.xml"/><Relationship Id="rId95" Type="http://schemas.openxmlformats.org/officeDocument/2006/relationships/externalLink" Target="externalLinks/externalLink58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6.xml"/><Relationship Id="rId48" Type="http://schemas.openxmlformats.org/officeDocument/2006/relationships/externalLink" Target="externalLinks/externalLink11.xml"/><Relationship Id="rId64" Type="http://schemas.openxmlformats.org/officeDocument/2006/relationships/externalLink" Target="externalLinks/externalLink27.xml"/><Relationship Id="rId69" Type="http://schemas.openxmlformats.org/officeDocument/2006/relationships/externalLink" Target="externalLinks/externalLink32.xml"/><Relationship Id="rId113" Type="http://schemas.openxmlformats.org/officeDocument/2006/relationships/styles" Target="styles.xml"/><Relationship Id="rId118" Type="http://schemas.openxmlformats.org/officeDocument/2006/relationships/customXml" Target="../customXml/item3.xml"/><Relationship Id="rId80" Type="http://schemas.openxmlformats.org/officeDocument/2006/relationships/externalLink" Target="externalLinks/externalLink43.xml"/><Relationship Id="rId85" Type="http://schemas.openxmlformats.org/officeDocument/2006/relationships/externalLink" Target="externalLinks/externalLink48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1.xml"/><Relationship Id="rId59" Type="http://schemas.openxmlformats.org/officeDocument/2006/relationships/externalLink" Target="externalLinks/externalLink22.xml"/><Relationship Id="rId103" Type="http://schemas.openxmlformats.org/officeDocument/2006/relationships/externalLink" Target="externalLinks/externalLink66.xml"/><Relationship Id="rId108" Type="http://schemas.openxmlformats.org/officeDocument/2006/relationships/externalLink" Target="externalLinks/externalLink71.xml"/><Relationship Id="rId54" Type="http://schemas.openxmlformats.org/officeDocument/2006/relationships/externalLink" Target="externalLinks/externalLink17.xml"/><Relationship Id="rId70" Type="http://schemas.openxmlformats.org/officeDocument/2006/relationships/externalLink" Target="externalLinks/externalLink33.xml"/><Relationship Id="rId75" Type="http://schemas.openxmlformats.org/officeDocument/2006/relationships/externalLink" Target="externalLinks/externalLink38.xml"/><Relationship Id="rId91" Type="http://schemas.openxmlformats.org/officeDocument/2006/relationships/externalLink" Target="externalLinks/externalLink54.xml"/><Relationship Id="rId96" Type="http://schemas.openxmlformats.org/officeDocument/2006/relationships/externalLink" Target="externalLinks/externalLink5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externalLink" Target="externalLinks/externalLink12.xml"/><Relationship Id="rId114" Type="http://schemas.openxmlformats.org/officeDocument/2006/relationships/sharedStrings" Target="sharedStrings.xml"/><Relationship Id="rId119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7.xml"/><Relationship Id="rId52" Type="http://schemas.openxmlformats.org/officeDocument/2006/relationships/externalLink" Target="externalLinks/externalLink15.xml"/><Relationship Id="rId60" Type="http://schemas.openxmlformats.org/officeDocument/2006/relationships/externalLink" Target="externalLinks/externalLink23.xml"/><Relationship Id="rId65" Type="http://schemas.openxmlformats.org/officeDocument/2006/relationships/externalLink" Target="externalLinks/externalLink28.xml"/><Relationship Id="rId73" Type="http://schemas.openxmlformats.org/officeDocument/2006/relationships/externalLink" Target="externalLinks/externalLink36.xml"/><Relationship Id="rId78" Type="http://schemas.openxmlformats.org/officeDocument/2006/relationships/externalLink" Target="externalLinks/externalLink41.xml"/><Relationship Id="rId81" Type="http://schemas.openxmlformats.org/officeDocument/2006/relationships/externalLink" Target="externalLinks/externalLink44.xml"/><Relationship Id="rId86" Type="http://schemas.openxmlformats.org/officeDocument/2006/relationships/externalLink" Target="externalLinks/externalLink49.xml"/><Relationship Id="rId94" Type="http://schemas.openxmlformats.org/officeDocument/2006/relationships/externalLink" Target="externalLinks/externalLink57.xml"/><Relationship Id="rId99" Type="http://schemas.openxmlformats.org/officeDocument/2006/relationships/externalLink" Target="externalLinks/externalLink62.xml"/><Relationship Id="rId101" Type="http://schemas.openxmlformats.org/officeDocument/2006/relationships/externalLink" Target="externalLinks/externalLink6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.xml"/><Relationship Id="rId109" Type="http://schemas.openxmlformats.org/officeDocument/2006/relationships/externalLink" Target="externalLinks/externalLink72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3.xml"/><Relationship Id="rId55" Type="http://schemas.openxmlformats.org/officeDocument/2006/relationships/externalLink" Target="externalLinks/externalLink18.xml"/><Relationship Id="rId76" Type="http://schemas.openxmlformats.org/officeDocument/2006/relationships/externalLink" Target="externalLinks/externalLink39.xml"/><Relationship Id="rId97" Type="http://schemas.openxmlformats.org/officeDocument/2006/relationships/externalLink" Target="externalLinks/externalLink60.xml"/><Relationship Id="rId104" Type="http://schemas.openxmlformats.org/officeDocument/2006/relationships/externalLink" Target="externalLinks/externalLink6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4.xml"/><Relationship Id="rId92" Type="http://schemas.openxmlformats.org/officeDocument/2006/relationships/externalLink" Target="externalLinks/externalLink55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3.xml"/><Relationship Id="rId45" Type="http://schemas.openxmlformats.org/officeDocument/2006/relationships/externalLink" Target="externalLinks/externalLink8.xml"/><Relationship Id="rId66" Type="http://schemas.openxmlformats.org/officeDocument/2006/relationships/externalLink" Target="externalLinks/externalLink29.xml"/><Relationship Id="rId87" Type="http://schemas.openxmlformats.org/officeDocument/2006/relationships/externalLink" Target="externalLinks/externalLink50.xml"/><Relationship Id="rId110" Type="http://schemas.openxmlformats.org/officeDocument/2006/relationships/externalLink" Target="externalLinks/externalLink73.xml"/><Relationship Id="rId115" Type="http://schemas.openxmlformats.org/officeDocument/2006/relationships/calcChain" Target="calcChain.xml"/><Relationship Id="rId61" Type="http://schemas.openxmlformats.org/officeDocument/2006/relationships/externalLink" Target="externalLinks/externalLink24.xml"/><Relationship Id="rId82" Type="http://schemas.openxmlformats.org/officeDocument/2006/relationships/externalLink" Target="externalLinks/externalLink4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externalLink" Target="externalLinks/externalLink19.xml"/><Relationship Id="rId77" Type="http://schemas.openxmlformats.org/officeDocument/2006/relationships/externalLink" Target="externalLinks/externalLink40.xml"/><Relationship Id="rId100" Type="http://schemas.openxmlformats.org/officeDocument/2006/relationships/externalLink" Target="externalLinks/externalLink63.xml"/><Relationship Id="rId105" Type="http://schemas.openxmlformats.org/officeDocument/2006/relationships/externalLink" Target="externalLinks/externalLink6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4.xml"/><Relationship Id="rId72" Type="http://schemas.openxmlformats.org/officeDocument/2006/relationships/externalLink" Target="externalLinks/externalLink35.xml"/><Relationship Id="rId93" Type="http://schemas.openxmlformats.org/officeDocument/2006/relationships/externalLink" Target="externalLinks/externalLink56.xml"/><Relationship Id="rId98" Type="http://schemas.openxmlformats.org/officeDocument/2006/relationships/externalLink" Target="externalLinks/externalLink61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9.xml"/><Relationship Id="rId67" Type="http://schemas.openxmlformats.org/officeDocument/2006/relationships/externalLink" Target="externalLinks/externalLink30.xml"/><Relationship Id="rId11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4.xml"/><Relationship Id="rId62" Type="http://schemas.openxmlformats.org/officeDocument/2006/relationships/externalLink" Target="externalLinks/externalLink25.xml"/><Relationship Id="rId83" Type="http://schemas.openxmlformats.org/officeDocument/2006/relationships/externalLink" Target="externalLinks/externalLink46.xml"/><Relationship Id="rId88" Type="http://schemas.openxmlformats.org/officeDocument/2006/relationships/externalLink" Target="externalLinks/externalLink51.xml"/><Relationship Id="rId111" Type="http://schemas.openxmlformats.org/officeDocument/2006/relationships/externalLink" Target="externalLinks/externalLink7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externalLink" Target="externalLinks/externalLink20.xml"/><Relationship Id="rId106" Type="http://schemas.openxmlformats.org/officeDocument/2006/relationships/externalLink" Target="externalLinks/externalLink6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2.03%20&amp;%202.05%20WC-RB%20Dec%202017%20CB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Gas%20GRC%202011\Cost%20of%20Service\Revenue%20Reqt%20and%20Rate%20Base\May%2016%20235%20pm\Gas%20Rev%20Req%20Model%202011%20GRC%20Orig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ettlement\Settlement%20Workpapers\%23Electric%20Model%202017%20GRC%20(SETTLEMENT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Commission%20Basis%20Report\Dec_31_17\To%20File\Workpapers%20Dec%202017%20CBR\%23EL%20Dec%202017CB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%23EL%20Dec%202017CB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upplemental%20Filing%202017%20GRC\NO%20MS%20SUPP%202017%20GRC%20Workpapers\%23Electric%20Model%202017%20GRC%20CONT%20CALCULATION%20(SUPP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Home\JDyer\Unbilled%20Reasonableness\04-2013%20Gas%20Reasonablenes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lsea%20Projects\Encogen\Sept%2023%20Review\PSE%20Own%2011-99%20for%20$1yr00noboilerJ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1%20GRC\RebuttalFiling2011%20GRC\Electric%20Model%202011%20GRC%20Rebuttal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Gas%20GRC%202011\Compliance%20Filing\Mei%20Cass%20Files\2011%20Gas%20COSS%20December%20TY%20Compliance_Me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ettlement\Settlement%20Workpapers\%23Gas%20Model%202017%20GRC%20(SETTLEMENT)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Cost%20Of%20Service\2017%20Gas%20COSS%20September%20TY_Compliance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d%20Office\aaa%20Jody%20Test\variance%20to%20budget%20dollar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GRB EOP"/>
      <sheetName val="ERB EOP"/>
      <sheetName val="GRB"/>
      <sheetName val="ERB"/>
      <sheetName val="2017 GRC Summary Format"/>
      <sheetName val="2017 GRC WC Det Format"/>
      <sheetName val="BS"/>
      <sheetName val="Dec17"/>
      <sheetName val="Nov17"/>
      <sheetName val="Oct17"/>
      <sheetName val="Sept17"/>
      <sheetName val="July17"/>
      <sheetName val="Jun17"/>
      <sheetName val="May17"/>
      <sheetName val="Apr17"/>
      <sheetName val="Mar17"/>
      <sheetName val="Feb17"/>
      <sheetName val="Jan17"/>
      <sheetName val="Dec16"/>
      <sheetName val="July16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Aug16"/>
      <sheetName val="Nov16"/>
      <sheetName val="Oct16"/>
      <sheetName val="Sept16"/>
      <sheetName val="NOL Spread"/>
      <sheetName val="BS and CWC Recon, p1"/>
      <sheetName val="BS and CWC Recon, p2"/>
      <sheetName val="EOP BS and CWC Recon, p1"/>
      <sheetName val="EOP BS and CWC Recon, p2"/>
      <sheetName val="PPXLSaveData0"/>
      <sheetName val="Chg Code"/>
      <sheetName val="PPXLFunctions"/>
      <sheetName val="PPXLOpen"/>
      <sheetName val="June 2013 Code Changes"/>
      <sheetName val="E Input"/>
      <sheetName val="E Recon PWR Plt"/>
      <sheetName val="G Input"/>
      <sheetName val="G Recon PWR Plt"/>
      <sheetName val="Power Plant Info"/>
      <sheetName val="summary NOL"/>
      <sheetName val="GasMerchInv"/>
      <sheetName val="OLD FORMAT CWC"/>
      <sheetName val="OLD FORMAT CWC EOP"/>
      <sheetName val="summary"/>
      <sheetName val="New Formant NOL"/>
    </sheetNames>
    <sheetDataSet>
      <sheetData sheetId="0" refreshError="1"/>
      <sheetData sheetId="1" refreshError="1"/>
      <sheetData sheetId="2" refreshError="1"/>
      <sheetData sheetId="3">
        <row r="16">
          <cell r="P16">
            <v>3622165847.3075004</v>
          </cell>
        </row>
      </sheetData>
      <sheetData sheetId="4" refreshError="1"/>
      <sheetData sheetId="5">
        <row r="37">
          <cell r="D37">
            <v>220749692.60116285</v>
          </cell>
        </row>
      </sheetData>
      <sheetData sheetId="6">
        <row r="8">
          <cell r="V8">
            <v>9556958160.7050018</v>
          </cell>
        </row>
      </sheetData>
      <sheetData sheetId="7">
        <row r="2">
          <cell r="BE2">
            <v>0.65590000000000004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P8">
            <v>0</v>
          </cell>
          <cell r="AT8">
            <v>18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P9">
            <v>0</v>
          </cell>
          <cell r="AT9">
            <v>18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P10">
            <v>0</v>
          </cell>
          <cell r="AT10">
            <v>18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P11">
            <v>0</v>
          </cell>
          <cell r="AT11" t="str">
            <v>34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P12">
            <v>0</v>
          </cell>
          <cell r="AT12" t="str">
            <v>34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P13">
            <v>0</v>
          </cell>
          <cell r="AT13" t="str">
            <v>26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P14">
            <v>0</v>
          </cell>
          <cell r="AT14" t="str">
            <v>26</v>
          </cell>
        </row>
        <row r="15">
          <cell r="J15">
            <v>9196191368.5799999</v>
          </cell>
          <cell r="K15">
            <v>9209599155.6299992</v>
          </cell>
          <cell r="L15">
            <v>9224386094.3299999</v>
          </cell>
          <cell r="M15">
            <v>9240449249.5699997</v>
          </cell>
          <cell r="N15">
            <v>9256939501.7999992</v>
          </cell>
          <cell r="O15">
            <v>9311992531.1200008</v>
          </cell>
          <cell r="P15">
            <v>9325889935.7999992</v>
          </cell>
          <cell r="Q15">
            <v>9440643707.9300003</v>
          </cell>
          <cell r="R15">
            <v>9458102119.8199997</v>
          </cell>
          <cell r="S15">
            <v>9456511158.0300007</v>
          </cell>
          <cell r="T15">
            <v>9490484009.2000008</v>
          </cell>
          <cell r="U15">
            <v>9521388675.3700008</v>
          </cell>
          <cell r="V15">
            <v>9534055095.9599991</v>
          </cell>
          <cell r="W15">
            <v>9563337830.3700008</v>
          </cell>
          <cell r="X15">
            <v>9586015217.4699993</v>
          </cell>
          <cell r="Y15">
            <v>9594028738.1100006</v>
          </cell>
          <cell r="Z15">
            <v>9617113046.75</v>
          </cell>
          <cell r="AA15">
            <v>9644032287.1000004</v>
          </cell>
          <cell r="AD15">
            <v>9217778958.3791656</v>
          </cell>
          <cell r="AE15">
            <v>9247128968.788332</v>
          </cell>
          <cell r="AF15">
            <v>9275698921.9958324</v>
          </cell>
          <cell r="AG15">
            <v>9302908626.3341675</v>
          </cell>
          <cell r="AH15">
            <v>9330298571.7375011</v>
          </cell>
          <cell r="AI15">
            <v>9358459114.2391663</v>
          </cell>
          <cell r="AJ15">
            <v>9387275880.9941654</v>
          </cell>
          <cell r="AK15">
            <v>9417082872.5724964</v>
          </cell>
          <cell r="AL15">
            <v>9446883231.3924999</v>
          </cell>
          <cell r="AM15">
            <v>9476622941.1212482</v>
          </cell>
          <cell r="AN15">
            <v>9505465161.9933338</v>
          </cell>
          <cell r="AP15">
            <v>9556958160.7050018</v>
          </cell>
          <cell r="AT15">
            <v>18</v>
          </cell>
        </row>
        <row r="16">
          <cell r="J16">
            <v>3372335221.6100001</v>
          </cell>
          <cell r="K16">
            <v>3392167996.3299999</v>
          </cell>
          <cell r="L16">
            <v>3400764346.0900002</v>
          </cell>
          <cell r="M16">
            <v>3413762090.5300002</v>
          </cell>
          <cell r="N16">
            <v>3424346976.3099999</v>
          </cell>
          <cell r="O16">
            <v>3435411572.7199998</v>
          </cell>
          <cell r="P16">
            <v>3441702170.2600002</v>
          </cell>
          <cell r="Q16">
            <v>3444210170.5700002</v>
          </cell>
          <cell r="R16">
            <v>3450972989.9000001</v>
          </cell>
          <cell r="S16">
            <v>3462902010.3000002</v>
          </cell>
          <cell r="T16">
            <v>3475358454.0999999</v>
          </cell>
          <cell r="U16">
            <v>3498754058.9499998</v>
          </cell>
          <cell r="V16">
            <v>3524499848.5799999</v>
          </cell>
          <cell r="W16">
            <v>3547918461.7399998</v>
          </cell>
          <cell r="X16">
            <v>3565705532.9499998</v>
          </cell>
          <cell r="Y16">
            <v>3582680743.1900001</v>
          </cell>
          <cell r="Z16">
            <v>3599987987.0500002</v>
          </cell>
          <cell r="AA16">
            <v>3632660494.71</v>
          </cell>
          <cell r="AD16">
            <v>3384939180.6395836</v>
          </cell>
          <cell r="AE16">
            <v>3395685877.7783337</v>
          </cell>
          <cell r="AF16">
            <v>3406491714.0774999</v>
          </cell>
          <cell r="AG16">
            <v>3417356493.3508339</v>
          </cell>
          <cell r="AH16">
            <v>3428587886.3379169</v>
          </cell>
          <cell r="AI16">
            <v>3440730864.2629166</v>
          </cell>
          <cell r="AJ16">
            <v>3453560659.7787499</v>
          </cell>
          <cell r="AK16">
            <v>3466922811.9566665</v>
          </cell>
          <cell r="AL16">
            <v>3480833638.603333</v>
          </cell>
          <cell r="AM16">
            <v>3495190291.2449994</v>
          </cell>
          <cell r="AN16">
            <v>3510727371.7754159</v>
          </cell>
          <cell r="AP16">
            <v>3544976784.4916668</v>
          </cell>
          <cell r="AT16" t="str">
            <v>34</v>
          </cell>
        </row>
        <row r="17">
          <cell r="J17">
            <v>490277559.41000003</v>
          </cell>
          <cell r="K17">
            <v>493461415.01999998</v>
          </cell>
          <cell r="L17">
            <v>493145371.85000002</v>
          </cell>
          <cell r="M17">
            <v>519233049.76999998</v>
          </cell>
          <cell r="N17">
            <v>520668925.48000002</v>
          </cell>
          <cell r="O17">
            <v>513538979.16000003</v>
          </cell>
          <cell r="P17">
            <v>515332341.54000002</v>
          </cell>
          <cell r="Q17">
            <v>503142213.39999998</v>
          </cell>
          <cell r="R17">
            <v>542635437.05999994</v>
          </cell>
          <cell r="S17">
            <v>552000596.98000002</v>
          </cell>
          <cell r="T17">
            <v>559537635.36000001</v>
          </cell>
          <cell r="U17">
            <v>572756936.59000003</v>
          </cell>
          <cell r="V17">
            <v>582439852.36000001</v>
          </cell>
          <cell r="W17">
            <v>583721717</v>
          </cell>
          <cell r="X17">
            <v>587663220.08000004</v>
          </cell>
          <cell r="Y17">
            <v>590935890.57000005</v>
          </cell>
          <cell r="Z17">
            <v>586993196.94000006</v>
          </cell>
          <cell r="AA17">
            <v>591882945.75999999</v>
          </cell>
          <cell r="AD17">
            <v>497323127.52583331</v>
          </cell>
          <cell r="AE17">
            <v>501147932.4104166</v>
          </cell>
          <cell r="AF17">
            <v>506638054.62499994</v>
          </cell>
          <cell r="AG17">
            <v>512727516.88583326</v>
          </cell>
          <cell r="AH17">
            <v>519392370.81625003</v>
          </cell>
          <cell r="AI17">
            <v>526817634.00791669</v>
          </cell>
          <cell r="AJ17">
            <v>534418575.46333337</v>
          </cell>
          <cell r="AK17">
            <v>542117665.0554167</v>
          </cell>
          <cell r="AL17">
            <v>549043527.09833336</v>
          </cell>
          <cell r="AM17">
            <v>554794656.77583325</v>
          </cell>
          <cell r="AN17">
            <v>560822500.02833343</v>
          </cell>
          <cell r="AP17">
            <v>577493594.35791671</v>
          </cell>
          <cell r="AT17" t="str">
            <v>26</v>
          </cell>
        </row>
        <row r="18">
          <cell r="J18">
            <v>91489.57</v>
          </cell>
          <cell r="K18">
            <v>91489.57</v>
          </cell>
          <cell r="L18">
            <v>91489.57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33995.1</v>
          </cell>
          <cell r="W18">
            <v>0</v>
          </cell>
          <cell r="X18">
            <v>0</v>
          </cell>
          <cell r="Y18">
            <v>125863.34</v>
          </cell>
          <cell r="Z18">
            <v>0</v>
          </cell>
          <cell r="AA18">
            <v>0</v>
          </cell>
          <cell r="AD18">
            <v>40436.929166666676</v>
          </cell>
          <cell r="AE18">
            <v>39340.983333333337</v>
          </cell>
          <cell r="AF18">
            <v>38634.072916666672</v>
          </cell>
          <cell r="AG18">
            <v>34308.588750000003</v>
          </cell>
          <cell r="AH18">
            <v>26684.457916666666</v>
          </cell>
          <cell r="AI18">
            <v>20476.789583333335</v>
          </cell>
          <cell r="AJ18">
            <v>14269.121250000002</v>
          </cell>
          <cell r="AK18">
            <v>6644.9904166666674</v>
          </cell>
          <cell r="AL18">
            <v>8077.2308333333322</v>
          </cell>
          <cell r="AM18">
            <v>13321.536666666667</v>
          </cell>
          <cell r="AN18">
            <v>13321.536666666667</v>
          </cell>
          <cell r="AP18">
            <v>-19489.463333333333</v>
          </cell>
          <cell r="AT18" t="str">
            <v>18</v>
          </cell>
        </row>
        <row r="19">
          <cell r="J19">
            <v>35437.18</v>
          </cell>
          <cell r="K19">
            <v>35437.18</v>
          </cell>
          <cell r="L19">
            <v>35437.18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6044.99</v>
          </cell>
          <cell r="W19">
            <v>0</v>
          </cell>
          <cell r="X19">
            <v>0</v>
          </cell>
          <cell r="Y19">
            <v>117875.38</v>
          </cell>
          <cell r="Z19">
            <v>0</v>
          </cell>
          <cell r="AA19">
            <v>0</v>
          </cell>
          <cell r="AD19">
            <v>15934.549166666666</v>
          </cell>
          <cell r="AE19">
            <v>15350.020416666666</v>
          </cell>
          <cell r="AF19">
            <v>14765.491666666667</v>
          </cell>
          <cell r="AG19">
            <v>13288.942499999999</v>
          </cell>
          <cell r="AH19">
            <v>10335.844166666668</v>
          </cell>
          <cell r="AI19">
            <v>7634.6204166666676</v>
          </cell>
          <cell r="AJ19">
            <v>4933.3966666666665</v>
          </cell>
          <cell r="AK19">
            <v>1980.2983333333334</v>
          </cell>
          <cell r="AL19">
            <v>5415.2233333333334</v>
          </cell>
          <cell r="AM19">
            <v>10326.6975</v>
          </cell>
          <cell r="AN19">
            <v>10326.6975</v>
          </cell>
          <cell r="AP19">
            <v>-133361.52875</v>
          </cell>
          <cell r="AT19" t="str">
            <v>34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128175029.65000001</v>
          </cell>
          <cell r="O20">
            <v>0</v>
          </cell>
          <cell r="P20">
            <v>128175029.65000001</v>
          </cell>
          <cell r="Q20">
            <v>176804251.03</v>
          </cell>
          <cell r="R20">
            <v>176804251.03</v>
          </cell>
          <cell r="S20">
            <v>172628522.03</v>
          </cell>
          <cell r="T20">
            <v>173092205.06</v>
          </cell>
          <cell r="U20">
            <v>173092205.06</v>
          </cell>
          <cell r="V20">
            <v>173092205.06</v>
          </cell>
          <cell r="W20">
            <v>175248323.28</v>
          </cell>
          <cell r="X20">
            <v>175248323.28</v>
          </cell>
          <cell r="Y20">
            <v>175248323.28</v>
          </cell>
          <cell r="Z20">
            <v>174959388.03</v>
          </cell>
          <cell r="AA20">
            <v>174959388.03</v>
          </cell>
          <cell r="AD20">
            <v>28729348.734583333</v>
          </cell>
          <cell r="AE20">
            <v>43463036.320416667</v>
          </cell>
          <cell r="AF20">
            <v>58022735.197916664</v>
          </cell>
          <cell r="AG20">
            <v>72427765.493333325</v>
          </cell>
          <cell r="AH20">
            <v>86852115.915000007</v>
          </cell>
          <cell r="AI20">
            <v>101276466.33666666</v>
          </cell>
          <cell r="AJ20">
            <v>115790655.0175</v>
          </cell>
          <cell r="AK20">
            <v>130394681.9575</v>
          </cell>
          <cell r="AL20">
            <v>144998708.89750001</v>
          </cell>
          <cell r="AM20">
            <v>154250070.6333333</v>
          </cell>
          <cell r="AN20">
            <v>163489393.40041664</v>
          </cell>
          <cell r="AP20">
            <v>172629005.92249998</v>
          </cell>
          <cell r="AT20" t="str">
            <v>18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-128175029.65000001</v>
          </cell>
          <cell r="O21">
            <v>0</v>
          </cell>
          <cell r="P21">
            <v>-128175029.65000001</v>
          </cell>
          <cell r="Q21">
            <v>-220975546.16</v>
          </cell>
          <cell r="R21">
            <v>-220975546.16</v>
          </cell>
          <cell r="S21">
            <v>-172628522.03</v>
          </cell>
          <cell r="T21">
            <v>-173092205.06</v>
          </cell>
          <cell r="U21">
            <v>-173092205.06</v>
          </cell>
          <cell r="V21">
            <v>-173092205.06</v>
          </cell>
          <cell r="W21">
            <v>-175248323.28</v>
          </cell>
          <cell r="X21">
            <v>-175248323.28</v>
          </cell>
          <cell r="Y21">
            <v>-175248323.28</v>
          </cell>
          <cell r="Z21">
            <v>-174959388.03</v>
          </cell>
          <cell r="AA21">
            <v>-174959388.03</v>
          </cell>
          <cell r="AD21">
            <v>-30569819.364999998</v>
          </cell>
          <cell r="AE21">
            <v>-48984448.211666673</v>
          </cell>
          <cell r="AF21">
            <v>-65384617.719583333</v>
          </cell>
          <cell r="AG21">
            <v>-79789648.015000001</v>
          </cell>
          <cell r="AH21">
            <v>-94213998.436666667</v>
          </cell>
          <cell r="AI21">
            <v>-108638348.85833333</v>
          </cell>
          <cell r="AJ21">
            <v>-123152537.53916667</v>
          </cell>
          <cell r="AK21">
            <v>-137756564.47916666</v>
          </cell>
          <cell r="AL21">
            <v>-152360591.41916665</v>
          </cell>
          <cell r="AM21">
            <v>-161611953.15499997</v>
          </cell>
          <cell r="AN21">
            <v>-170851275.92208332</v>
          </cell>
          <cell r="AP21">
            <v>-178150417.81374997</v>
          </cell>
          <cell r="AT21" t="str">
            <v>18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P22">
            <v>0</v>
          </cell>
          <cell r="AT22" t="str">
            <v>55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P23">
            <v>0</v>
          </cell>
          <cell r="AT23" t="str">
            <v>57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P24">
            <v>0</v>
          </cell>
          <cell r="AT24" t="str">
            <v>55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644576.31000000006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D25">
            <v>74136.206666666665</v>
          </cell>
          <cell r="AE25">
            <v>74727.520000000004</v>
          </cell>
          <cell r="AF25">
            <v>58967.899583333339</v>
          </cell>
          <cell r="AG25">
            <v>53714.692500000005</v>
          </cell>
          <cell r="AH25">
            <v>53714.692500000005</v>
          </cell>
          <cell r="AI25">
            <v>53714.692500000005</v>
          </cell>
          <cell r="AJ25">
            <v>53714.692500000005</v>
          </cell>
          <cell r="AK25">
            <v>53714.692500000005</v>
          </cell>
          <cell r="AL25">
            <v>53714.692500000005</v>
          </cell>
          <cell r="AM25">
            <v>53714.692500000005</v>
          </cell>
          <cell r="AN25">
            <v>53714.692500000005</v>
          </cell>
          <cell r="AP25">
            <v>26857.346250000002</v>
          </cell>
          <cell r="AT25" t="str">
            <v>56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P26">
            <v>0</v>
          </cell>
          <cell r="AT26" t="str">
            <v>55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610977</v>
          </cell>
          <cell r="S27">
            <v>587477.88</v>
          </cell>
          <cell r="T27">
            <v>563978.76</v>
          </cell>
          <cell r="U27">
            <v>540479.64</v>
          </cell>
          <cell r="V27">
            <v>516980.53</v>
          </cell>
          <cell r="W27">
            <v>1374444.32</v>
          </cell>
          <cell r="X27">
            <v>1341474.6100000001</v>
          </cell>
          <cell r="Y27">
            <v>1299030</v>
          </cell>
          <cell r="Z27">
            <v>1256585.4099999999</v>
          </cell>
          <cell r="AA27">
            <v>1214140.8</v>
          </cell>
          <cell r="AD27">
            <v>0</v>
          </cell>
          <cell r="AE27">
            <v>25457.375</v>
          </cell>
          <cell r="AF27">
            <v>75392.994999999995</v>
          </cell>
          <cell r="AG27">
            <v>123370.35499999998</v>
          </cell>
          <cell r="AH27">
            <v>169389.45499999999</v>
          </cell>
          <cell r="AI27">
            <v>213450.29541666666</v>
          </cell>
          <cell r="AJ27">
            <v>292259.66416666663</v>
          </cell>
          <cell r="AK27">
            <v>405422.95291666663</v>
          </cell>
          <cell r="AL27">
            <v>515443.97833333333</v>
          </cell>
          <cell r="AM27">
            <v>621927.95374999999</v>
          </cell>
          <cell r="AN27">
            <v>724874.87916666677</v>
          </cell>
          <cell r="AP27">
            <v>920157.58000000007</v>
          </cell>
          <cell r="AT27" t="str">
            <v>55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P28">
            <v>0</v>
          </cell>
          <cell r="AT28">
            <v>18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P29">
            <v>0</v>
          </cell>
          <cell r="AT29">
            <v>18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P30">
            <v>0</v>
          </cell>
          <cell r="AT30">
            <v>18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P31">
            <v>0</v>
          </cell>
          <cell r="AT31" t="str">
            <v>18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P32">
            <v>0</v>
          </cell>
          <cell r="AT32">
            <v>19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P33">
            <v>0</v>
          </cell>
          <cell r="AT33" t="str">
            <v>34</v>
          </cell>
        </row>
        <row r="34">
          <cell r="J34">
            <v>49003253.520000003</v>
          </cell>
          <cell r="K34">
            <v>49003253.520000003</v>
          </cell>
          <cell r="L34">
            <v>49003253.520000003</v>
          </cell>
          <cell r="M34">
            <v>49003253.520000003</v>
          </cell>
          <cell r="N34">
            <v>49005655.829999998</v>
          </cell>
          <cell r="O34">
            <v>49008022.719999999</v>
          </cell>
          <cell r="P34">
            <v>49011663.359999999</v>
          </cell>
          <cell r="Q34">
            <v>49015408.340000004</v>
          </cell>
          <cell r="R34">
            <v>49016024.68</v>
          </cell>
          <cell r="S34">
            <v>49016024.68</v>
          </cell>
          <cell r="T34">
            <v>49058669.450000003</v>
          </cell>
          <cell r="U34">
            <v>51835894.869999997</v>
          </cell>
          <cell r="V34">
            <v>51836846.670000002</v>
          </cell>
          <cell r="W34">
            <v>51838762.93</v>
          </cell>
          <cell r="X34">
            <v>51845838.880000003</v>
          </cell>
          <cell r="Y34">
            <v>51940507.969999999</v>
          </cell>
          <cell r="Z34">
            <v>51948737.350000001</v>
          </cell>
          <cell r="AA34">
            <v>51955861.93</v>
          </cell>
          <cell r="AD34">
            <v>49092027.393750004</v>
          </cell>
          <cell r="AE34">
            <v>49029621.405833334</v>
          </cell>
          <cell r="AF34">
            <v>49005956.88166666</v>
          </cell>
          <cell r="AG34">
            <v>49010002.391250007</v>
          </cell>
          <cell r="AH34">
            <v>49130338.111250013</v>
          </cell>
          <cell r="AI34">
            <v>49366431.215416662</v>
          </cell>
          <cell r="AJ34">
            <v>49602643.822083332</v>
          </cell>
          <cell r="AK34">
            <v>49839231.104166664</v>
          </cell>
          <cell r="AL34">
            <v>50080057.762916677</v>
          </cell>
          <cell r="AM34">
            <v>50325071.761666678</v>
          </cell>
          <cell r="AN34">
            <v>50570526.792083345</v>
          </cell>
          <cell r="AP34">
            <v>51069038.170416676</v>
          </cell>
          <cell r="AT34">
            <v>19</v>
          </cell>
        </row>
        <row r="35">
          <cell r="J35">
            <v>1436092.92</v>
          </cell>
          <cell r="K35">
            <v>1436126.87</v>
          </cell>
          <cell r="L35">
            <v>1436126.87</v>
          </cell>
          <cell r="M35">
            <v>1436194.77</v>
          </cell>
          <cell r="N35">
            <v>1436228.72</v>
          </cell>
          <cell r="O35">
            <v>1436262.67</v>
          </cell>
          <cell r="P35">
            <v>1436736.49</v>
          </cell>
          <cell r="Q35">
            <v>1436770.44</v>
          </cell>
          <cell r="R35">
            <v>1436892.5</v>
          </cell>
          <cell r="S35">
            <v>1436892.5</v>
          </cell>
          <cell r="T35">
            <v>1436911.3</v>
          </cell>
          <cell r="U35">
            <v>1436911.3</v>
          </cell>
          <cell r="V35">
            <v>1436911.3</v>
          </cell>
          <cell r="W35">
            <v>1436911.3</v>
          </cell>
          <cell r="X35">
            <v>1436911.3</v>
          </cell>
          <cell r="Y35">
            <v>1436911.3</v>
          </cell>
          <cell r="Z35">
            <v>1436911.3</v>
          </cell>
          <cell r="AA35">
            <v>1436911.3</v>
          </cell>
          <cell r="AD35">
            <v>2415939.7129166662</v>
          </cell>
          <cell r="AE35">
            <v>2024109.6904166669</v>
          </cell>
          <cell r="AF35">
            <v>1632281.9649999999</v>
          </cell>
          <cell r="AG35">
            <v>1436404.3233333335</v>
          </cell>
          <cell r="AH35">
            <v>1436476.7654166669</v>
          </cell>
          <cell r="AI35">
            <v>1436546.3783333332</v>
          </cell>
          <cell r="AJ35">
            <v>1436613.1620833336</v>
          </cell>
          <cell r="AK35">
            <v>1436678.5312500002</v>
          </cell>
          <cell r="AL35">
            <v>1436741.0712500003</v>
          </cell>
          <cell r="AM35">
            <v>1436799.3675000004</v>
          </cell>
          <cell r="AN35">
            <v>1436854.8345833337</v>
          </cell>
          <cell r="AP35">
            <v>1436902.2975000003</v>
          </cell>
          <cell r="AT35" t="str">
            <v>34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1819983.98</v>
          </cell>
          <cell r="Q36">
            <v>2184059.2999999998</v>
          </cell>
          <cell r="R36">
            <v>2226483.7799999998</v>
          </cell>
          <cell r="S36">
            <v>2190690.39</v>
          </cell>
          <cell r="T36">
            <v>7034279.0300000003</v>
          </cell>
          <cell r="U36">
            <v>7285969.7199999997</v>
          </cell>
          <cell r="V36">
            <v>10795572.5</v>
          </cell>
          <cell r="W36">
            <v>10945931.24</v>
          </cell>
          <cell r="X36">
            <v>11196532.92</v>
          </cell>
          <cell r="Y36">
            <v>11603068.33</v>
          </cell>
          <cell r="Z36">
            <v>13117628.369999999</v>
          </cell>
          <cell r="AA36">
            <v>13616882.710000001</v>
          </cell>
          <cell r="AD36">
            <v>242667.80249999999</v>
          </cell>
          <cell r="AE36">
            <v>426440.43083333335</v>
          </cell>
          <cell r="AF36">
            <v>610489.35458333336</v>
          </cell>
          <cell r="AG36">
            <v>994863.08041666669</v>
          </cell>
          <cell r="AH36">
            <v>1591540.1116666666</v>
          </cell>
          <cell r="AI36">
            <v>2344937.7041666666</v>
          </cell>
          <cell r="AJ36">
            <v>3250833.6933333334</v>
          </cell>
          <cell r="AK36">
            <v>4173436.3666666667</v>
          </cell>
          <cell r="AL36">
            <v>5123419.7520833332</v>
          </cell>
          <cell r="AM36">
            <v>6153448.78125</v>
          </cell>
          <cell r="AN36">
            <v>7267386.7429166669</v>
          </cell>
          <cell r="AP36">
            <v>8850057.1241666675</v>
          </cell>
          <cell r="AT36" t="str">
            <v>26</v>
          </cell>
        </row>
        <row r="37">
          <cell r="J37">
            <v>41865761.539999999</v>
          </cell>
          <cell r="K37">
            <v>40568411.469999999</v>
          </cell>
          <cell r="L37">
            <v>45177509.390000001</v>
          </cell>
          <cell r="M37">
            <v>51048045.109999999</v>
          </cell>
          <cell r="N37">
            <v>78207023.689999998</v>
          </cell>
          <cell r="O37">
            <v>73935979.980000004</v>
          </cell>
          <cell r="P37">
            <v>68569000.480000004</v>
          </cell>
          <cell r="Q37">
            <v>73458402.120000005</v>
          </cell>
          <cell r="R37">
            <v>73300231.290000007</v>
          </cell>
          <cell r="S37">
            <v>76750928.769999996</v>
          </cell>
          <cell r="T37">
            <v>57341537.649999999</v>
          </cell>
          <cell r="U37">
            <v>49987146.350000001</v>
          </cell>
          <cell r="V37">
            <v>54915972.200000003</v>
          </cell>
          <cell r="W37">
            <v>66559971.020000003</v>
          </cell>
          <cell r="X37">
            <v>79730112.400000006</v>
          </cell>
          <cell r="Y37">
            <v>65845604.670000002</v>
          </cell>
          <cell r="Z37">
            <v>78544012.930000007</v>
          </cell>
          <cell r="AA37">
            <v>76218422.989999995</v>
          </cell>
          <cell r="AD37">
            <v>49893812.412500001</v>
          </cell>
          <cell r="AE37">
            <v>52847760.02041667</v>
          </cell>
          <cell r="AF37">
            <v>55739881.546666674</v>
          </cell>
          <cell r="AG37">
            <v>58358919.677083336</v>
          </cell>
          <cell r="AH37">
            <v>60145502.051250003</v>
          </cell>
          <cell r="AI37">
            <v>61394590.264166676</v>
          </cell>
          <cell r="AJ37">
            <v>63021330.689583339</v>
          </cell>
          <cell r="AK37">
            <v>65544004.129583336</v>
          </cell>
          <cell r="AL37">
            <v>67600260.903333336</v>
          </cell>
          <cell r="AM37">
            <v>68230867.103333339</v>
          </cell>
          <cell r="AN37">
            <v>68340010.113749996</v>
          </cell>
          <cell r="AP37">
            <v>71847761.293750003</v>
          </cell>
          <cell r="AT37">
            <v>18</v>
          </cell>
        </row>
        <row r="38">
          <cell r="J38">
            <v>30280197.719999999</v>
          </cell>
          <cell r="K38">
            <v>28815814.18</v>
          </cell>
          <cell r="L38">
            <v>52229615.990000002</v>
          </cell>
          <cell r="M38">
            <v>54196938.780000001</v>
          </cell>
          <cell r="N38">
            <v>58118844.409999996</v>
          </cell>
          <cell r="O38">
            <v>62476653.850000001</v>
          </cell>
          <cell r="P38">
            <v>69485867.700000003</v>
          </cell>
          <cell r="Q38">
            <v>83344851.189999998</v>
          </cell>
          <cell r="R38">
            <v>83987958.590000004</v>
          </cell>
          <cell r="S38">
            <v>85217516.909999996</v>
          </cell>
          <cell r="T38">
            <v>98962111.370000005</v>
          </cell>
          <cell r="U38">
            <v>92609132.439999998</v>
          </cell>
          <cell r="V38">
            <v>80204682.760000005</v>
          </cell>
          <cell r="W38">
            <v>76168187.659999996</v>
          </cell>
          <cell r="X38">
            <v>75096360.950000003</v>
          </cell>
          <cell r="Y38">
            <v>75805085.290000007</v>
          </cell>
          <cell r="Z38">
            <v>73816974.379999995</v>
          </cell>
          <cell r="AA38">
            <v>84729698.25</v>
          </cell>
          <cell r="AD38">
            <v>44810838.522083335</v>
          </cell>
          <cell r="AE38">
            <v>49290774.838333338</v>
          </cell>
          <cell r="AF38">
            <v>53751448.511250012</v>
          </cell>
          <cell r="AG38">
            <v>58646847.792916656</v>
          </cell>
          <cell r="AH38">
            <v>64007523.34708333</v>
          </cell>
          <cell r="AI38">
            <v>68723978.80416666</v>
          </cell>
          <cell r="AJ38">
            <v>72777181.242499992</v>
          </cell>
          <cell r="AK38">
            <v>75702977.844166666</v>
          </cell>
          <cell r="AL38">
            <v>77556098.322083339</v>
          </cell>
          <cell r="AM38">
            <v>79110526.508749992</v>
          </cell>
          <cell r="AN38">
            <v>80691825.44083333</v>
          </cell>
          <cell r="AP38">
            <v>83232977.734999999</v>
          </cell>
          <cell r="AT38" t="str">
            <v>34</v>
          </cell>
        </row>
        <row r="39">
          <cell r="J39">
            <v>139673.15</v>
          </cell>
          <cell r="K39">
            <v>660664.11</v>
          </cell>
          <cell r="L39">
            <v>761914.69</v>
          </cell>
          <cell r="M39">
            <v>905243.59</v>
          </cell>
          <cell r="N39">
            <v>3237945.12</v>
          </cell>
          <cell r="O39">
            <v>5143964.62</v>
          </cell>
          <cell r="P39">
            <v>2195998.6800000002</v>
          </cell>
          <cell r="Q39">
            <v>2541490.25</v>
          </cell>
          <cell r="R39">
            <v>11579160.310000001</v>
          </cell>
          <cell r="S39">
            <v>156274.82999999999</v>
          </cell>
          <cell r="T39">
            <v>14155613.390000001</v>
          </cell>
          <cell r="U39">
            <v>1647459.68</v>
          </cell>
          <cell r="V39">
            <v>537704.72</v>
          </cell>
          <cell r="W39">
            <v>915602.68</v>
          </cell>
          <cell r="X39">
            <v>624707.67000000004</v>
          </cell>
          <cell r="Y39">
            <v>8229907.5199999996</v>
          </cell>
          <cell r="Z39">
            <v>8000861.71</v>
          </cell>
          <cell r="AA39">
            <v>9754992.5099999998</v>
          </cell>
          <cell r="AD39">
            <v>1396324.7345833334</v>
          </cell>
          <cell r="AE39">
            <v>1940173.6304166669</v>
          </cell>
          <cell r="AF39">
            <v>2363144.6483333334</v>
          </cell>
          <cell r="AG39">
            <v>2907103.165833333</v>
          </cell>
          <cell r="AH39">
            <v>3530869.625</v>
          </cell>
          <cell r="AI39">
            <v>3610368.1837499999</v>
          </cell>
          <cell r="AJ39">
            <v>3637575.2729166667</v>
          </cell>
          <cell r="AK39">
            <v>3642480.7541666664</v>
          </cell>
          <cell r="AL39">
            <v>3941958.1254166667</v>
          </cell>
          <cell r="AM39">
            <v>4445607.3137499997</v>
          </cell>
          <cell r="AN39">
            <v>4836188.3337500002</v>
          </cell>
          <cell r="AP39">
            <v>7254072.6283333339</v>
          </cell>
          <cell r="AT39" t="str">
            <v>26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P40">
            <v>0</v>
          </cell>
          <cell r="AT40" t="str">
            <v>18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P41">
            <v>0</v>
          </cell>
          <cell r="AT41" t="str">
            <v>34</v>
          </cell>
        </row>
        <row r="42">
          <cell r="J42">
            <v>12433.14</v>
          </cell>
          <cell r="K42">
            <v>12433.14</v>
          </cell>
          <cell r="L42">
            <v>12433.14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D42">
            <v>5180.4749999999995</v>
          </cell>
          <cell r="AE42">
            <v>5180.4749999999995</v>
          </cell>
          <cell r="AF42">
            <v>5180.4749999999995</v>
          </cell>
          <cell r="AG42">
            <v>4662.4274999999998</v>
          </cell>
          <cell r="AH42">
            <v>3626.3325</v>
          </cell>
          <cell r="AI42">
            <v>2590.2374999999997</v>
          </cell>
          <cell r="AJ42">
            <v>1554.1424999999999</v>
          </cell>
          <cell r="AK42">
            <v>518.04750000000001</v>
          </cell>
          <cell r="AL42">
            <v>0</v>
          </cell>
          <cell r="AM42">
            <v>0</v>
          </cell>
          <cell r="AN42">
            <v>0</v>
          </cell>
          <cell r="AP42">
            <v>0</v>
          </cell>
          <cell r="AT42" t="str">
            <v>26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P43">
            <v>0</v>
          </cell>
          <cell r="AT43" t="str">
            <v>51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P44">
            <v>0</v>
          </cell>
          <cell r="AT44" t="str">
            <v>52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P45">
            <v>0</v>
          </cell>
          <cell r="AT45" t="str">
            <v>51.3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-4210585.74</v>
          </cell>
          <cell r="S46">
            <v>-2509978.89</v>
          </cell>
          <cell r="T46">
            <v>-3536902.31</v>
          </cell>
          <cell r="U46">
            <v>1310607.6200000001</v>
          </cell>
          <cell r="V46">
            <v>-2145969.87</v>
          </cell>
          <cell r="W46">
            <v>-2018749.36</v>
          </cell>
          <cell r="X46">
            <v>-2033060.59</v>
          </cell>
          <cell r="Y46">
            <v>-3201213.72</v>
          </cell>
          <cell r="Z46">
            <v>-3345731.57</v>
          </cell>
          <cell r="AA46">
            <v>102862.05</v>
          </cell>
          <cell r="AD46">
            <v>0</v>
          </cell>
          <cell r="AE46">
            <v>-175441.07250000001</v>
          </cell>
          <cell r="AF46">
            <v>-455464.59875000006</v>
          </cell>
          <cell r="AG46">
            <v>-707417.98208333331</v>
          </cell>
          <cell r="AH46">
            <v>-800180.26083333336</v>
          </cell>
          <cell r="AI46">
            <v>-834987.02125000011</v>
          </cell>
          <cell r="AJ46">
            <v>-1008516.9891666668</v>
          </cell>
          <cell r="AK46">
            <v>-1177342.4037500001</v>
          </cell>
          <cell r="AL46">
            <v>-1395437.1666666667</v>
          </cell>
          <cell r="AM46">
            <v>-1668226.55375</v>
          </cell>
          <cell r="AN46">
            <v>-1803346.1170833334</v>
          </cell>
          <cell r="AP46">
            <v>-1742973.2158333331</v>
          </cell>
          <cell r="AT46" t="str">
            <v>51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-1136076.28</v>
          </cell>
          <cell r="S47">
            <v>-191164.32</v>
          </cell>
          <cell r="T47">
            <v>536253.86</v>
          </cell>
          <cell r="U47">
            <v>2878203.63</v>
          </cell>
          <cell r="V47">
            <v>1519166.85</v>
          </cell>
          <cell r="W47">
            <v>1698167.08</v>
          </cell>
          <cell r="X47">
            <v>2096120.14</v>
          </cell>
          <cell r="Y47">
            <v>2299483.65</v>
          </cell>
          <cell r="Z47">
            <v>2293562.86</v>
          </cell>
          <cell r="AA47">
            <v>2287148.37</v>
          </cell>
          <cell r="AD47">
            <v>0</v>
          </cell>
          <cell r="AE47">
            <v>-47336.511666666665</v>
          </cell>
          <cell r="AF47">
            <v>-102638.20333333332</v>
          </cell>
          <cell r="AG47">
            <v>-88259.472500000018</v>
          </cell>
          <cell r="AH47">
            <v>54009.58958333332</v>
          </cell>
          <cell r="AI47">
            <v>237233.35958333328</v>
          </cell>
          <cell r="AJ47">
            <v>371288.93999999994</v>
          </cell>
          <cell r="AK47">
            <v>529384.24083333334</v>
          </cell>
          <cell r="AL47">
            <v>712534.39875000005</v>
          </cell>
          <cell r="AM47">
            <v>903911.33666666655</v>
          </cell>
          <cell r="AN47">
            <v>1094774.3045833332</v>
          </cell>
          <cell r="AP47">
            <v>1316947.7083333333</v>
          </cell>
          <cell r="AT47" t="str">
            <v>52</v>
          </cell>
        </row>
        <row r="48">
          <cell r="J48">
            <v>4198480.0999999996</v>
          </cell>
          <cell r="K48">
            <v>1511750.77</v>
          </cell>
          <cell r="L48">
            <v>2726745.64</v>
          </cell>
          <cell r="M48">
            <v>3169100.42</v>
          </cell>
          <cell r="N48">
            <v>3641636.06</v>
          </cell>
          <cell r="O48">
            <v>1541932.61</v>
          </cell>
          <cell r="P48">
            <v>1782927.51</v>
          </cell>
          <cell r="Q48">
            <v>2517740.23</v>
          </cell>
          <cell r="R48">
            <v>6637688.6100000003</v>
          </cell>
          <cell r="S48">
            <v>9009830.5399999991</v>
          </cell>
          <cell r="T48">
            <v>8361543.5</v>
          </cell>
          <cell r="U48">
            <v>9204174.8699999992</v>
          </cell>
          <cell r="V48">
            <v>8061265.7400000002</v>
          </cell>
          <cell r="W48">
            <v>84661.66</v>
          </cell>
          <cell r="X48">
            <v>-304944.09000000003</v>
          </cell>
          <cell r="Y48">
            <v>-1387378.61</v>
          </cell>
          <cell r="Z48">
            <v>-4207062.6900000004</v>
          </cell>
          <cell r="AA48">
            <v>1205071.69</v>
          </cell>
          <cell r="AD48">
            <v>1598115.19625</v>
          </cell>
          <cell r="AE48">
            <v>2167068.5541666667</v>
          </cell>
          <cell r="AF48">
            <v>2894691.0204166663</v>
          </cell>
          <cell r="AG48">
            <v>3625063.2816666663</v>
          </cell>
          <cell r="AH48">
            <v>4249478.5495833335</v>
          </cell>
          <cell r="AI48">
            <v>4686245.3066666666</v>
          </cell>
          <cell r="AJ48">
            <v>4787732.6620833343</v>
          </cell>
          <cell r="AK48">
            <v>4601950.2104166662</v>
          </cell>
          <cell r="AL48">
            <v>4285776.512083333</v>
          </cell>
          <cell r="AM48">
            <v>3768894.1045833328</v>
          </cell>
          <cell r="AN48">
            <v>3427829.1183333327</v>
          </cell>
          <cell r="AP48">
            <v>3261374.4883333319</v>
          </cell>
          <cell r="AT48" t="str">
            <v>51.3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P49">
            <v>0</v>
          </cell>
          <cell r="AT49" t="str">
            <v>51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P50">
            <v>0</v>
          </cell>
          <cell r="AT50" t="str">
            <v>52</v>
          </cell>
        </row>
        <row r="51">
          <cell r="J51">
            <v>-393750</v>
          </cell>
          <cell r="K51">
            <v>-393750</v>
          </cell>
          <cell r="L51">
            <v>-393750</v>
          </cell>
          <cell r="M51">
            <v>-393750</v>
          </cell>
          <cell r="N51">
            <v>-393750</v>
          </cell>
          <cell r="O51">
            <v>-393750</v>
          </cell>
          <cell r="P51">
            <v>-393750</v>
          </cell>
          <cell r="Q51">
            <v>-393750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D51">
            <v>-393750</v>
          </cell>
          <cell r="AE51">
            <v>-377343.75</v>
          </cell>
          <cell r="AF51">
            <v>-344531.25</v>
          </cell>
          <cell r="AG51">
            <v>-311718.75</v>
          </cell>
          <cell r="AH51">
            <v>-278906.25</v>
          </cell>
          <cell r="AI51">
            <v>-246093.75</v>
          </cell>
          <cell r="AJ51">
            <v>-213281.25</v>
          </cell>
          <cell r="AK51">
            <v>-180468.75</v>
          </cell>
          <cell r="AL51">
            <v>-147656.25</v>
          </cell>
          <cell r="AM51">
            <v>-114843.75</v>
          </cell>
          <cell r="AN51">
            <v>-82031.25</v>
          </cell>
          <cell r="AP51">
            <v>-16406.25</v>
          </cell>
          <cell r="AT51" t="str">
            <v>51.3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P52">
            <v>0</v>
          </cell>
          <cell r="AT52" t="str">
            <v>51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P53">
            <v>0</v>
          </cell>
          <cell r="AT53" t="str">
            <v>51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P54">
            <v>0</v>
          </cell>
          <cell r="AT54" t="str">
            <v>52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116079.12</v>
          </cell>
          <cell r="S55">
            <v>230858.3</v>
          </cell>
          <cell r="T55">
            <v>349784.86</v>
          </cell>
          <cell r="U55">
            <v>463770.76</v>
          </cell>
          <cell r="V55">
            <v>557587.19999999995</v>
          </cell>
          <cell r="W55">
            <v>120144.81</v>
          </cell>
          <cell r="X55">
            <v>85083.86</v>
          </cell>
          <cell r="Y55">
            <v>118167.31</v>
          </cell>
          <cell r="Z55">
            <v>209520.62</v>
          </cell>
          <cell r="AA55">
            <v>389802.44</v>
          </cell>
          <cell r="AD55">
            <v>0</v>
          </cell>
          <cell r="AE55">
            <v>4836.63</v>
          </cell>
          <cell r="AF55">
            <v>19292.355833333331</v>
          </cell>
          <cell r="AG55">
            <v>43485.820833333331</v>
          </cell>
          <cell r="AH55">
            <v>77383.971666666665</v>
          </cell>
          <cell r="AI55">
            <v>119940.55333333334</v>
          </cell>
          <cell r="AJ55">
            <v>148179.38708333333</v>
          </cell>
          <cell r="AK55">
            <v>156730.58166666667</v>
          </cell>
          <cell r="AL55">
            <v>165199.38041666668</v>
          </cell>
          <cell r="AM55">
            <v>178853.04416666669</v>
          </cell>
          <cell r="AN55">
            <v>203824.83833333338</v>
          </cell>
          <cell r="AP55">
            <v>286443.48583333334</v>
          </cell>
          <cell r="AT55" t="str">
            <v>51</v>
          </cell>
        </row>
        <row r="56">
          <cell r="J56">
            <v>248239471.28</v>
          </cell>
          <cell r="K56">
            <v>275535578.75999999</v>
          </cell>
          <cell r="L56">
            <v>277509414.30000001</v>
          </cell>
          <cell r="M56">
            <v>251371893.12</v>
          </cell>
          <cell r="N56">
            <v>239914725</v>
          </cell>
          <cell r="O56">
            <v>236413441.16999999</v>
          </cell>
          <cell r="P56">
            <v>241795058.16999999</v>
          </cell>
          <cell r="Q56">
            <v>243163405.27000001</v>
          </cell>
          <cell r="R56">
            <v>240176393.63</v>
          </cell>
          <cell r="S56">
            <v>232239343.28999999</v>
          </cell>
          <cell r="T56">
            <v>243190319.18000001</v>
          </cell>
          <cell r="U56">
            <v>244101260.09</v>
          </cell>
          <cell r="V56">
            <v>259358414.44999999</v>
          </cell>
          <cell r="W56">
            <v>262386442.28</v>
          </cell>
          <cell r="X56">
            <v>264410332.08000001</v>
          </cell>
          <cell r="Y56">
            <v>285547974.48000002</v>
          </cell>
          <cell r="Z56">
            <v>279938378.25</v>
          </cell>
          <cell r="AA56">
            <v>298296076.08999997</v>
          </cell>
          <cell r="AD56">
            <v>248297998.30625001</v>
          </cell>
          <cell r="AE56">
            <v>248136057.74208331</v>
          </cell>
          <cell r="AF56">
            <v>247786645.0925</v>
          </cell>
          <cell r="AG56">
            <v>247646368.73583338</v>
          </cell>
          <cell r="AH56">
            <v>247815767.03958333</v>
          </cell>
          <cell r="AI56">
            <v>248267481.23708335</v>
          </cell>
          <cell r="AJ56">
            <v>248182889.84916663</v>
          </cell>
          <cell r="AK56">
            <v>247089214.07000002</v>
          </cell>
          <cell r="AL56">
            <v>247967422.36749998</v>
          </cell>
          <cell r="AM56">
            <v>251059077.97625002</v>
          </cell>
          <cell r="AN56">
            <v>255305173.31666669</v>
          </cell>
          <cell r="AP56">
            <v>261073287.18499997</v>
          </cell>
          <cell r="AT56" t="str">
            <v>51</v>
          </cell>
        </row>
        <row r="57">
          <cell r="J57">
            <v>99959720.629999995</v>
          </cell>
          <cell r="K57">
            <v>101975176.91</v>
          </cell>
          <cell r="L57">
            <v>86121559.689999998</v>
          </cell>
          <cell r="M57">
            <v>89971103.510000005</v>
          </cell>
          <cell r="N57">
            <v>95113139.870000005</v>
          </cell>
          <cell r="O57">
            <v>98590013.439999998</v>
          </cell>
          <cell r="P57">
            <v>119703252.13</v>
          </cell>
          <cell r="Q57">
            <v>93676362.579999998</v>
          </cell>
          <cell r="R57">
            <v>109358658.73999999</v>
          </cell>
          <cell r="S57">
            <v>108328018.8</v>
          </cell>
          <cell r="T57">
            <v>103463196.73999999</v>
          </cell>
          <cell r="U57">
            <v>103498068.87</v>
          </cell>
          <cell r="V57">
            <v>111095643.98999999</v>
          </cell>
          <cell r="W57">
            <v>119375202.47</v>
          </cell>
          <cell r="X57">
            <v>124594180.88</v>
          </cell>
          <cell r="Y57">
            <v>129497260.76000001</v>
          </cell>
          <cell r="Z57">
            <v>142275561.37</v>
          </cell>
          <cell r="AA57">
            <v>124678392.78</v>
          </cell>
          <cell r="AD57">
            <v>96405029.356250003</v>
          </cell>
          <cell r="AE57">
            <v>97513736.804583326</v>
          </cell>
          <cell r="AF57">
            <v>98944159.397916675</v>
          </cell>
          <cell r="AG57">
            <v>100009095.69958334</v>
          </cell>
          <cell r="AH57">
            <v>100576560.15541667</v>
          </cell>
          <cell r="AI57">
            <v>101277186.13249999</v>
          </cell>
          <cell r="AJ57">
            <v>102466184.00416666</v>
          </cell>
          <cell r="AK57">
            <v>104794210.95208333</v>
          </cell>
          <cell r="AL57">
            <v>108044160.05374999</v>
          </cell>
          <cell r="AM57">
            <v>111656184.16833334</v>
          </cell>
          <cell r="AN57">
            <v>114708300.86999999</v>
          </cell>
          <cell r="AP57">
            <v>118054144.14708333</v>
          </cell>
          <cell r="AT57" t="str">
            <v>52</v>
          </cell>
        </row>
        <row r="58">
          <cell r="J58">
            <v>78591342.930000007</v>
          </cell>
          <cell r="K58">
            <v>81614034.379999995</v>
          </cell>
          <cell r="L58">
            <v>86368501.75</v>
          </cell>
          <cell r="M58">
            <v>93358189.650000006</v>
          </cell>
          <cell r="N58">
            <v>97573299.540000007</v>
          </cell>
          <cell r="O58">
            <v>87011020.090000004</v>
          </cell>
          <cell r="P58">
            <v>96188031.620000005</v>
          </cell>
          <cell r="Q58">
            <v>122041488.81</v>
          </cell>
          <cell r="R58">
            <v>74617178.099999994</v>
          </cell>
          <cell r="S58">
            <v>78046679.670000002</v>
          </cell>
          <cell r="T58">
            <v>66958987.039999999</v>
          </cell>
          <cell r="U58">
            <v>76901076.590000004</v>
          </cell>
          <cell r="V58">
            <v>87376966.769999996</v>
          </cell>
          <cell r="W58">
            <v>114223956.97</v>
          </cell>
          <cell r="X58">
            <v>125565731.34999999</v>
          </cell>
          <cell r="Y58">
            <v>134737234.97</v>
          </cell>
          <cell r="Z58">
            <v>165003952.37</v>
          </cell>
          <cell r="AA58">
            <v>180709139.30000001</v>
          </cell>
          <cell r="AD58">
            <v>82621977.579166666</v>
          </cell>
          <cell r="AE58">
            <v>84771944.080416679</v>
          </cell>
          <cell r="AF58">
            <v>85679600.195000008</v>
          </cell>
          <cell r="AG58">
            <v>86169692.454999998</v>
          </cell>
          <cell r="AH58">
            <v>86387222.829166666</v>
          </cell>
          <cell r="AI58">
            <v>86971886.840833321</v>
          </cell>
          <cell r="AJ58">
            <v>88696701.275416657</v>
          </cell>
          <cell r="AK58">
            <v>91688665.949999988</v>
          </cell>
          <cell r="AL58">
            <v>95046010.73833333</v>
          </cell>
          <cell r="AM58">
            <v>99579748.16125001</v>
          </cell>
          <cell r="AN58">
            <v>106293446.99625002</v>
          </cell>
          <cell r="AP58">
            <v>119100876.55541669</v>
          </cell>
          <cell r="AT58" t="str">
            <v>51.3</v>
          </cell>
        </row>
        <row r="59">
          <cell r="J59">
            <v>224000</v>
          </cell>
          <cell r="K59">
            <v>224000</v>
          </cell>
          <cell r="L59">
            <v>0</v>
          </cell>
          <cell r="M59">
            <v>224000</v>
          </cell>
          <cell r="N59">
            <v>224000</v>
          </cell>
          <cell r="O59">
            <v>238000</v>
          </cell>
          <cell r="P59">
            <v>238000</v>
          </cell>
          <cell r="Q59">
            <v>0</v>
          </cell>
          <cell r="R59">
            <v>212500</v>
          </cell>
          <cell r="S59">
            <v>212500</v>
          </cell>
          <cell r="T59">
            <v>212500</v>
          </cell>
          <cell r="U59">
            <v>0</v>
          </cell>
          <cell r="V59">
            <v>212500</v>
          </cell>
          <cell r="W59">
            <v>212500</v>
          </cell>
          <cell r="X59">
            <v>145495</v>
          </cell>
          <cell r="Y59">
            <v>96358</v>
          </cell>
          <cell r="Z59">
            <v>603539.12</v>
          </cell>
          <cell r="AA59">
            <v>212500</v>
          </cell>
          <cell r="AD59">
            <v>106579.85166666667</v>
          </cell>
          <cell r="AE59">
            <v>70742.800833333327</v>
          </cell>
          <cell r="AF59">
            <v>74933.212083333332</v>
          </cell>
          <cell r="AG59">
            <v>119784.45458333334</v>
          </cell>
          <cell r="AH59">
            <v>167964.01333333334</v>
          </cell>
          <cell r="AI59">
            <v>166979.16666666666</v>
          </cell>
          <cell r="AJ59">
            <v>166020.83333333334</v>
          </cell>
          <cell r="AK59">
            <v>171603.95833333334</v>
          </cell>
          <cell r="AL59">
            <v>172347.83333333334</v>
          </cell>
          <cell r="AM59">
            <v>182843.54666666666</v>
          </cell>
          <cell r="AN59">
            <v>197595.17666666667</v>
          </cell>
          <cell r="AP59">
            <v>194407.67666666667</v>
          </cell>
          <cell r="AT59" t="str">
            <v>51</v>
          </cell>
        </row>
        <row r="60">
          <cell r="J60">
            <v>351120</v>
          </cell>
          <cell r="K60">
            <v>329840</v>
          </cell>
          <cell r="L60">
            <v>26600</v>
          </cell>
          <cell r="M60">
            <v>399000</v>
          </cell>
          <cell r="N60">
            <v>399000</v>
          </cell>
          <cell r="O60">
            <v>372400</v>
          </cell>
          <cell r="P60">
            <v>356440</v>
          </cell>
          <cell r="Q60">
            <v>8948200</v>
          </cell>
          <cell r="R60">
            <v>9251250</v>
          </cell>
          <cell r="S60">
            <v>9165750</v>
          </cell>
          <cell r="T60">
            <v>9227500</v>
          </cell>
          <cell r="U60">
            <v>9275000</v>
          </cell>
          <cell r="V60">
            <v>9251250</v>
          </cell>
          <cell r="W60">
            <v>9251250</v>
          </cell>
          <cell r="X60">
            <v>9275000</v>
          </cell>
          <cell r="Y60">
            <v>9275000</v>
          </cell>
          <cell r="Z60">
            <v>10067556.84</v>
          </cell>
          <cell r="AA60">
            <v>9275000</v>
          </cell>
          <cell r="AD60">
            <v>636975</v>
          </cell>
          <cell r="AE60">
            <v>1385625.4166666667</v>
          </cell>
          <cell r="AF60">
            <v>2139700.4166666665</v>
          </cell>
          <cell r="AG60">
            <v>2877269.1666666665</v>
          </cell>
          <cell r="AH60">
            <v>3627370</v>
          </cell>
          <cell r="AI60">
            <v>4379347.083333333</v>
          </cell>
          <cell r="AJ60">
            <v>5121911.25</v>
          </cell>
          <cell r="AK60">
            <v>5878986.666666667</v>
          </cell>
          <cell r="AL60">
            <v>6634170</v>
          </cell>
          <cell r="AM60">
            <v>7406859.8683333332</v>
          </cell>
          <cell r="AN60">
            <v>8180658.0700000003</v>
          </cell>
          <cell r="AP60">
            <v>9311504.7216666657</v>
          </cell>
          <cell r="AT60" t="str">
            <v>52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40244.230000000003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5950942.2000000002</v>
          </cell>
          <cell r="AA61">
            <v>4860466.5199999996</v>
          </cell>
          <cell r="AD61">
            <v>20385.985416666666</v>
          </cell>
          <cell r="AE61">
            <v>9590.0666666666675</v>
          </cell>
          <cell r="AF61">
            <v>3353.6858333333334</v>
          </cell>
          <cell r="AG61">
            <v>3353.6858333333334</v>
          </cell>
          <cell r="AH61">
            <v>3353.6858333333334</v>
          </cell>
          <cell r="AI61">
            <v>3353.6858333333334</v>
          </cell>
          <cell r="AJ61">
            <v>3353.6858333333334</v>
          </cell>
          <cell r="AK61">
            <v>3353.6858333333334</v>
          </cell>
          <cell r="AL61">
            <v>3353.6858333333334</v>
          </cell>
          <cell r="AM61">
            <v>251309.61083333334</v>
          </cell>
          <cell r="AN61">
            <v>701784.97416666674</v>
          </cell>
          <cell r="AP61">
            <v>1307666.4462499998</v>
          </cell>
          <cell r="AT61" t="str">
            <v>51.3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P62">
            <v>0</v>
          </cell>
          <cell r="AT62">
            <v>24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P63">
            <v>0</v>
          </cell>
          <cell r="AT63" t="str">
            <v>24</v>
          </cell>
        </row>
        <row r="64"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P64">
            <v>0</v>
          </cell>
          <cell r="AT64" t="str">
            <v>37</v>
          </cell>
        </row>
        <row r="65"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0</v>
          </cell>
          <cell r="AT65" t="str">
            <v>27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T66" t="str">
            <v>27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0</v>
          </cell>
          <cell r="AT67">
            <v>24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  <cell r="AT68" t="str">
            <v>37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>
            <v>0</v>
          </cell>
          <cell r="AT69" t="str">
            <v>27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0</v>
          </cell>
          <cell r="AT70">
            <v>24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0</v>
          </cell>
          <cell r="AT71" t="str">
            <v>37</v>
          </cell>
        </row>
        <row r="72">
          <cell r="J72">
            <v>-83254884.390000001</v>
          </cell>
          <cell r="K72">
            <v>-79639833.390000001</v>
          </cell>
          <cell r="L72">
            <v>-79639833.390000001</v>
          </cell>
          <cell r="M72">
            <v>-79639833.390000001</v>
          </cell>
          <cell r="N72">
            <v>-72450287.390000001</v>
          </cell>
          <cell r="O72">
            <v>-72450287.390000001</v>
          </cell>
          <cell r="P72">
            <v>-72450287.390000001</v>
          </cell>
          <cell r="Q72">
            <v>-77544030.390000001</v>
          </cell>
          <cell r="R72">
            <v>-77544030.390000001</v>
          </cell>
          <cell r="S72">
            <v>-77544030.390000001</v>
          </cell>
          <cell r="T72">
            <v>-74350221.329999998</v>
          </cell>
          <cell r="U72">
            <v>-74350221.329999998</v>
          </cell>
          <cell r="V72">
            <v>-75140075.530000001</v>
          </cell>
          <cell r="W72">
            <v>-76812966.530000001</v>
          </cell>
          <cell r="X72">
            <v>-76812966.530000001</v>
          </cell>
          <cell r="Y72">
            <v>-76812966.530000001</v>
          </cell>
          <cell r="Z72">
            <v>-67554002.530000001</v>
          </cell>
          <cell r="AA72">
            <v>-67554002.530000001</v>
          </cell>
          <cell r="AD72">
            <v>-78977744.017083332</v>
          </cell>
          <cell r="AE72">
            <v>-78675549.966249987</v>
          </cell>
          <cell r="AF72">
            <v>-78373355.915416658</v>
          </cell>
          <cell r="AG72">
            <v>-77851231.262500003</v>
          </cell>
          <cell r="AH72">
            <v>-77109176.007500008</v>
          </cell>
          <cell r="AI72">
            <v>-76400031.344166681</v>
          </cell>
          <cell r="AJ72">
            <v>-75944128.18916668</v>
          </cell>
          <cell r="AK72">
            <v>-75708555.950833336</v>
          </cell>
          <cell r="AL72">
            <v>-75472983.712499991</v>
          </cell>
          <cell r="AM72">
            <v>-75151185.724166662</v>
          </cell>
          <cell r="AN72">
            <v>-74743161.985833332</v>
          </cell>
          <cell r="AP72">
            <v>-73839551.42583333</v>
          </cell>
          <cell r="AT72">
            <v>24</v>
          </cell>
        </row>
        <row r="73">
          <cell r="J73">
            <v>-271840800.38</v>
          </cell>
          <cell r="K73">
            <v>-278945665.38</v>
          </cell>
          <cell r="L73">
            <v>-278945665.38</v>
          </cell>
          <cell r="M73">
            <v>-278945665.38</v>
          </cell>
          <cell r="N73">
            <v>-284547781.38</v>
          </cell>
          <cell r="O73">
            <v>-284547781.38</v>
          </cell>
          <cell r="P73">
            <v>-284547781.38</v>
          </cell>
          <cell r="Q73">
            <v>-291755611.38</v>
          </cell>
          <cell r="R73">
            <v>-291755611.38</v>
          </cell>
          <cell r="S73">
            <v>-291755611.38</v>
          </cell>
          <cell r="T73">
            <v>-300076044.98000002</v>
          </cell>
          <cell r="U73">
            <v>-300076044.98000002</v>
          </cell>
          <cell r="V73">
            <v>-301300955.37</v>
          </cell>
          <cell r="W73">
            <v>-308227930.37</v>
          </cell>
          <cell r="X73">
            <v>-308227930.37</v>
          </cell>
          <cell r="Y73">
            <v>-308227930.37</v>
          </cell>
          <cell r="Z73">
            <v>-310861336.37</v>
          </cell>
          <cell r="AA73">
            <v>-310861336.37</v>
          </cell>
          <cell r="AD73">
            <v>-276469486.21750003</v>
          </cell>
          <cell r="AE73">
            <v>-278590677.58250004</v>
          </cell>
          <cell r="AF73">
            <v>-280711868.94750005</v>
          </cell>
          <cell r="AG73">
            <v>-282948933.15500003</v>
          </cell>
          <cell r="AH73">
            <v>-285301870.20500004</v>
          </cell>
          <cell r="AI73">
            <v>-287705845.1879167</v>
          </cell>
          <cell r="AJ73">
            <v>-290153446.02041668</v>
          </cell>
          <cell r="AK73">
            <v>-292593634.76958334</v>
          </cell>
          <cell r="AL73">
            <v>-295033823.51875001</v>
          </cell>
          <cell r="AM73">
            <v>-297350316.01791662</v>
          </cell>
          <cell r="AN73">
            <v>-299543112.26708329</v>
          </cell>
          <cell r="AP73">
            <v>-303968864.39041662</v>
          </cell>
          <cell r="AT73" t="str">
            <v>37</v>
          </cell>
        </row>
        <row r="74">
          <cell r="J74">
            <v>83254884.390000001</v>
          </cell>
          <cell r="K74">
            <v>79639833.390000001</v>
          </cell>
          <cell r="L74">
            <v>79639833.390000001</v>
          </cell>
          <cell r="M74">
            <v>79639833.390000001</v>
          </cell>
          <cell r="N74">
            <v>72450287.390000001</v>
          </cell>
          <cell r="O74">
            <v>72450287.390000001</v>
          </cell>
          <cell r="P74">
            <v>72450287.390000001</v>
          </cell>
          <cell r="Q74">
            <v>121715325.52</v>
          </cell>
          <cell r="R74">
            <v>121715325.52</v>
          </cell>
          <cell r="S74">
            <v>77544030.390000001</v>
          </cell>
          <cell r="T74">
            <v>74350221.329999998</v>
          </cell>
          <cell r="U74">
            <v>74350221.329999998</v>
          </cell>
          <cell r="V74">
            <v>75140075.530000001</v>
          </cell>
          <cell r="W74">
            <v>76812966.530000001</v>
          </cell>
          <cell r="X74">
            <v>76812966.530000001</v>
          </cell>
          <cell r="Y74">
            <v>76812966.530000001</v>
          </cell>
          <cell r="Z74">
            <v>67554002.530000001</v>
          </cell>
          <cell r="AA74">
            <v>67554002.530000001</v>
          </cell>
          <cell r="AD74">
            <v>80818214.647499993</v>
          </cell>
          <cell r="AE74">
            <v>84196961.857499987</v>
          </cell>
          <cell r="AF74">
            <v>85735238.437083319</v>
          </cell>
          <cell r="AG74">
            <v>85213113.784166664</v>
          </cell>
          <cell r="AH74">
            <v>84471058.529166669</v>
          </cell>
          <cell r="AI74">
            <v>83761913.865833342</v>
          </cell>
          <cell r="AJ74">
            <v>83306010.710833341</v>
          </cell>
          <cell r="AK74">
            <v>83070438.472500011</v>
          </cell>
          <cell r="AL74">
            <v>82834866.234166667</v>
          </cell>
          <cell r="AM74">
            <v>82513068.245833322</v>
          </cell>
          <cell r="AN74">
            <v>82105044.507499993</v>
          </cell>
          <cell r="AP74">
            <v>79360963.317083314</v>
          </cell>
          <cell r="AT74">
            <v>24</v>
          </cell>
        </row>
        <row r="75">
          <cell r="J75">
            <v>271840800.38</v>
          </cell>
          <cell r="K75">
            <v>278945665.38</v>
          </cell>
          <cell r="L75">
            <v>278945665.38</v>
          </cell>
          <cell r="M75">
            <v>278945665.38</v>
          </cell>
          <cell r="N75">
            <v>284547781.38</v>
          </cell>
          <cell r="O75">
            <v>284547781.38</v>
          </cell>
          <cell r="P75">
            <v>284547781.38</v>
          </cell>
          <cell r="Q75">
            <v>291755611.38</v>
          </cell>
          <cell r="R75">
            <v>291755611.38</v>
          </cell>
          <cell r="S75">
            <v>291755611.38</v>
          </cell>
          <cell r="T75">
            <v>300076044.98000002</v>
          </cell>
          <cell r="U75">
            <v>300076044.98000002</v>
          </cell>
          <cell r="V75">
            <v>301300955.37</v>
          </cell>
          <cell r="W75">
            <v>308227930.37</v>
          </cell>
          <cell r="X75">
            <v>308227930.37</v>
          </cell>
          <cell r="Y75">
            <v>308227930.37</v>
          </cell>
          <cell r="Z75">
            <v>310861336.37</v>
          </cell>
          <cell r="AA75">
            <v>310861336.37</v>
          </cell>
          <cell r="AD75">
            <v>276469486.21750003</v>
          </cell>
          <cell r="AE75">
            <v>278590677.58250004</v>
          </cell>
          <cell r="AF75">
            <v>280711868.94750005</v>
          </cell>
          <cell r="AG75">
            <v>282948933.15500003</v>
          </cell>
          <cell r="AH75">
            <v>285301870.20500004</v>
          </cell>
          <cell r="AI75">
            <v>287705845.1879167</v>
          </cell>
          <cell r="AJ75">
            <v>290153446.02041668</v>
          </cell>
          <cell r="AK75">
            <v>292593634.76958334</v>
          </cell>
          <cell r="AL75">
            <v>295033823.51875001</v>
          </cell>
          <cell r="AM75">
            <v>297350316.01791662</v>
          </cell>
          <cell r="AN75">
            <v>299543112.26708329</v>
          </cell>
          <cell r="AP75">
            <v>303968864.39041662</v>
          </cell>
          <cell r="AT75" t="str">
            <v>37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P76">
            <v>0</v>
          </cell>
          <cell r="AT76">
            <v>24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P77">
            <v>0</v>
          </cell>
          <cell r="AT77" t="str">
            <v>37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P78">
            <v>0</v>
          </cell>
          <cell r="AT78" t="str">
            <v>27</v>
          </cell>
        </row>
        <row r="79">
          <cell r="J79">
            <v>-3517649549.5900002</v>
          </cell>
          <cell r="K79">
            <v>-3522420379.1100001</v>
          </cell>
          <cell r="L79">
            <v>-3538756823.77</v>
          </cell>
          <cell r="M79">
            <v>-3518786188.8400002</v>
          </cell>
          <cell r="N79">
            <v>-3530675016.4699998</v>
          </cell>
          <cell r="O79">
            <v>-3547260982.3800001</v>
          </cell>
          <cell r="P79">
            <v>-3559780308.6599998</v>
          </cell>
          <cell r="Q79">
            <v>-3572966949.0100002</v>
          </cell>
          <cell r="R79">
            <v>-3587852481.2399998</v>
          </cell>
          <cell r="S79">
            <v>-3605908843.5700002</v>
          </cell>
          <cell r="T79">
            <v>-3622708317.3099999</v>
          </cell>
          <cell r="U79">
            <v>-3642275959.4200001</v>
          </cell>
          <cell r="V79">
            <v>-3656010726.79</v>
          </cell>
          <cell r="W79">
            <v>-3656793635.96</v>
          </cell>
          <cell r="X79">
            <v>-3670926649.04</v>
          </cell>
          <cell r="Y79">
            <v>-3664758014.2800002</v>
          </cell>
          <cell r="Z79">
            <v>-3674064584.4200001</v>
          </cell>
          <cell r="AA79">
            <v>-3691607943.5599999</v>
          </cell>
          <cell r="AD79">
            <v>-3511384191.8833332</v>
          </cell>
          <cell r="AE79">
            <v>-3523145598.0466666</v>
          </cell>
          <cell r="AF79">
            <v>-3534581960.9312501</v>
          </cell>
          <cell r="AG79">
            <v>-3546172876.447083</v>
          </cell>
          <cell r="AH79">
            <v>-3557975827.8391666</v>
          </cell>
          <cell r="AI79">
            <v>-3569685198.9974995</v>
          </cell>
          <cell r="AJ79">
            <v>-3581049133.7495828</v>
          </cell>
          <cell r="AK79">
            <v>-3592155095.5045834</v>
          </cell>
          <cell r="AL79">
            <v>-3603744330.9508338</v>
          </cell>
          <cell r="AM79">
            <v>-3615801055.6754169</v>
          </cell>
          <cell r="AN79">
            <v>-3627790077.7224998</v>
          </cell>
          <cell r="AP79">
            <v>-3649885235.4575</v>
          </cell>
          <cell r="AT79" t="str">
            <v>24</v>
          </cell>
        </row>
        <row r="80">
          <cell r="J80">
            <v>-1307810422.8199999</v>
          </cell>
          <cell r="K80">
            <v>-1318552013.1199999</v>
          </cell>
          <cell r="L80">
            <v>-1327713245.27</v>
          </cell>
          <cell r="M80">
            <v>-1336539075.03</v>
          </cell>
          <cell r="N80">
            <v>-1342374388.2</v>
          </cell>
          <cell r="O80">
            <v>-1351199765.1800001</v>
          </cell>
          <cell r="P80">
            <v>-1359346414.28</v>
          </cell>
          <cell r="Q80">
            <v>-1364812625.96</v>
          </cell>
          <cell r="R80">
            <v>-1371055332.76</v>
          </cell>
          <cell r="S80">
            <v>-1380456555.53</v>
          </cell>
          <cell r="T80">
            <v>-1389344519.8900001</v>
          </cell>
          <cell r="U80">
            <v>-1398663617.6500001</v>
          </cell>
          <cell r="V80">
            <v>-1405702853.8099999</v>
          </cell>
          <cell r="W80">
            <v>-1412989707.99</v>
          </cell>
          <cell r="X80">
            <v>-1420761577.8299999</v>
          </cell>
          <cell r="Y80">
            <v>-1428843309.6199999</v>
          </cell>
          <cell r="Z80">
            <v>-1433012747.6800001</v>
          </cell>
          <cell r="AA80">
            <v>-1442253693.3099999</v>
          </cell>
          <cell r="AD80">
            <v>-1319206994.9775002</v>
          </cell>
          <cell r="AE80">
            <v>-1326534330.5591669</v>
          </cell>
          <cell r="AF80">
            <v>-1333955209.165417</v>
          </cell>
          <cell r="AG80">
            <v>-1341750078.4191668</v>
          </cell>
          <cell r="AH80">
            <v>-1349889050.2791667</v>
          </cell>
          <cell r="AI80">
            <v>-1358067849.2654169</v>
          </cell>
          <cell r="AJ80">
            <v>-1366081604.5095832</v>
          </cell>
          <cell r="AK80">
            <v>-1373893522.3191664</v>
          </cell>
          <cell r="AL80">
            <v>-1381616545.9504166</v>
          </cell>
          <cell r="AM80">
            <v>-1389239154.0366666</v>
          </cell>
          <cell r="AN80">
            <v>-1396809666.0204165</v>
          </cell>
          <cell r="AP80">
            <v>-1411301206.5587499</v>
          </cell>
          <cell r="AT80" t="str">
            <v>37</v>
          </cell>
        </row>
        <row r="81">
          <cell r="J81">
            <v>-110159767.90000001</v>
          </cell>
          <cell r="K81">
            <v>-112218420.17</v>
          </cell>
          <cell r="L81">
            <v>-114253312.03</v>
          </cell>
          <cell r="M81">
            <v>-115698258.67</v>
          </cell>
          <cell r="N81">
            <v>-115936353.68000001</v>
          </cell>
          <cell r="O81">
            <v>-117958765.47</v>
          </cell>
          <cell r="P81">
            <v>-119880135.40000001</v>
          </cell>
          <cell r="Q81">
            <v>-108583121.23</v>
          </cell>
          <cell r="R81">
            <v>-110654990.36</v>
          </cell>
          <cell r="S81">
            <v>-111821167.09</v>
          </cell>
          <cell r="T81">
            <v>-113663868.7</v>
          </cell>
          <cell r="U81">
            <v>-115571718.29000001</v>
          </cell>
          <cell r="V81">
            <v>-117617098.68000001</v>
          </cell>
          <cell r="W81">
            <v>-119402724.39</v>
          </cell>
          <cell r="X81">
            <v>-120955268.73</v>
          </cell>
          <cell r="Y81">
            <v>-123049476.06</v>
          </cell>
          <cell r="Z81">
            <v>-125331093.23999999</v>
          </cell>
          <cell r="AA81">
            <v>-127662184.64</v>
          </cell>
          <cell r="AD81">
            <v>-111325818.10000001</v>
          </cell>
          <cell r="AE81">
            <v>-111842468.68583333</v>
          </cell>
          <cell r="AF81">
            <v>-112406055.70874999</v>
          </cell>
          <cell r="AG81">
            <v>-112998087.05458333</v>
          </cell>
          <cell r="AH81">
            <v>-113578567.98041667</v>
          </cell>
          <cell r="AI81">
            <v>-114177378.69833332</v>
          </cell>
          <cell r="AJ81">
            <v>-114787446.82333334</v>
          </cell>
          <cell r="AK81">
            <v>-115366041.02833335</v>
          </cell>
          <cell r="AL81">
            <v>-115951589.94875002</v>
          </cell>
          <cell r="AM81">
            <v>-116649338.15499999</v>
          </cell>
          <cell r="AN81">
            <v>-117445094.76875001</v>
          </cell>
          <cell r="AP81">
            <v>-118379636.13375002</v>
          </cell>
          <cell r="AT81" t="str">
            <v>27</v>
          </cell>
        </row>
        <row r="82">
          <cell r="J82">
            <v>10103962.789999999</v>
          </cell>
          <cell r="K82">
            <v>10276539.359999999</v>
          </cell>
          <cell r="L82">
            <v>11023773.01</v>
          </cell>
          <cell r="M82">
            <v>11684522.699999999</v>
          </cell>
          <cell r="N82">
            <v>9752724.9100000001</v>
          </cell>
          <cell r="O82">
            <v>9729072.2300000004</v>
          </cell>
          <cell r="P82">
            <v>9420926.6799999997</v>
          </cell>
          <cell r="Q82">
            <v>10591986.880000001</v>
          </cell>
          <cell r="R82">
            <v>10902446</v>
          </cell>
          <cell r="S82">
            <v>11625066.16</v>
          </cell>
          <cell r="T82">
            <v>12948138.09</v>
          </cell>
          <cell r="U82">
            <v>14090841.23</v>
          </cell>
          <cell r="V82">
            <v>13387713.050000001</v>
          </cell>
          <cell r="W82">
            <v>14970122.27</v>
          </cell>
          <cell r="X82">
            <v>13442934.85</v>
          </cell>
          <cell r="Y82">
            <v>15907288.890000001</v>
          </cell>
          <cell r="Z82">
            <v>8258985.8399999999</v>
          </cell>
          <cell r="AA82">
            <v>9554454.7300000004</v>
          </cell>
          <cell r="AD82">
            <v>10042055.192916667</v>
          </cell>
          <cell r="AE82">
            <v>10163727.024166666</v>
          </cell>
          <cell r="AF82">
            <v>10291587.72625</v>
          </cell>
          <cell r="AG82">
            <v>10503197.70875</v>
          </cell>
          <cell r="AH82">
            <v>10828628.664583333</v>
          </cell>
          <cell r="AI82">
            <v>11149322.930833334</v>
          </cell>
          <cell r="AJ82">
            <v>11481711.812916666</v>
          </cell>
          <cell r="AK82">
            <v>11778076.1775</v>
          </cell>
          <cell r="AL82">
            <v>12054823.178749999</v>
          </cell>
          <cell r="AM82">
            <v>12168532.642083332</v>
          </cell>
          <cell r="AN82">
            <v>12099017.784999998</v>
          </cell>
          <cell r="AP82">
            <v>12191351.181666665</v>
          </cell>
          <cell r="AT82" t="str">
            <v>24</v>
          </cell>
        </row>
        <row r="83">
          <cell r="J83">
            <v>44974.16</v>
          </cell>
          <cell r="K83">
            <v>71457.19</v>
          </cell>
          <cell r="L83">
            <v>67133.100000000006</v>
          </cell>
          <cell r="M83">
            <v>44869.85</v>
          </cell>
          <cell r="N83">
            <v>53802.11</v>
          </cell>
          <cell r="O83">
            <v>77151.37</v>
          </cell>
          <cell r="P83">
            <v>75839.850000000006</v>
          </cell>
          <cell r="Q83">
            <v>77981.240000000005</v>
          </cell>
          <cell r="R83">
            <v>71113.2</v>
          </cell>
          <cell r="S83">
            <v>76551.23</v>
          </cell>
          <cell r="T83">
            <v>39401</v>
          </cell>
          <cell r="U83">
            <v>13439.23</v>
          </cell>
          <cell r="V83">
            <v>-22328.59</v>
          </cell>
          <cell r="W83">
            <v>89356.1</v>
          </cell>
          <cell r="X83">
            <v>-8330.48</v>
          </cell>
          <cell r="Y83">
            <v>-91101.05</v>
          </cell>
          <cell r="Z83">
            <v>58515.05</v>
          </cell>
          <cell r="AA83">
            <v>65933.740000000005</v>
          </cell>
          <cell r="AD83">
            <v>85790.055833333332</v>
          </cell>
          <cell r="AE83">
            <v>68825.800833333327</v>
          </cell>
          <cell r="AF83">
            <v>61935.086249999993</v>
          </cell>
          <cell r="AG83">
            <v>62722.385833333326</v>
          </cell>
          <cell r="AH83">
            <v>60625.558749999997</v>
          </cell>
          <cell r="AI83">
            <v>56671.846249999995</v>
          </cell>
          <cell r="AJ83">
            <v>54613.352916666678</v>
          </cell>
          <cell r="AK83">
            <v>52214.825000000004</v>
          </cell>
          <cell r="AL83">
            <v>43405.055</v>
          </cell>
          <cell r="AM83">
            <v>37935.973333333335</v>
          </cell>
          <cell r="AN83">
            <v>37664.944583333338</v>
          </cell>
          <cell r="AP83">
            <v>36845.364583333336</v>
          </cell>
          <cell r="AT83" t="str">
            <v>27</v>
          </cell>
        </row>
        <row r="84">
          <cell r="J84">
            <v>4335653.3899999997</v>
          </cell>
          <cell r="K84">
            <v>4990369.99</v>
          </cell>
          <cell r="L84">
            <v>5547194.5499999998</v>
          </cell>
          <cell r="M84">
            <v>6115615.8300000001</v>
          </cell>
          <cell r="N84">
            <v>3665303.16</v>
          </cell>
          <cell r="O84">
            <v>4121015.59</v>
          </cell>
          <cell r="P84">
            <v>4470950.59</v>
          </cell>
          <cell r="Q84">
            <v>4712548.1900000004</v>
          </cell>
          <cell r="R84">
            <v>4895388.04</v>
          </cell>
          <cell r="S84">
            <v>5186103.46</v>
          </cell>
          <cell r="T84">
            <v>6023436.3799999999</v>
          </cell>
          <cell r="U84">
            <v>9998489.2200000007</v>
          </cell>
          <cell r="V84">
            <v>10981120.66</v>
          </cell>
          <cell r="W84">
            <v>6793134.9199999999</v>
          </cell>
          <cell r="X84">
            <v>6874122.5099999998</v>
          </cell>
          <cell r="Y84">
            <v>6696222.46</v>
          </cell>
          <cell r="Z84">
            <v>2519351.4900000002</v>
          </cell>
          <cell r="AA84">
            <v>3238272.87</v>
          </cell>
          <cell r="AD84">
            <v>4540954.7529166667</v>
          </cell>
          <cell r="AE84">
            <v>4581707.7262500003</v>
          </cell>
          <cell r="AF84">
            <v>4627289.8866666658</v>
          </cell>
          <cell r="AG84">
            <v>4739757.9408333329</v>
          </cell>
          <cell r="AH84">
            <v>5084478.8916666666</v>
          </cell>
          <cell r="AI84">
            <v>5615400.1687500002</v>
          </cell>
          <cell r="AJ84">
            <v>5967409.84375</v>
          </cell>
          <cell r="AK84">
            <v>6097813.7141666673</v>
          </cell>
          <cell r="AL84">
            <v>6177294.3220833344</v>
          </cell>
          <cell r="AM84">
            <v>6153738.2787499996</v>
          </cell>
          <cell r="AN84">
            <v>6069209.3458333341</v>
          </cell>
          <cell r="AP84">
            <v>5998403.7541666673</v>
          </cell>
          <cell r="AT84" t="str">
            <v>37</v>
          </cell>
        </row>
        <row r="85"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P85">
            <v>0</v>
          </cell>
          <cell r="AT85" t="str">
            <v>24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D86">
            <v>3.5491666666666668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P86">
            <v>0</v>
          </cell>
          <cell r="AT86" t="str">
            <v>37</v>
          </cell>
        </row>
        <row r="87"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P87">
            <v>0</v>
          </cell>
          <cell r="AT87" t="str">
            <v>27</v>
          </cell>
        </row>
        <row r="88"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-3997270.8333333335</v>
          </cell>
          <cell r="AT88">
            <v>0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16976.239583333332</v>
          </cell>
          <cell r="AT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2810.5125000000003</v>
          </cell>
          <cell r="AT90">
            <v>0</v>
          </cell>
        </row>
        <row r="91"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16976.239583333332</v>
          </cell>
          <cell r="AT91">
            <v>0</v>
          </cell>
        </row>
        <row r="92"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-16976.239583333332</v>
          </cell>
          <cell r="AT92">
            <v>0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16976.239583333332</v>
          </cell>
          <cell r="AT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P94">
            <v>2810.5125000000003</v>
          </cell>
          <cell r="AT94">
            <v>0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-2810.5125000000003</v>
          </cell>
          <cell r="AT95">
            <v>0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-16976.239583333332</v>
          </cell>
          <cell r="AT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P97">
            <v>0</v>
          </cell>
          <cell r="AT97">
            <v>24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  <cell r="AT98">
            <v>24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  <cell r="AT99" t="str">
            <v>37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  <cell r="AT100" t="str">
            <v>27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  <cell r="AT101">
            <v>24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  <cell r="AT102" t="str">
            <v>37</v>
          </cell>
        </row>
        <row r="103">
          <cell r="J103">
            <v>-31918787.460000001</v>
          </cell>
          <cell r="K103">
            <v>-32680115.59</v>
          </cell>
          <cell r="L103">
            <v>-33437650.870000001</v>
          </cell>
          <cell r="M103">
            <v>-34164307.530000001</v>
          </cell>
          <cell r="N103">
            <v>-34930365.770000003</v>
          </cell>
          <cell r="O103">
            <v>-36109305.299999997</v>
          </cell>
          <cell r="P103">
            <v>-37333941.240000002</v>
          </cell>
          <cell r="Q103">
            <v>-37819137.579999998</v>
          </cell>
          <cell r="R103">
            <v>-39000957.32</v>
          </cell>
          <cell r="S103">
            <v>-38621163.950000003</v>
          </cell>
          <cell r="T103">
            <v>-39807047.490000002</v>
          </cell>
          <cell r="U103">
            <v>-41022515.960000001</v>
          </cell>
          <cell r="V103">
            <v>-42226091.409999996</v>
          </cell>
          <cell r="W103">
            <v>-43463375.780000001</v>
          </cell>
          <cell r="X103">
            <v>-44716139.520000003</v>
          </cell>
          <cell r="Y103">
            <v>-45968793.340000004</v>
          </cell>
          <cell r="Z103">
            <v>-47220099.210000001</v>
          </cell>
          <cell r="AA103">
            <v>-48473466.640000001</v>
          </cell>
          <cell r="AD103">
            <v>-33036164.100000005</v>
          </cell>
          <cell r="AE103">
            <v>-33717569.457083337</v>
          </cell>
          <cell r="AF103">
            <v>-34438748.312916666</v>
          </cell>
          <cell r="AG103">
            <v>-35195637.672083333</v>
          </cell>
          <cell r="AH103">
            <v>-35993393.441666663</v>
          </cell>
          <cell r="AI103">
            <v>-36833245.669583328</v>
          </cell>
          <cell r="AJ103">
            <v>-37712019.175416663</v>
          </cell>
          <cell r="AK103">
            <v>-38631258.71041666</v>
          </cell>
          <cell r="AL103">
            <v>-39593049.312916659</v>
          </cell>
          <cell r="AM103">
            <v>-40596975.115000002</v>
          </cell>
          <cell r="AN103">
            <v>-41624220.730833329</v>
          </cell>
          <cell r="AP103">
            <v>-43715249.673333324</v>
          </cell>
          <cell r="AT103">
            <v>24</v>
          </cell>
        </row>
        <row r="104">
          <cell r="J104">
            <v>-5906147.9299999997</v>
          </cell>
          <cell r="K104">
            <v>-6034100.96</v>
          </cell>
          <cell r="L104">
            <v>-6162054</v>
          </cell>
          <cell r="M104">
            <v>-6290193.21</v>
          </cell>
          <cell r="N104">
            <v>-6418518.6500000004</v>
          </cell>
          <cell r="O104">
            <v>-6546849.1600000001</v>
          </cell>
          <cell r="P104">
            <v>-6675184.71</v>
          </cell>
          <cell r="Q104">
            <v>-6804659.3300000001</v>
          </cell>
          <cell r="R104">
            <v>-6886134.6100000003</v>
          </cell>
          <cell r="S104">
            <v>-7007437.7300000004</v>
          </cell>
          <cell r="T104">
            <v>-7956284.6799999997</v>
          </cell>
          <cell r="U104">
            <v>-7841418.0999999996</v>
          </cell>
          <cell r="V104">
            <v>-8101057.5099999998</v>
          </cell>
          <cell r="W104">
            <v>-8432793.0399999991</v>
          </cell>
          <cell r="X104">
            <v>-8708535.7400000002</v>
          </cell>
          <cell r="Y104">
            <v>-8668461.6999999993</v>
          </cell>
          <cell r="Z104">
            <v>-8938486.0800000001</v>
          </cell>
          <cell r="AA104">
            <v>-9208516.6699999999</v>
          </cell>
          <cell r="AD104">
            <v>-6083569.3949999996</v>
          </cell>
          <cell r="AE104">
            <v>-6177088.2420833344</v>
          </cell>
          <cell r="AF104">
            <v>-6284761.8691666676</v>
          </cell>
          <cell r="AG104">
            <v>-6442728.1987500004</v>
          </cell>
          <cell r="AH104">
            <v>-6624780.9537499994</v>
          </cell>
          <cell r="AI104">
            <v>-6802203.1550000003</v>
          </cell>
          <cell r="AJ104">
            <v>-6993603.224166668</v>
          </cell>
          <cell r="AK104">
            <v>-7199652.1333333356</v>
          </cell>
          <cell r="AL104">
            <v>-7404850.0595833324</v>
          </cell>
          <cell r="AM104">
            <v>-7608943.2229166664</v>
          </cell>
          <cell r="AN104">
            <v>-7824844.6787500009</v>
          </cell>
          <cell r="AP104">
            <v>-8288221.9958333327</v>
          </cell>
          <cell r="AT104" t="str">
            <v>37</v>
          </cell>
        </row>
        <row r="105">
          <cell r="J105">
            <v>-93499863.950000003</v>
          </cell>
          <cell r="K105">
            <v>-95605660.989999995</v>
          </cell>
          <cell r="L105">
            <v>-97690366.030000001</v>
          </cell>
          <cell r="M105">
            <v>-95850478.019999996</v>
          </cell>
          <cell r="N105">
            <v>-99999138.549999997</v>
          </cell>
          <cell r="O105">
            <v>-94958375.409999996</v>
          </cell>
          <cell r="P105">
            <v>-97524694.269999996</v>
          </cell>
          <cell r="Q105">
            <v>-100092074.31</v>
          </cell>
          <cell r="R105">
            <v>-102383263.58</v>
          </cell>
          <cell r="S105">
            <v>-101651882.47</v>
          </cell>
          <cell r="T105">
            <v>-105002230.56999999</v>
          </cell>
          <cell r="U105">
            <v>-108118084.16</v>
          </cell>
          <cell r="V105">
            <v>-110567969.23999999</v>
          </cell>
          <cell r="W105">
            <v>-113462446.11</v>
          </cell>
          <cell r="X105">
            <v>-117030147.90000001</v>
          </cell>
          <cell r="Y105">
            <v>-119342606.95</v>
          </cell>
          <cell r="Z105">
            <v>-122247865.06</v>
          </cell>
          <cell r="AA105">
            <v>-125847109.02</v>
          </cell>
          <cell r="AD105">
            <v>-93401776.671249986</v>
          </cell>
          <cell r="AE105">
            <v>-94554205.491249993</v>
          </cell>
          <cell r="AF105">
            <v>-95885294.251250014</v>
          </cell>
          <cell r="AG105">
            <v>-97230661.288749993</v>
          </cell>
          <cell r="AH105">
            <v>-98644617.589583337</v>
          </cell>
          <cell r="AI105">
            <v>-100075847.07958335</v>
          </cell>
          <cell r="AJ105">
            <v>-101531050.84666665</v>
          </cell>
          <cell r="AK105">
            <v>-103080907.80458333</v>
          </cell>
          <cell r="AL105">
            <v>-104865570.75458331</v>
          </cell>
          <cell r="AM105">
            <v>-106771439.73124999</v>
          </cell>
          <cell r="AN105">
            <v>-108985500.56958331</v>
          </cell>
          <cell r="AP105">
            <v>-113706218.92458333</v>
          </cell>
          <cell r="AT105" t="str">
            <v>27</v>
          </cell>
        </row>
        <row r="106">
          <cell r="J106">
            <v>946172.25</v>
          </cell>
          <cell r="K106">
            <v>946172.25</v>
          </cell>
          <cell r="L106">
            <v>946172.25</v>
          </cell>
          <cell r="M106">
            <v>946172.25</v>
          </cell>
          <cell r="N106">
            <v>946172.25</v>
          </cell>
          <cell r="O106">
            <v>946172.25</v>
          </cell>
          <cell r="P106">
            <v>946172.25</v>
          </cell>
          <cell r="Q106">
            <v>946172.25</v>
          </cell>
          <cell r="R106">
            <v>946172.25</v>
          </cell>
          <cell r="S106">
            <v>946172.25</v>
          </cell>
          <cell r="T106">
            <v>946172.25</v>
          </cell>
          <cell r="U106">
            <v>946172.25</v>
          </cell>
          <cell r="V106">
            <v>946172.25</v>
          </cell>
          <cell r="W106">
            <v>946172.25</v>
          </cell>
          <cell r="X106">
            <v>946172.25</v>
          </cell>
          <cell r="Y106">
            <v>946172.25</v>
          </cell>
          <cell r="Z106">
            <v>946172.25</v>
          </cell>
          <cell r="AA106">
            <v>946172.25</v>
          </cell>
          <cell r="AD106">
            <v>946172.25</v>
          </cell>
          <cell r="AE106">
            <v>946172.25</v>
          </cell>
          <cell r="AF106">
            <v>946172.25</v>
          </cell>
          <cell r="AG106">
            <v>946172.25</v>
          </cell>
          <cell r="AH106">
            <v>946172.25</v>
          </cell>
          <cell r="AI106">
            <v>946172.25</v>
          </cell>
          <cell r="AJ106">
            <v>946172.25</v>
          </cell>
          <cell r="AK106">
            <v>946172.25</v>
          </cell>
          <cell r="AL106">
            <v>946172.25</v>
          </cell>
          <cell r="AM106">
            <v>946172.25</v>
          </cell>
          <cell r="AN106">
            <v>946172.25</v>
          </cell>
          <cell r="AP106">
            <v>946172.25</v>
          </cell>
          <cell r="AT106">
            <v>18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P107">
            <v>0</v>
          </cell>
          <cell r="AT107" t="str">
            <v>34</v>
          </cell>
        </row>
        <row r="108">
          <cell r="J108">
            <v>302358.01</v>
          </cell>
          <cell r="K108">
            <v>302358.01</v>
          </cell>
          <cell r="L108">
            <v>302358.01</v>
          </cell>
          <cell r="M108">
            <v>302358.01</v>
          </cell>
          <cell r="N108">
            <v>302358.01</v>
          </cell>
          <cell r="O108">
            <v>302358.01</v>
          </cell>
          <cell r="P108">
            <v>302358.01</v>
          </cell>
          <cell r="Q108">
            <v>302358.01</v>
          </cell>
          <cell r="R108">
            <v>302358.01</v>
          </cell>
          <cell r="S108">
            <v>302358.01</v>
          </cell>
          <cell r="T108">
            <v>302358.01</v>
          </cell>
          <cell r="U108">
            <v>302358.01</v>
          </cell>
          <cell r="V108">
            <v>302358.01</v>
          </cell>
          <cell r="W108">
            <v>302358.01</v>
          </cell>
          <cell r="X108">
            <v>302358.01</v>
          </cell>
          <cell r="Y108">
            <v>302358.01</v>
          </cell>
          <cell r="Z108">
            <v>302358.01</v>
          </cell>
          <cell r="AA108">
            <v>302358.01</v>
          </cell>
          <cell r="AD108">
            <v>302358.00999999995</v>
          </cell>
          <cell r="AE108">
            <v>302358.00999999995</v>
          </cell>
          <cell r="AF108">
            <v>302358.00999999995</v>
          </cell>
          <cell r="AG108">
            <v>302358.00999999995</v>
          </cell>
          <cell r="AH108">
            <v>302358.00999999995</v>
          </cell>
          <cell r="AI108">
            <v>302358.00999999995</v>
          </cell>
          <cell r="AJ108">
            <v>302358.00999999995</v>
          </cell>
          <cell r="AK108">
            <v>302358.00999999995</v>
          </cell>
          <cell r="AL108">
            <v>302358.00999999995</v>
          </cell>
          <cell r="AM108">
            <v>302358.00999999995</v>
          </cell>
          <cell r="AN108">
            <v>302358.00999999995</v>
          </cell>
          <cell r="AP108">
            <v>302358.00999999995</v>
          </cell>
          <cell r="AT108">
            <v>18</v>
          </cell>
        </row>
        <row r="109">
          <cell r="J109">
            <v>76622596.840000004</v>
          </cell>
          <cell r="K109">
            <v>76622596.840000004</v>
          </cell>
          <cell r="L109">
            <v>76622596.840000004</v>
          </cell>
          <cell r="M109">
            <v>76622596.840000004</v>
          </cell>
          <cell r="N109">
            <v>76622596.840000004</v>
          </cell>
          <cell r="O109">
            <v>76622596.840000004</v>
          </cell>
          <cell r="P109">
            <v>76622596.840000004</v>
          </cell>
          <cell r="Q109">
            <v>76622596.840000004</v>
          </cell>
          <cell r="R109">
            <v>76622596.840000004</v>
          </cell>
          <cell r="S109">
            <v>76622596.840000004</v>
          </cell>
          <cell r="T109">
            <v>76622596.840000004</v>
          </cell>
          <cell r="U109">
            <v>76622596.840000004</v>
          </cell>
          <cell r="V109">
            <v>76622596.840000004</v>
          </cell>
          <cell r="W109">
            <v>76622596.840000004</v>
          </cell>
          <cell r="X109">
            <v>76622596.840000004</v>
          </cell>
          <cell r="Y109">
            <v>76622596.840000004</v>
          </cell>
          <cell r="Z109">
            <v>76622596.840000004</v>
          </cell>
          <cell r="AA109">
            <v>76622596.840000004</v>
          </cell>
          <cell r="AD109">
            <v>76622596.840000018</v>
          </cell>
          <cell r="AE109">
            <v>76622596.840000018</v>
          </cell>
          <cell r="AF109">
            <v>76622596.840000018</v>
          </cell>
          <cell r="AG109">
            <v>76622596.840000018</v>
          </cell>
          <cell r="AH109">
            <v>76622596.840000018</v>
          </cell>
          <cell r="AI109">
            <v>76622596.840000018</v>
          </cell>
          <cell r="AJ109">
            <v>76622596.840000018</v>
          </cell>
          <cell r="AK109">
            <v>76622596.840000018</v>
          </cell>
          <cell r="AL109">
            <v>76622596.840000018</v>
          </cell>
          <cell r="AM109">
            <v>76622596.840000018</v>
          </cell>
          <cell r="AN109">
            <v>76622596.840000018</v>
          </cell>
          <cell r="AP109">
            <v>76622596.840000018</v>
          </cell>
          <cell r="AT109">
            <v>18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  <cell r="AT110">
            <v>18</v>
          </cell>
        </row>
        <row r="111">
          <cell r="J111">
            <v>156960790.84</v>
          </cell>
          <cell r="K111">
            <v>156960790.84</v>
          </cell>
          <cell r="L111">
            <v>156960790.84</v>
          </cell>
          <cell r="M111">
            <v>156960790.84</v>
          </cell>
          <cell r="N111">
            <v>156960790.84</v>
          </cell>
          <cell r="O111">
            <v>156960790.84</v>
          </cell>
          <cell r="P111">
            <v>156960790.84</v>
          </cell>
          <cell r="Q111">
            <v>156960790.84</v>
          </cell>
          <cell r="R111">
            <v>156960790.84</v>
          </cell>
          <cell r="S111">
            <v>156960790.84</v>
          </cell>
          <cell r="T111">
            <v>156960790.84</v>
          </cell>
          <cell r="U111">
            <v>156960790.84</v>
          </cell>
          <cell r="V111">
            <v>156960790.84</v>
          </cell>
          <cell r="W111">
            <v>156960790.84</v>
          </cell>
          <cell r="X111">
            <v>156960790.84</v>
          </cell>
          <cell r="Y111">
            <v>156960790.84</v>
          </cell>
          <cell r="Z111">
            <v>156960790.84</v>
          </cell>
          <cell r="AA111">
            <v>156960790.84</v>
          </cell>
          <cell r="AD111">
            <v>156960790.83999997</v>
          </cell>
          <cell r="AE111">
            <v>156960790.83999997</v>
          </cell>
          <cell r="AF111">
            <v>156960790.83999997</v>
          </cell>
          <cell r="AG111">
            <v>156960790.83999997</v>
          </cell>
          <cell r="AH111">
            <v>156960790.83999997</v>
          </cell>
          <cell r="AI111">
            <v>156960790.83999997</v>
          </cell>
          <cell r="AJ111">
            <v>156960790.83999997</v>
          </cell>
          <cell r="AK111">
            <v>156960790.83999997</v>
          </cell>
          <cell r="AL111">
            <v>156960790.83999997</v>
          </cell>
          <cell r="AM111">
            <v>156960790.83999997</v>
          </cell>
          <cell r="AN111">
            <v>156960790.83999997</v>
          </cell>
          <cell r="AP111">
            <v>156960790.83999997</v>
          </cell>
          <cell r="AT111">
            <v>18</v>
          </cell>
        </row>
        <row r="112">
          <cell r="J112">
            <v>16950332.899999999</v>
          </cell>
          <cell r="K112">
            <v>16950332.899999999</v>
          </cell>
          <cell r="L112">
            <v>16950332.899999999</v>
          </cell>
          <cell r="M112">
            <v>16950332.899999999</v>
          </cell>
          <cell r="N112">
            <v>16950332.899999999</v>
          </cell>
          <cell r="O112">
            <v>16950332.899999999</v>
          </cell>
          <cell r="P112">
            <v>16950332.899999999</v>
          </cell>
          <cell r="Q112">
            <v>16950332.899999999</v>
          </cell>
          <cell r="R112">
            <v>16950332.899999999</v>
          </cell>
          <cell r="S112">
            <v>16950332.899999999</v>
          </cell>
          <cell r="T112">
            <v>16950332.899999999</v>
          </cell>
          <cell r="U112">
            <v>16950332.899999999</v>
          </cell>
          <cell r="V112">
            <v>16950332.899999999</v>
          </cell>
          <cell r="W112">
            <v>16950332.899999999</v>
          </cell>
          <cell r="X112">
            <v>16950332.899999999</v>
          </cell>
          <cell r="Y112">
            <v>16950332.899999999</v>
          </cell>
          <cell r="Z112">
            <v>16950332.899999999</v>
          </cell>
          <cell r="AA112">
            <v>16950332.899999999</v>
          </cell>
          <cell r="AD112">
            <v>16950332.900000002</v>
          </cell>
          <cell r="AE112">
            <v>16950332.900000002</v>
          </cell>
          <cell r="AF112">
            <v>16950332.900000002</v>
          </cell>
          <cell r="AG112">
            <v>16950332.900000002</v>
          </cell>
          <cell r="AH112">
            <v>16950332.900000002</v>
          </cell>
          <cell r="AI112">
            <v>16950332.900000002</v>
          </cell>
          <cell r="AJ112">
            <v>16950332.900000002</v>
          </cell>
          <cell r="AK112">
            <v>16950332.900000002</v>
          </cell>
          <cell r="AL112">
            <v>16950332.900000002</v>
          </cell>
          <cell r="AM112">
            <v>16950332.900000002</v>
          </cell>
          <cell r="AN112">
            <v>16950332.900000002</v>
          </cell>
          <cell r="AP112">
            <v>16950332.900000002</v>
          </cell>
          <cell r="AT112">
            <v>18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  <cell r="AT113" t="str">
            <v>18</v>
          </cell>
        </row>
        <row r="114">
          <cell r="J114">
            <v>31009424.030000001</v>
          </cell>
          <cell r="K114">
            <v>31009424.030000001</v>
          </cell>
          <cell r="L114">
            <v>31009424.030000001</v>
          </cell>
          <cell r="M114">
            <v>31009424.030000001</v>
          </cell>
          <cell r="N114">
            <v>31009424.030000001</v>
          </cell>
          <cell r="O114">
            <v>31009424.030000001</v>
          </cell>
          <cell r="P114">
            <v>31009424.030000001</v>
          </cell>
          <cell r="Q114">
            <v>31009424.030000001</v>
          </cell>
          <cell r="R114">
            <v>31009424.030000001</v>
          </cell>
          <cell r="S114">
            <v>31009424.030000001</v>
          </cell>
          <cell r="T114">
            <v>31009424.030000001</v>
          </cell>
          <cell r="U114">
            <v>31009424.030000001</v>
          </cell>
          <cell r="V114">
            <v>31009424.030000001</v>
          </cell>
          <cell r="W114">
            <v>31009424.030000001</v>
          </cell>
          <cell r="X114">
            <v>31009424.030000001</v>
          </cell>
          <cell r="Y114">
            <v>31009424.030000001</v>
          </cell>
          <cell r="Z114">
            <v>31009424.030000001</v>
          </cell>
          <cell r="AA114">
            <v>31009424.030000001</v>
          </cell>
          <cell r="AD114">
            <v>31009424.02999999</v>
          </cell>
          <cell r="AE114">
            <v>31009424.02999999</v>
          </cell>
          <cell r="AF114">
            <v>31009424.02999999</v>
          </cell>
          <cell r="AG114">
            <v>31009424.02999999</v>
          </cell>
          <cell r="AH114">
            <v>31009424.02999999</v>
          </cell>
          <cell r="AI114">
            <v>31009424.02999999</v>
          </cell>
          <cell r="AJ114">
            <v>31009424.02999999</v>
          </cell>
          <cell r="AK114">
            <v>31009424.02999999</v>
          </cell>
          <cell r="AL114">
            <v>31009424.02999999</v>
          </cell>
          <cell r="AM114">
            <v>31009424.02999999</v>
          </cell>
          <cell r="AN114">
            <v>31009424.02999999</v>
          </cell>
          <cell r="AP114">
            <v>31009424.02999999</v>
          </cell>
          <cell r="AT114" t="str">
            <v>18</v>
          </cell>
        </row>
        <row r="115">
          <cell r="J115">
            <v>-884539</v>
          </cell>
          <cell r="K115">
            <v>-886689</v>
          </cell>
          <cell r="L115">
            <v>-888839</v>
          </cell>
          <cell r="M115">
            <v>-890989</v>
          </cell>
          <cell r="N115">
            <v>-893139</v>
          </cell>
          <cell r="O115">
            <v>-895289</v>
          </cell>
          <cell r="P115">
            <v>-897439</v>
          </cell>
          <cell r="Q115">
            <v>-899589</v>
          </cell>
          <cell r="R115">
            <v>-901739</v>
          </cell>
          <cell r="S115">
            <v>-903889</v>
          </cell>
          <cell r="T115">
            <v>-906039</v>
          </cell>
          <cell r="U115">
            <v>-908189</v>
          </cell>
          <cell r="V115">
            <v>-910339</v>
          </cell>
          <cell r="W115">
            <v>-912489</v>
          </cell>
          <cell r="X115">
            <v>-914639</v>
          </cell>
          <cell r="Y115">
            <v>-916789</v>
          </cell>
          <cell r="Z115">
            <v>-918939</v>
          </cell>
          <cell r="AA115">
            <v>-921089</v>
          </cell>
          <cell r="AD115">
            <v>-886689</v>
          </cell>
          <cell r="AE115">
            <v>-888839</v>
          </cell>
          <cell r="AF115">
            <v>-890989</v>
          </cell>
          <cell r="AG115">
            <v>-893139</v>
          </cell>
          <cell r="AH115">
            <v>-895289</v>
          </cell>
          <cell r="AI115">
            <v>-897439</v>
          </cell>
          <cell r="AJ115">
            <v>-899589</v>
          </cell>
          <cell r="AK115">
            <v>-901739</v>
          </cell>
          <cell r="AL115">
            <v>-903889</v>
          </cell>
          <cell r="AM115">
            <v>-906039</v>
          </cell>
          <cell r="AN115">
            <v>-908189</v>
          </cell>
          <cell r="AP115">
            <v>-912489</v>
          </cell>
          <cell r="AT115">
            <v>24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P116">
            <v>0</v>
          </cell>
          <cell r="AT116" t="str">
            <v>37</v>
          </cell>
        </row>
        <row r="117">
          <cell r="J117">
            <v>-302358.01</v>
          </cell>
          <cell r="K117">
            <v>-302358.01</v>
          </cell>
          <cell r="L117">
            <v>-302358.01</v>
          </cell>
          <cell r="M117">
            <v>-302358.01</v>
          </cell>
          <cell r="N117">
            <v>-302358.01</v>
          </cell>
          <cell r="O117">
            <v>-302358.01</v>
          </cell>
          <cell r="P117">
            <v>-302358.01</v>
          </cell>
          <cell r="Q117">
            <v>-302358.01</v>
          </cell>
          <cell r="R117">
            <v>-302358.01</v>
          </cell>
          <cell r="S117">
            <v>-302358.01</v>
          </cell>
          <cell r="T117">
            <v>-302358.01</v>
          </cell>
          <cell r="U117">
            <v>-302358.01</v>
          </cell>
          <cell r="V117">
            <v>-302358.01</v>
          </cell>
          <cell r="W117">
            <v>-302358.01</v>
          </cell>
          <cell r="X117">
            <v>-302358.01</v>
          </cell>
          <cell r="Y117">
            <v>-302358.01</v>
          </cell>
          <cell r="Z117">
            <v>-302358.01</v>
          </cell>
          <cell r="AA117">
            <v>-302358.01</v>
          </cell>
          <cell r="AD117">
            <v>-302358.00999999995</v>
          </cell>
          <cell r="AE117">
            <v>-302358.00999999995</v>
          </cell>
          <cell r="AF117">
            <v>-302358.00999999995</v>
          </cell>
          <cell r="AG117">
            <v>-302358.00999999995</v>
          </cell>
          <cell r="AH117">
            <v>-302358.00999999995</v>
          </cell>
          <cell r="AI117">
            <v>-302358.00999999995</v>
          </cell>
          <cell r="AJ117">
            <v>-302358.00999999995</v>
          </cell>
          <cell r="AK117">
            <v>-302358.00999999995</v>
          </cell>
          <cell r="AL117">
            <v>-302358.00999999995</v>
          </cell>
          <cell r="AM117">
            <v>-302358.00999999995</v>
          </cell>
          <cell r="AN117">
            <v>-302358.00999999995</v>
          </cell>
          <cell r="AP117">
            <v>-302358.00999999995</v>
          </cell>
          <cell r="AT117">
            <v>24</v>
          </cell>
        </row>
        <row r="118">
          <cell r="J118">
            <v>-59599813.659999996</v>
          </cell>
          <cell r="K118">
            <v>-59820888.659999996</v>
          </cell>
          <cell r="L118">
            <v>-60041963.659999996</v>
          </cell>
          <cell r="M118">
            <v>-60263038.659999996</v>
          </cell>
          <cell r="N118">
            <v>-60484113.659999996</v>
          </cell>
          <cell r="O118">
            <v>-60705188.659999996</v>
          </cell>
          <cell r="P118">
            <v>-60926263.659999996</v>
          </cell>
          <cell r="Q118">
            <v>-61147338.659999996</v>
          </cell>
          <cell r="R118">
            <v>-61368413.659999996</v>
          </cell>
          <cell r="S118">
            <v>-61589488.659999996</v>
          </cell>
          <cell r="T118">
            <v>-61810563.659999996</v>
          </cell>
          <cell r="U118">
            <v>-62031638.659999996</v>
          </cell>
          <cell r="V118">
            <v>-62252713.659999996</v>
          </cell>
          <cell r="W118">
            <v>-62473788.659999996</v>
          </cell>
          <cell r="X118">
            <v>-62694863.659999996</v>
          </cell>
          <cell r="Y118">
            <v>-62915938.659999996</v>
          </cell>
          <cell r="Z118">
            <v>-63137013.659999996</v>
          </cell>
          <cell r="AA118">
            <v>-63358088.659999996</v>
          </cell>
          <cell r="AD118">
            <v>-59820888.659999974</v>
          </cell>
          <cell r="AE118">
            <v>-60041963.659999974</v>
          </cell>
          <cell r="AF118">
            <v>-60263038.659999974</v>
          </cell>
          <cell r="AG118">
            <v>-60484113.659999974</v>
          </cell>
          <cell r="AH118">
            <v>-60705188.659999974</v>
          </cell>
          <cell r="AI118">
            <v>-60926263.659999974</v>
          </cell>
          <cell r="AJ118">
            <v>-61147338.659999974</v>
          </cell>
          <cell r="AK118">
            <v>-61368413.659999974</v>
          </cell>
          <cell r="AL118">
            <v>-61589488.659999974</v>
          </cell>
          <cell r="AM118">
            <v>-61810563.659999974</v>
          </cell>
          <cell r="AN118">
            <v>-62031638.659999974</v>
          </cell>
          <cell r="AP118">
            <v>-62473788.659999974</v>
          </cell>
          <cell r="AT118">
            <v>24</v>
          </cell>
        </row>
        <row r="119">
          <cell r="J119">
            <v>-34490681.200000003</v>
          </cell>
          <cell r="K119">
            <v>-34875389.479999997</v>
          </cell>
          <cell r="L119">
            <v>-35260097.759999998</v>
          </cell>
          <cell r="M119">
            <v>-35644806.039999999</v>
          </cell>
          <cell r="N119">
            <v>-36029514.32</v>
          </cell>
          <cell r="O119">
            <v>-36414222.600000001</v>
          </cell>
          <cell r="P119">
            <v>-36798930.880000003</v>
          </cell>
          <cell r="Q119">
            <v>-37183639.159999996</v>
          </cell>
          <cell r="R119">
            <v>-37568347.439999998</v>
          </cell>
          <cell r="S119">
            <v>-37953055.719999999</v>
          </cell>
          <cell r="T119">
            <v>-38337764</v>
          </cell>
          <cell r="U119">
            <v>-38722472.280000001</v>
          </cell>
          <cell r="V119">
            <v>-39107180.560000002</v>
          </cell>
          <cell r="W119">
            <v>-39491888.840000004</v>
          </cell>
          <cell r="X119">
            <v>-39876597.119999997</v>
          </cell>
          <cell r="Y119">
            <v>-40261305.399999999</v>
          </cell>
          <cell r="Z119">
            <v>-40646013.68</v>
          </cell>
          <cell r="AA119">
            <v>-41030721.960000001</v>
          </cell>
          <cell r="AD119">
            <v>-34875389.479999997</v>
          </cell>
          <cell r="AE119">
            <v>-35260097.759999998</v>
          </cell>
          <cell r="AF119">
            <v>-35644806.039999999</v>
          </cell>
          <cell r="AG119">
            <v>-36029514.32</v>
          </cell>
          <cell r="AH119">
            <v>-36414222.599999994</v>
          </cell>
          <cell r="AI119">
            <v>-36798930.879999995</v>
          </cell>
          <cell r="AJ119">
            <v>-37183639.159999996</v>
          </cell>
          <cell r="AK119">
            <v>-37568347.43999999</v>
          </cell>
          <cell r="AL119">
            <v>-37953055.719999999</v>
          </cell>
          <cell r="AM119">
            <v>-38337764</v>
          </cell>
          <cell r="AN119">
            <v>-38722472.280000001</v>
          </cell>
          <cell r="AP119">
            <v>-39491888.839999996</v>
          </cell>
          <cell r="AT119">
            <v>24</v>
          </cell>
        </row>
        <row r="120">
          <cell r="J120">
            <v>-16742620.119999999</v>
          </cell>
          <cell r="K120">
            <v>-16929907.399999999</v>
          </cell>
          <cell r="L120">
            <v>-16950332.899999999</v>
          </cell>
          <cell r="M120">
            <v>-16950332.899999999</v>
          </cell>
          <cell r="N120">
            <v>-16950332.899999999</v>
          </cell>
          <cell r="O120">
            <v>-16950332.899999999</v>
          </cell>
          <cell r="P120">
            <v>-16950332.899999999</v>
          </cell>
          <cell r="Q120">
            <v>-16950332.899999999</v>
          </cell>
          <cell r="R120">
            <v>-16950332.899999999</v>
          </cell>
          <cell r="S120">
            <v>-16950332.899999999</v>
          </cell>
          <cell r="T120">
            <v>-16950332.899999999</v>
          </cell>
          <cell r="U120">
            <v>-16950332.899999999</v>
          </cell>
          <cell r="V120">
            <v>-16950332.899999999</v>
          </cell>
          <cell r="W120">
            <v>-16950332.899999999</v>
          </cell>
          <cell r="X120">
            <v>-16950332.899999999</v>
          </cell>
          <cell r="Y120">
            <v>-16950332.899999999</v>
          </cell>
          <cell r="Z120">
            <v>-16950332.899999999</v>
          </cell>
          <cell r="AA120">
            <v>-16950332.899999999</v>
          </cell>
          <cell r="AD120">
            <v>-16655216.711250002</v>
          </cell>
          <cell r="AE120">
            <v>-16743539.204166671</v>
          </cell>
          <cell r="AF120">
            <v>-16816254.423333336</v>
          </cell>
          <cell r="AG120">
            <v>-16873362.368750002</v>
          </cell>
          <cell r="AH120">
            <v>-16914602.919583336</v>
          </cell>
          <cell r="AI120">
            <v>-16939976.075833336</v>
          </cell>
          <cell r="AJ120">
            <v>-16949481.837500002</v>
          </cell>
          <cell r="AK120">
            <v>-16950332.900000002</v>
          </cell>
          <cell r="AL120">
            <v>-16950332.900000002</v>
          </cell>
          <cell r="AM120">
            <v>-16950332.900000002</v>
          </cell>
          <cell r="AN120">
            <v>-16950332.900000002</v>
          </cell>
          <cell r="AP120">
            <v>-16950332.900000002</v>
          </cell>
          <cell r="AT120">
            <v>24</v>
          </cell>
        </row>
        <row r="121">
          <cell r="J121">
            <v>-4054361.32</v>
          </cell>
          <cell r="K121">
            <v>-4149777.47</v>
          </cell>
          <cell r="L121">
            <v>-4245193.62</v>
          </cell>
          <cell r="M121">
            <v>-4340609.7699999996</v>
          </cell>
          <cell r="N121">
            <v>-4436025.92</v>
          </cell>
          <cell r="O121">
            <v>-4531442.07</v>
          </cell>
          <cell r="P121">
            <v>-4626858.22</v>
          </cell>
          <cell r="Q121">
            <v>-4722274.37</v>
          </cell>
          <cell r="R121">
            <v>-4817690.5199999996</v>
          </cell>
          <cell r="S121">
            <v>-4913106.67</v>
          </cell>
          <cell r="T121">
            <v>-5008522.82</v>
          </cell>
          <cell r="U121">
            <v>-5103938.97</v>
          </cell>
          <cell r="V121">
            <v>-5199355.12</v>
          </cell>
          <cell r="W121">
            <v>-5294771.2699999996</v>
          </cell>
          <cell r="X121">
            <v>-5390187.4199999999</v>
          </cell>
          <cell r="Y121">
            <v>-5485603.5700000003</v>
          </cell>
          <cell r="Z121">
            <v>-5581019.7199999997</v>
          </cell>
          <cell r="AA121">
            <v>-5676435.8700000001</v>
          </cell>
          <cell r="AD121">
            <v>-4149777.4699999993</v>
          </cell>
          <cell r="AE121">
            <v>-4245193.62</v>
          </cell>
          <cell r="AF121">
            <v>-4340609.7699999996</v>
          </cell>
          <cell r="AG121">
            <v>-4436025.9200000009</v>
          </cell>
          <cell r="AH121">
            <v>-4531442.07</v>
          </cell>
          <cell r="AI121">
            <v>-4626858.22</v>
          </cell>
          <cell r="AJ121">
            <v>-4722274.37</v>
          </cell>
          <cell r="AK121">
            <v>-4817690.5199999996</v>
          </cell>
          <cell r="AL121">
            <v>-4913106.6700000009</v>
          </cell>
          <cell r="AM121">
            <v>-5008522.82</v>
          </cell>
          <cell r="AN121">
            <v>-5103938.97</v>
          </cell>
          <cell r="AP121">
            <v>-5294771.2699999996</v>
          </cell>
          <cell r="AT121" t="str">
            <v>24</v>
          </cell>
        </row>
        <row r="122"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P122">
            <v>0</v>
          </cell>
          <cell r="AT122">
            <v>24</v>
          </cell>
        </row>
        <row r="123"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360606.85291666671</v>
          </cell>
          <cell r="AT123">
            <v>0</v>
          </cell>
        </row>
        <row r="124">
          <cell r="J124">
            <v>8654564.4700000007</v>
          </cell>
          <cell r="K124">
            <v>8654564.4700000007</v>
          </cell>
          <cell r="L124">
            <v>8654564.4700000007</v>
          </cell>
          <cell r="M124">
            <v>8654564.4700000007</v>
          </cell>
          <cell r="N124">
            <v>8654564.4700000007</v>
          </cell>
          <cell r="O124">
            <v>8654564.4700000007</v>
          </cell>
          <cell r="P124">
            <v>8654564.4700000007</v>
          </cell>
          <cell r="Q124">
            <v>8654564.4700000007</v>
          </cell>
          <cell r="R124">
            <v>8654564.4700000007</v>
          </cell>
          <cell r="S124">
            <v>8654564.4700000007</v>
          </cell>
          <cell r="T124">
            <v>8654564.4700000007</v>
          </cell>
          <cell r="U124">
            <v>8654564.4700000007</v>
          </cell>
          <cell r="V124">
            <v>8654564.4700000007</v>
          </cell>
          <cell r="W124">
            <v>8654564.4700000007</v>
          </cell>
          <cell r="X124">
            <v>8654564.4700000007</v>
          </cell>
          <cell r="Y124">
            <v>8654564.4700000007</v>
          </cell>
          <cell r="Z124">
            <v>8654564.4700000007</v>
          </cell>
          <cell r="AA124">
            <v>8654564.4700000007</v>
          </cell>
          <cell r="AD124">
            <v>8654564.4700000007</v>
          </cell>
          <cell r="AE124">
            <v>8654564.4700000007</v>
          </cell>
          <cell r="AF124">
            <v>8654564.4700000007</v>
          </cell>
          <cell r="AG124">
            <v>8654564.4700000007</v>
          </cell>
          <cell r="AH124">
            <v>8654564.4700000007</v>
          </cell>
          <cell r="AI124">
            <v>8654564.4700000007</v>
          </cell>
          <cell r="AJ124">
            <v>8654564.4700000007</v>
          </cell>
          <cell r="AK124">
            <v>8654564.4700000007</v>
          </cell>
          <cell r="AL124">
            <v>8654564.4700000007</v>
          </cell>
          <cell r="AM124">
            <v>8654564.4700000007</v>
          </cell>
          <cell r="AN124">
            <v>8654564.4700000007</v>
          </cell>
          <cell r="AP124">
            <v>8293957.6170833334</v>
          </cell>
          <cell r="AT124" t="str">
            <v>36</v>
          </cell>
        </row>
        <row r="125"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  <cell r="AT125" t="str">
            <v>54</v>
          </cell>
        </row>
        <row r="126"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P126">
            <v>0</v>
          </cell>
          <cell r="AT126" t="str">
            <v>54</v>
          </cell>
        </row>
        <row r="127">
          <cell r="J127">
            <v>76803.08</v>
          </cell>
          <cell r="K127">
            <v>91930.78</v>
          </cell>
          <cell r="L127">
            <v>104480.49</v>
          </cell>
          <cell r="M127">
            <v>85409.33</v>
          </cell>
          <cell r="N127">
            <v>99509.79</v>
          </cell>
          <cell r="O127">
            <v>94183.8</v>
          </cell>
          <cell r="P127">
            <v>96528.67</v>
          </cell>
          <cell r="Q127">
            <v>-143201.49</v>
          </cell>
          <cell r="R127">
            <v>-130760.62</v>
          </cell>
          <cell r="S127">
            <v>78569.990000000005</v>
          </cell>
          <cell r="T127">
            <v>90830.75</v>
          </cell>
          <cell r="U127">
            <v>101238.44</v>
          </cell>
          <cell r="V127">
            <v>125747.49</v>
          </cell>
          <cell r="W127">
            <v>160734.29</v>
          </cell>
          <cell r="X127">
            <v>192019.08</v>
          </cell>
          <cell r="Y127">
            <v>64533.49</v>
          </cell>
          <cell r="Z127">
            <v>122909.31</v>
          </cell>
          <cell r="AA127">
            <v>198299.87</v>
          </cell>
          <cell r="AD127">
            <v>103436.83374999999</v>
          </cell>
          <cell r="AE127">
            <v>80668.967916666676</v>
          </cell>
          <cell r="AF127">
            <v>62929.434166666673</v>
          </cell>
          <cell r="AG127">
            <v>53175.892500000009</v>
          </cell>
          <cell r="AH127">
            <v>51043.832083333342</v>
          </cell>
          <cell r="AI127">
            <v>55832.934583333328</v>
          </cell>
          <cell r="AJ127">
            <v>60739.097916666673</v>
          </cell>
          <cell r="AK127">
            <v>67253.352083333331</v>
          </cell>
          <cell r="AL127">
            <v>70030.96666666666</v>
          </cell>
          <cell r="AM127">
            <v>70136.12</v>
          </cell>
          <cell r="AN127">
            <v>75449.269583333327</v>
          </cell>
          <cell r="AP127">
            <v>103917.46833333334</v>
          </cell>
          <cell r="AT127" t="str">
            <v>54</v>
          </cell>
        </row>
        <row r="128">
          <cell r="J128">
            <v>3194142.97</v>
          </cell>
          <cell r="K128">
            <v>3194142.97</v>
          </cell>
          <cell r="L128">
            <v>3194142.97</v>
          </cell>
          <cell r="M128">
            <v>3194142.97</v>
          </cell>
          <cell r="N128">
            <v>3194142.97</v>
          </cell>
          <cell r="O128">
            <v>2930021.94</v>
          </cell>
          <cell r="P128">
            <v>2930021.94</v>
          </cell>
          <cell r="Q128">
            <v>2930021.94</v>
          </cell>
          <cell r="R128">
            <v>2930021.94</v>
          </cell>
          <cell r="S128">
            <v>2922258.9</v>
          </cell>
          <cell r="T128">
            <v>2894563.9</v>
          </cell>
          <cell r="U128">
            <v>2894563.9</v>
          </cell>
          <cell r="V128">
            <v>2894563.9</v>
          </cell>
          <cell r="W128">
            <v>2894563.9</v>
          </cell>
          <cell r="X128">
            <v>2894563.9</v>
          </cell>
          <cell r="Y128">
            <v>2894563.9</v>
          </cell>
          <cell r="Z128">
            <v>2894563.9</v>
          </cell>
          <cell r="AA128">
            <v>2894563.9</v>
          </cell>
          <cell r="AD128">
            <v>3160744.1845833329</v>
          </cell>
          <cell r="AE128">
            <v>3118812.4291666672</v>
          </cell>
          <cell r="AF128">
            <v>3095916.7825000002</v>
          </cell>
          <cell r="AG128">
            <v>3071543.7175000007</v>
          </cell>
          <cell r="AH128">
            <v>3046147.9908333332</v>
          </cell>
          <cell r="AI128">
            <v>3021033.3145833332</v>
          </cell>
          <cell r="AJ128">
            <v>2996068.3920833333</v>
          </cell>
          <cell r="AK128">
            <v>2971103.4695833325</v>
          </cell>
          <cell r="AL128">
            <v>2946138.5470833327</v>
          </cell>
          <cell r="AM128">
            <v>2921173.6245833323</v>
          </cell>
          <cell r="AN128">
            <v>2907213.7449999992</v>
          </cell>
          <cell r="AP128">
            <v>2901118.1279166662</v>
          </cell>
          <cell r="AT128" t="str">
            <v>54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P129">
            <v>0</v>
          </cell>
          <cell r="AT129" t="str">
            <v>54</v>
          </cell>
        </row>
        <row r="130">
          <cell r="J130">
            <v>79713.38</v>
          </cell>
          <cell r="K130">
            <v>79713.38</v>
          </cell>
          <cell r="L130">
            <v>79713.38</v>
          </cell>
          <cell r="M130">
            <v>79713.38</v>
          </cell>
          <cell r="N130">
            <v>79713.38</v>
          </cell>
          <cell r="O130">
            <v>343834.41</v>
          </cell>
          <cell r="P130">
            <v>343834.41</v>
          </cell>
          <cell r="Q130">
            <v>343834.41</v>
          </cell>
          <cell r="R130">
            <v>-25296.42</v>
          </cell>
          <cell r="S130">
            <v>-25296.42</v>
          </cell>
          <cell r="T130">
            <v>-25296.42</v>
          </cell>
          <cell r="U130">
            <v>-25296.42</v>
          </cell>
          <cell r="V130">
            <v>-25296.42</v>
          </cell>
          <cell r="W130">
            <v>-25296.42</v>
          </cell>
          <cell r="X130">
            <v>-25296.42</v>
          </cell>
          <cell r="Y130">
            <v>-25296.42</v>
          </cell>
          <cell r="Z130">
            <v>-25296.42</v>
          </cell>
          <cell r="AA130">
            <v>-25296.42</v>
          </cell>
          <cell r="AD130">
            <v>148035.35874999998</v>
          </cell>
          <cell r="AE130">
            <v>141368.22916666666</v>
          </cell>
          <cell r="AF130">
            <v>132617.41250000001</v>
          </cell>
          <cell r="AG130">
            <v>123866.59583333333</v>
          </cell>
          <cell r="AH130">
            <v>115115.77916666667</v>
          </cell>
          <cell r="AI130">
            <v>106364.96250000001</v>
          </cell>
          <cell r="AJ130">
            <v>97614.145833333358</v>
          </cell>
          <cell r="AK130">
            <v>88863.329166666706</v>
          </cell>
          <cell r="AL130">
            <v>80112.512499999983</v>
          </cell>
          <cell r="AM130">
            <v>71361.695833333302</v>
          </cell>
          <cell r="AN130">
            <v>51605.836249999971</v>
          </cell>
          <cell r="AP130">
            <v>-9724.9770833333296</v>
          </cell>
          <cell r="AT130" t="str">
            <v>54</v>
          </cell>
        </row>
        <row r="131">
          <cell r="J131">
            <v>29740793</v>
          </cell>
          <cell r="K131">
            <v>29732908</v>
          </cell>
          <cell r="L131">
            <v>29732908</v>
          </cell>
          <cell r="M131">
            <v>29732908</v>
          </cell>
          <cell r="N131">
            <v>29644604</v>
          </cell>
          <cell r="O131">
            <v>29644604</v>
          </cell>
          <cell r="P131">
            <v>29644604</v>
          </cell>
          <cell r="Q131">
            <v>29527738</v>
          </cell>
          <cell r="R131">
            <v>29527738</v>
          </cell>
          <cell r="S131">
            <v>29527738</v>
          </cell>
          <cell r="T131">
            <v>29403505</v>
          </cell>
          <cell r="U131">
            <v>29403505</v>
          </cell>
          <cell r="V131">
            <v>27403505</v>
          </cell>
          <cell r="W131">
            <v>27252764</v>
          </cell>
          <cell r="X131">
            <v>27252764</v>
          </cell>
          <cell r="Y131">
            <v>27252764</v>
          </cell>
          <cell r="Z131">
            <v>27356213</v>
          </cell>
          <cell r="AA131">
            <v>27356213</v>
          </cell>
          <cell r="AD131">
            <v>29738570.125</v>
          </cell>
          <cell r="AE131">
            <v>29707746.375</v>
          </cell>
          <cell r="AF131">
            <v>29676922.625</v>
          </cell>
          <cell r="AG131">
            <v>29647457.083333332</v>
          </cell>
          <cell r="AH131">
            <v>29619349.75</v>
          </cell>
          <cell r="AI131">
            <v>29507909.083333332</v>
          </cell>
          <cell r="AJ131">
            <v>29307182.75</v>
          </cell>
          <cell r="AK131">
            <v>29100504.083333332</v>
          </cell>
          <cell r="AL131">
            <v>28893825.416666668</v>
          </cell>
          <cell r="AM131">
            <v>28695136.458333332</v>
          </cell>
          <cell r="AN131">
            <v>28504437.208333332</v>
          </cell>
          <cell r="AP131">
            <v>28041482.916666668</v>
          </cell>
          <cell r="AT131" t="str">
            <v>55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P132">
            <v>0</v>
          </cell>
          <cell r="AT132" t="str">
            <v>55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P133">
            <v>0</v>
          </cell>
          <cell r="AT133" t="str">
            <v>56</v>
          </cell>
        </row>
        <row r="134">
          <cell r="J134">
            <v>49011607.310000002</v>
          </cell>
          <cell r="K134">
            <v>50160610.609999999</v>
          </cell>
          <cell r="L134">
            <v>49662912.049999997</v>
          </cell>
          <cell r="M134">
            <v>49662912.049999997</v>
          </cell>
          <cell r="N134">
            <v>49853439.299999997</v>
          </cell>
          <cell r="O134">
            <v>49853439.299999997</v>
          </cell>
          <cell r="P134">
            <v>49853439.299999997</v>
          </cell>
          <cell r="Q134">
            <v>47495247.350000001</v>
          </cell>
          <cell r="R134">
            <v>47495247.350000001</v>
          </cell>
          <cell r="S134">
            <v>47495247.350000001</v>
          </cell>
          <cell r="T134">
            <v>47651000.350000001</v>
          </cell>
          <cell r="U134">
            <v>47651000.350000001</v>
          </cell>
          <cell r="V134">
            <v>47651000.350000001</v>
          </cell>
          <cell r="W134">
            <v>48636522.5</v>
          </cell>
          <cell r="X134">
            <v>48636522.5</v>
          </cell>
          <cell r="Y134">
            <v>47387639.530000001</v>
          </cell>
          <cell r="Z134">
            <v>47890302.68</v>
          </cell>
          <cell r="AA134">
            <v>47890302.68</v>
          </cell>
          <cell r="AD134">
            <v>49301495.297083341</v>
          </cell>
          <cell r="AE134">
            <v>49199807.73125001</v>
          </cell>
          <cell r="AF134">
            <v>49098120.16541668</v>
          </cell>
          <cell r="AG134">
            <v>48990584.425833344</v>
          </cell>
          <cell r="AH134">
            <v>48877200.51250001</v>
          </cell>
          <cell r="AI134">
            <v>48763816.599166684</v>
          </cell>
          <cell r="AJ134">
            <v>48643620.971250005</v>
          </cell>
          <cell r="AK134">
            <v>48537351.068750001</v>
          </cell>
          <cell r="AL134">
            <v>48399781.815833338</v>
          </cell>
          <cell r="AM134">
            <v>48223181.435000002</v>
          </cell>
          <cell r="AN134">
            <v>48059586.716666669</v>
          </cell>
          <cell r="AP134">
            <v>47795122.736250006</v>
          </cell>
          <cell r="AT134" t="str">
            <v>56</v>
          </cell>
        </row>
        <row r="135"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P135">
            <v>0</v>
          </cell>
          <cell r="AT135" t="str">
            <v>56</v>
          </cell>
        </row>
        <row r="136"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P136">
            <v>0</v>
          </cell>
          <cell r="AT136" t="str">
            <v>56</v>
          </cell>
        </row>
        <row r="137"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  <cell r="AT137" t="str">
            <v>56</v>
          </cell>
        </row>
        <row r="138"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P138">
            <v>0</v>
          </cell>
          <cell r="AT138" t="str">
            <v>56</v>
          </cell>
        </row>
        <row r="139">
          <cell r="J139">
            <v>433379.07</v>
          </cell>
          <cell r="K139">
            <v>425582.7</v>
          </cell>
          <cell r="L139">
            <v>411438.4</v>
          </cell>
          <cell r="M139">
            <v>404645.61</v>
          </cell>
          <cell r="N139">
            <v>397794.82</v>
          </cell>
          <cell r="O139">
            <v>395674.75</v>
          </cell>
          <cell r="P139">
            <v>382535.14</v>
          </cell>
          <cell r="Q139">
            <v>370053.8</v>
          </cell>
          <cell r="R139">
            <v>369979.34</v>
          </cell>
          <cell r="S139">
            <v>351894.07</v>
          </cell>
          <cell r="T139">
            <v>345610.14</v>
          </cell>
          <cell r="U139">
            <v>339539.47</v>
          </cell>
          <cell r="V139">
            <v>333841.14</v>
          </cell>
          <cell r="W139">
            <v>333361.59000000003</v>
          </cell>
          <cell r="X139">
            <v>321012.63</v>
          </cell>
          <cell r="Y139">
            <v>314730.58</v>
          </cell>
          <cell r="Z139">
            <v>308815.67</v>
          </cell>
          <cell r="AA139">
            <v>307616.39</v>
          </cell>
          <cell r="AD139">
            <v>434893.42499999987</v>
          </cell>
          <cell r="AE139">
            <v>421775.78208333324</v>
          </cell>
          <cell r="AF139">
            <v>408606.87624999997</v>
          </cell>
          <cell r="AG139">
            <v>398004.91749999998</v>
          </cell>
          <cell r="AH139">
            <v>389870.80458333326</v>
          </cell>
          <cell r="AI139">
            <v>381529.86208333325</v>
          </cell>
          <cell r="AJ139">
            <v>373539.90208333335</v>
          </cell>
          <cell r="AK139">
            <v>365929.61541666667</v>
          </cell>
          <cell r="AL139">
            <v>358415.41541666671</v>
          </cell>
          <cell r="AM139">
            <v>350961.49124999996</v>
          </cell>
          <cell r="AN139">
            <v>343584.92833333329</v>
          </cell>
          <cell r="AP139">
            <v>330064.46416666667</v>
          </cell>
          <cell r="AT139" t="str">
            <v>56</v>
          </cell>
        </row>
        <row r="140">
          <cell r="J140">
            <v>-7222800</v>
          </cell>
          <cell r="K140">
            <v>-7222800</v>
          </cell>
          <cell r="L140">
            <v>-7222800</v>
          </cell>
          <cell r="M140">
            <v>-7222800</v>
          </cell>
          <cell r="N140">
            <v>-7222800</v>
          </cell>
          <cell r="O140">
            <v>-6319950</v>
          </cell>
          <cell r="P140">
            <v>-6319950</v>
          </cell>
          <cell r="Q140">
            <v>-6319950</v>
          </cell>
          <cell r="R140">
            <v>-6319950</v>
          </cell>
          <cell r="S140">
            <v>-6319950</v>
          </cell>
          <cell r="T140">
            <v>-6319950</v>
          </cell>
          <cell r="U140">
            <v>-6319950</v>
          </cell>
          <cell r="V140">
            <v>-6319950</v>
          </cell>
          <cell r="W140">
            <v>-6319950</v>
          </cell>
          <cell r="X140">
            <v>-6319950</v>
          </cell>
          <cell r="Y140">
            <v>-6319950</v>
          </cell>
          <cell r="Z140">
            <v>-6319950</v>
          </cell>
          <cell r="AA140">
            <v>-5417100</v>
          </cell>
          <cell r="AD140">
            <v>-7046081.25</v>
          </cell>
          <cell r="AE140">
            <v>-6966293.75</v>
          </cell>
          <cell r="AF140">
            <v>-6886506.25</v>
          </cell>
          <cell r="AG140">
            <v>-6808993.75</v>
          </cell>
          <cell r="AH140">
            <v>-6733756.25</v>
          </cell>
          <cell r="AI140">
            <v>-6658518.75</v>
          </cell>
          <cell r="AJ140">
            <v>-6583281.25</v>
          </cell>
          <cell r="AK140">
            <v>-6508043.75</v>
          </cell>
          <cell r="AL140">
            <v>-6432806.25</v>
          </cell>
          <cell r="AM140">
            <v>-6357568.75</v>
          </cell>
          <cell r="AN140">
            <v>-6282331.25</v>
          </cell>
          <cell r="AP140">
            <v>-6131856.25</v>
          </cell>
          <cell r="AT140" t="str">
            <v>56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P141">
            <v>0</v>
          </cell>
          <cell r="AT141" t="str">
            <v>56</v>
          </cell>
        </row>
        <row r="142">
          <cell r="J142">
            <v>7222800</v>
          </cell>
          <cell r="K142">
            <v>7222800</v>
          </cell>
          <cell r="L142">
            <v>7222800</v>
          </cell>
          <cell r="M142">
            <v>7222800</v>
          </cell>
          <cell r="N142">
            <v>7222800</v>
          </cell>
          <cell r="O142">
            <v>6319950</v>
          </cell>
          <cell r="P142">
            <v>6319950</v>
          </cell>
          <cell r="Q142">
            <v>6319950</v>
          </cell>
          <cell r="R142">
            <v>6319950</v>
          </cell>
          <cell r="S142">
            <v>6319950</v>
          </cell>
          <cell r="T142">
            <v>6319950</v>
          </cell>
          <cell r="U142">
            <v>6319950</v>
          </cell>
          <cell r="V142">
            <v>6319950</v>
          </cell>
          <cell r="W142">
            <v>6319950</v>
          </cell>
          <cell r="X142">
            <v>6319950</v>
          </cell>
          <cell r="Y142">
            <v>6319950</v>
          </cell>
          <cell r="Z142">
            <v>6319950</v>
          </cell>
          <cell r="AA142">
            <v>5417100</v>
          </cell>
          <cell r="AD142">
            <v>7046081.25</v>
          </cell>
          <cell r="AE142">
            <v>6966293.75</v>
          </cell>
          <cell r="AF142">
            <v>6886506.25</v>
          </cell>
          <cell r="AG142">
            <v>6808993.75</v>
          </cell>
          <cell r="AH142">
            <v>6733756.25</v>
          </cell>
          <cell r="AI142">
            <v>6658518.75</v>
          </cell>
          <cell r="AJ142">
            <v>6583281.25</v>
          </cell>
          <cell r="AK142">
            <v>6508043.75</v>
          </cell>
          <cell r="AL142">
            <v>6432806.25</v>
          </cell>
          <cell r="AM142">
            <v>6357568.75</v>
          </cell>
          <cell r="AN142">
            <v>6282331.25</v>
          </cell>
          <cell r="AP142">
            <v>6131856.25</v>
          </cell>
          <cell r="AT142" t="str">
            <v>56</v>
          </cell>
        </row>
        <row r="143">
          <cell r="J143">
            <v>1295113.1599999999</v>
          </cell>
          <cell r="K143">
            <v>1287515.76</v>
          </cell>
          <cell r="L143">
            <v>1279860.49</v>
          </cell>
          <cell r="M143">
            <v>1279860.49</v>
          </cell>
          <cell r="N143">
            <v>1272293.96</v>
          </cell>
          <cell r="O143">
            <v>1256542.99</v>
          </cell>
          <cell r="P143">
            <v>1248651.73</v>
          </cell>
          <cell r="Q143">
            <v>1240700.33</v>
          </cell>
          <cell r="R143">
            <v>1232688.32</v>
          </cell>
          <cell r="S143">
            <v>1224615.22</v>
          </cell>
          <cell r="T143">
            <v>1216480.56</v>
          </cell>
          <cell r="U143">
            <v>1208283.8600000001</v>
          </cell>
          <cell r="V143">
            <v>1200024.6399999999</v>
          </cell>
          <cell r="W143">
            <v>1191702.42</v>
          </cell>
          <cell r="X143">
            <v>1183316.69</v>
          </cell>
          <cell r="Y143">
            <v>1174866.99</v>
          </cell>
          <cell r="Z143">
            <v>1166352.8</v>
          </cell>
          <cell r="AA143">
            <v>1157773.6299999999</v>
          </cell>
          <cell r="AD143">
            <v>1285507.9883333335</v>
          </cell>
          <cell r="AE143">
            <v>1279461.9212500001</v>
          </cell>
          <cell r="AF143">
            <v>1272745.6412500001</v>
          </cell>
          <cell r="AG143">
            <v>1265316.9954166668</v>
          </cell>
          <cell r="AH143">
            <v>1257482.6258333335</v>
          </cell>
          <cell r="AI143">
            <v>1249588.5508333335</v>
          </cell>
          <cell r="AJ143">
            <v>1241634.3066666669</v>
          </cell>
          <cell r="AK143">
            <v>1233619.4258333335</v>
          </cell>
          <cell r="AL143">
            <v>1225222.0383333333</v>
          </cell>
          <cell r="AM143">
            <v>1216433.0941666665</v>
          </cell>
          <cell r="AN143">
            <v>1207903.4891666668</v>
          </cell>
          <cell r="AP143">
            <v>1191316.1183333334</v>
          </cell>
          <cell r="AT143" t="str">
            <v>56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P144">
            <v>0</v>
          </cell>
          <cell r="AT144" t="str">
            <v>56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>
            <v>0</v>
          </cell>
          <cell r="AT145" t="str">
            <v>56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P146">
            <v>0</v>
          </cell>
          <cell r="AT146" t="str">
            <v>56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0</v>
          </cell>
          <cell r="AT147" t="str">
            <v>56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0</v>
          </cell>
          <cell r="AT148" t="str">
            <v>56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0</v>
          </cell>
          <cell r="AT149" t="str">
            <v>56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0</v>
          </cell>
          <cell r="AT150" t="str">
            <v>56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0</v>
          </cell>
          <cell r="AT151" t="str">
            <v>56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D152">
            <v>7982.8675000000003</v>
          </cell>
          <cell r="AE152">
            <v>4469.8675000000003</v>
          </cell>
          <cell r="AF152">
            <v>956.86749999999995</v>
          </cell>
          <cell r="AG152">
            <v>-399.81625000000003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0</v>
          </cell>
          <cell r="AT152" t="str">
            <v>56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P153">
            <v>0</v>
          </cell>
          <cell r="AT153" t="str">
            <v>56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P154">
            <v>0</v>
          </cell>
          <cell r="AT154" t="str">
            <v>56</v>
          </cell>
        </row>
        <row r="155">
          <cell r="J155">
            <v>18500000</v>
          </cell>
          <cell r="K155">
            <v>18500000</v>
          </cell>
          <cell r="L155">
            <v>18500000</v>
          </cell>
          <cell r="M155">
            <v>18500000</v>
          </cell>
          <cell r="N155">
            <v>18500000</v>
          </cell>
          <cell r="O155">
            <v>18500000</v>
          </cell>
          <cell r="P155">
            <v>18500000</v>
          </cell>
          <cell r="Q155">
            <v>18500000</v>
          </cell>
          <cell r="R155">
            <v>18500000</v>
          </cell>
          <cell r="S155">
            <v>18500000</v>
          </cell>
          <cell r="T155">
            <v>18500000</v>
          </cell>
          <cell r="U155">
            <v>18500000</v>
          </cell>
          <cell r="V155">
            <v>18500000</v>
          </cell>
          <cell r="W155">
            <v>18500000</v>
          </cell>
          <cell r="X155">
            <v>18500000</v>
          </cell>
          <cell r="Y155">
            <v>18500000</v>
          </cell>
          <cell r="Z155">
            <v>18500000</v>
          </cell>
          <cell r="AA155">
            <v>18500000</v>
          </cell>
          <cell r="AD155">
            <v>18500000</v>
          </cell>
          <cell r="AE155">
            <v>18500000</v>
          </cell>
          <cell r="AF155">
            <v>18500000</v>
          </cell>
          <cell r="AG155">
            <v>18500000</v>
          </cell>
          <cell r="AH155">
            <v>18500000</v>
          </cell>
          <cell r="AI155">
            <v>18500000</v>
          </cell>
          <cell r="AJ155">
            <v>18500000</v>
          </cell>
          <cell r="AK155">
            <v>18500000</v>
          </cell>
          <cell r="AL155">
            <v>18500000</v>
          </cell>
          <cell r="AM155">
            <v>18500000</v>
          </cell>
          <cell r="AN155">
            <v>18500000</v>
          </cell>
          <cell r="AP155">
            <v>18500000</v>
          </cell>
          <cell r="AT155" t="str">
            <v>23</v>
          </cell>
        </row>
        <row r="156"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P156">
            <v>0</v>
          </cell>
          <cell r="AT156" t="str">
            <v>57</v>
          </cell>
        </row>
        <row r="157">
          <cell r="J157">
            <v>1662360.65</v>
          </cell>
          <cell r="K157">
            <v>1662496.9</v>
          </cell>
          <cell r="L157">
            <v>1662637.7</v>
          </cell>
          <cell r="M157">
            <v>1662773.97</v>
          </cell>
          <cell r="N157">
            <v>1662914.79</v>
          </cell>
          <cell r="O157">
            <v>1663055.63</v>
          </cell>
          <cell r="P157">
            <v>1663191.93</v>
          </cell>
          <cell r="Q157">
            <v>1663332.79</v>
          </cell>
          <cell r="R157">
            <v>1663469.12</v>
          </cell>
          <cell r="S157">
            <v>1663610</v>
          </cell>
          <cell r="T157">
            <v>1663751.31</v>
          </cell>
          <cell r="U157">
            <v>1663878.95</v>
          </cell>
          <cell r="V157">
            <v>1664232.22</v>
          </cell>
          <cell r="W157">
            <v>1664574.16</v>
          </cell>
          <cell r="X157">
            <v>1664927.58</v>
          </cell>
          <cell r="Y157">
            <v>1665386</v>
          </cell>
          <cell r="Z157">
            <v>1665951.77</v>
          </cell>
          <cell r="AA157">
            <v>1666517.74</v>
          </cell>
          <cell r="AD157">
            <v>1662538.2570833331</v>
          </cell>
          <cell r="AE157">
            <v>1662655.8825000001</v>
          </cell>
          <cell r="AF157">
            <v>1662781.5862499999</v>
          </cell>
          <cell r="AG157">
            <v>1662915.5229166665</v>
          </cell>
          <cell r="AH157">
            <v>1663053.6833333333</v>
          </cell>
          <cell r="AI157">
            <v>1663200.7937500002</v>
          </cell>
          <cell r="AJ157">
            <v>1663365.3283333334</v>
          </cell>
          <cell r="AK157">
            <v>1663547.2925000002</v>
          </cell>
          <cell r="AL157">
            <v>1663751.5387500001</v>
          </cell>
          <cell r="AM157">
            <v>1663986.9141666666</v>
          </cell>
          <cell r="AN157">
            <v>1664257.7095833335</v>
          </cell>
          <cell r="AP157">
            <v>1664903.90625</v>
          </cell>
          <cell r="AT157" t="str">
            <v>57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P158">
            <v>0</v>
          </cell>
          <cell r="AT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P159">
            <v>0</v>
          </cell>
          <cell r="AT159">
            <v>0</v>
          </cell>
        </row>
        <row r="160"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P160">
            <v>0</v>
          </cell>
          <cell r="AT160">
            <v>0</v>
          </cell>
        </row>
        <row r="161"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T161">
            <v>0</v>
          </cell>
        </row>
        <row r="162"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P162">
            <v>0</v>
          </cell>
          <cell r="AT162">
            <v>0</v>
          </cell>
        </row>
        <row r="163"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P163">
            <v>0</v>
          </cell>
          <cell r="AT163">
            <v>0</v>
          </cell>
        </row>
        <row r="164"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>
            <v>0</v>
          </cell>
          <cell r="AT164">
            <v>0</v>
          </cell>
        </row>
        <row r="165">
          <cell r="J165">
            <v>31728.23</v>
          </cell>
          <cell r="K165">
            <v>39421.93</v>
          </cell>
          <cell r="L165">
            <v>61743.5</v>
          </cell>
          <cell r="M165">
            <v>88518.29</v>
          </cell>
          <cell r="N165">
            <v>95249.46</v>
          </cell>
          <cell r="O165">
            <v>101174.96</v>
          </cell>
          <cell r="P165">
            <v>102244.96</v>
          </cell>
          <cell r="Q165">
            <v>13099.16</v>
          </cell>
          <cell r="R165">
            <v>19929.66</v>
          </cell>
          <cell r="S165">
            <v>20783.88</v>
          </cell>
          <cell r="T165">
            <v>26061.98</v>
          </cell>
          <cell r="U165">
            <v>30368.98</v>
          </cell>
          <cell r="V165">
            <v>40744.480000000003</v>
          </cell>
          <cell r="W165">
            <v>46212.98</v>
          </cell>
          <cell r="X165">
            <v>75180.08</v>
          </cell>
          <cell r="Y165">
            <v>92022.15</v>
          </cell>
          <cell r="Z165">
            <v>96302.07</v>
          </cell>
          <cell r="AA165">
            <v>101364.37</v>
          </cell>
          <cell r="AD165">
            <v>61896.368333333325</v>
          </cell>
          <cell r="AE165">
            <v>54012.620833333342</v>
          </cell>
          <cell r="AF165">
            <v>50453.913750000014</v>
          </cell>
          <cell r="AG165">
            <v>51206.663750000014</v>
          </cell>
          <cell r="AH165">
            <v>52086.942916666681</v>
          </cell>
          <cell r="AI165">
            <v>52902.759583333325</v>
          </cell>
          <cell r="AJ165">
            <v>53561.397083333322</v>
          </cell>
          <cell r="AK165">
            <v>54404.214999999997</v>
          </cell>
          <cell r="AL165">
            <v>55110.066666666651</v>
          </cell>
          <cell r="AM165">
            <v>55299.919583333336</v>
          </cell>
          <cell r="AN165">
            <v>55351.670416666682</v>
          </cell>
          <cell r="AP165">
            <v>59200.676250000019</v>
          </cell>
          <cell r="AT165">
            <v>0</v>
          </cell>
        </row>
        <row r="166">
          <cell r="J166">
            <v>1403962.02</v>
          </cell>
          <cell r="K166">
            <v>92487.48</v>
          </cell>
          <cell r="L166">
            <v>255462.47</v>
          </cell>
          <cell r="M166">
            <v>421708.74</v>
          </cell>
          <cell r="N166">
            <v>61545.22</v>
          </cell>
          <cell r="O166">
            <v>209245.98</v>
          </cell>
          <cell r="P166">
            <v>356850.29</v>
          </cell>
          <cell r="Q166">
            <v>58867.06</v>
          </cell>
          <cell r="R166">
            <v>315979.58</v>
          </cell>
          <cell r="S166">
            <v>603691.56000000006</v>
          </cell>
          <cell r="T166">
            <v>49656</v>
          </cell>
          <cell r="U166">
            <v>269088.90999999997</v>
          </cell>
          <cell r="V166">
            <v>486995.59</v>
          </cell>
          <cell r="W166">
            <v>64093.26</v>
          </cell>
          <cell r="X166">
            <v>222254.71</v>
          </cell>
          <cell r="Y166">
            <v>381732.35</v>
          </cell>
          <cell r="Z166">
            <v>525501.55000000005</v>
          </cell>
          <cell r="AA166">
            <v>691100.82</v>
          </cell>
          <cell r="AD166">
            <v>499057.69666666677</v>
          </cell>
          <cell r="AE166">
            <v>496357.75916666671</v>
          </cell>
          <cell r="AF166">
            <v>493032.56541666668</v>
          </cell>
          <cell r="AG166">
            <v>454651.57500000001</v>
          </cell>
          <cell r="AH166">
            <v>379740.10583333339</v>
          </cell>
          <cell r="AI166">
            <v>303338.50791666668</v>
          </cell>
          <cell r="AJ166">
            <v>263948.48083333339</v>
          </cell>
          <cell r="AK166">
            <v>261381.73166666666</v>
          </cell>
          <cell r="AL166">
            <v>258332.39208333331</v>
          </cell>
          <cell r="AM166">
            <v>275998.22291666665</v>
          </cell>
          <cell r="AN166">
            <v>315407.02166666661</v>
          </cell>
          <cell r="AP166">
            <v>379036.59833333333</v>
          </cell>
          <cell r="AT166">
            <v>0</v>
          </cell>
        </row>
        <row r="167">
          <cell r="J167">
            <v>15317.15</v>
          </cell>
          <cell r="K167">
            <v>13855.45</v>
          </cell>
          <cell r="L167">
            <v>14175.34</v>
          </cell>
          <cell r="M167">
            <v>15120.72</v>
          </cell>
          <cell r="N167">
            <v>13696.54</v>
          </cell>
          <cell r="O167">
            <v>11789.98</v>
          </cell>
          <cell r="P167">
            <v>16671.57</v>
          </cell>
          <cell r="Q167">
            <v>12659.11</v>
          </cell>
          <cell r="R167">
            <v>13241.5</v>
          </cell>
          <cell r="S167">
            <v>15247.15</v>
          </cell>
          <cell r="T167">
            <v>17836.89</v>
          </cell>
          <cell r="U167">
            <v>13086.71</v>
          </cell>
          <cell r="V167">
            <v>16038.73</v>
          </cell>
          <cell r="W167">
            <v>13355.21</v>
          </cell>
          <cell r="X167">
            <v>17837.689999999999</v>
          </cell>
          <cell r="Y167">
            <v>14554.7</v>
          </cell>
          <cell r="Z167">
            <v>10163.950000000001</v>
          </cell>
          <cell r="AA167">
            <v>15828.28</v>
          </cell>
          <cell r="AD167">
            <v>14480.365833333335</v>
          </cell>
          <cell r="AE167">
            <v>14267.151250000001</v>
          </cell>
          <cell r="AF167">
            <v>14114.360416666665</v>
          </cell>
          <cell r="AG167">
            <v>14232.972499999998</v>
          </cell>
          <cell r="AH167">
            <v>14377.632916666669</v>
          </cell>
          <cell r="AI167">
            <v>14421.574999999999</v>
          </cell>
          <cell r="AJ167">
            <v>14430.797499999999</v>
          </cell>
          <cell r="AK167">
            <v>14562.552083333334</v>
          </cell>
          <cell r="AL167">
            <v>14691.565833333332</v>
          </cell>
          <cell r="AM167">
            <v>14520.790416666669</v>
          </cell>
          <cell r="AN167">
            <v>14541.861666666669</v>
          </cell>
          <cell r="AP167">
            <v>14718.604166666666</v>
          </cell>
          <cell r="AT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P168">
            <v>0</v>
          </cell>
          <cell r="AT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P169">
            <v>0</v>
          </cell>
          <cell r="AT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0</v>
          </cell>
          <cell r="AT170" t="str">
            <v>56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P171">
            <v>0</v>
          </cell>
          <cell r="AT171">
            <v>0</v>
          </cell>
        </row>
        <row r="172">
          <cell r="J172">
            <v>5607220.5300000003</v>
          </cell>
          <cell r="K172">
            <v>4639056.5999999996</v>
          </cell>
          <cell r="L172">
            <v>6649905.2599999998</v>
          </cell>
          <cell r="M172">
            <v>6381000.5899999999</v>
          </cell>
          <cell r="N172">
            <v>3784026.71</v>
          </cell>
          <cell r="O172">
            <v>4334604.32</v>
          </cell>
          <cell r="P172">
            <v>6189413.5599999996</v>
          </cell>
          <cell r="Q172">
            <v>6940602.5499999998</v>
          </cell>
          <cell r="R172">
            <v>12404619.060000001</v>
          </cell>
          <cell r="S172">
            <v>11353049.960000001</v>
          </cell>
          <cell r="T172">
            <v>5140904.28</v>
          </cell>
          <cell r="U172">
            <v>6245215.9500000002</v>
          </cell>
          <cell r="V172">
            <v>10980301.24</v>
          </cell>
          <cell r="W172">
            <v>5500754.7699999996</v>
          </cell>
          <cell r="X172">
            <v>5385917.4000000004</v>
          </cell>
          <cell r="Y172">
            <v>2597012.75</v>
          </cell>
          <cell r="Z172">
            <v>3279061.03</v>
          </cell>
          <cell r="AA172">
            <v>7986650.9100000001</v>
          </cell>
          <cell r="AD172">
            <v>6021339.0799999991</v>
          </cell>
          <cell r="AE172">
            <v>6243050.0970833339</v>
          </cell>
          <cell r="AF172">
            <v>6546779.7941666665</v>
          </cell>
          <cell r="AG172">
            <v>6602578.9474999988</v>
          </cell>
          <cell r="AH172">
            <v>6611010.1470833337</v>
          </cell>
          <cell r="AI172">
            <v>6863013.3104166677</v>
          </cell>
          <cell r="AJ172">
            <v>7122795.763749999</v>
          </cell>
          <cell r="AK172">
            <v>7106033.6933333324</v>
          </cell>
          <cell r="AL172">
            <v>6895701.3725000015</v>
          </cell>
          <cell r="AM172">
            <v>6716994.975833335</v>
          </cell>
          <cell r="AN172">
            <v>6848123.3470833339</v>
          </cell>
          <cell r="AP172">
            <v>7019986.9424999999</v>
          </cell>
          <cell r="AT172">
            <v>0</v>
          </cell>
        </row>
        <row r="173">
          <cell r="J173">
            <v>0</v>
          </cell>
          <cell r="K173">
            <v>-937.51</v>
          </cell>
          <cell r="L173">
            <v>444671.58</v>
          </cell>
          <cell r="M173">
            <v>0</v>
          </cell>
          <cell r="N173">
            <v>0</v>
          </cell>
          <cell r="O173">
            <v>-0.39</v>
          </cell>
          <cell r="P173">
            <v>0</v>
          </cell>
          <cell r="Q173">
            <v>844355.91</v>
          </cell>
          <cell r="R173">
            <v>-26300</v>
          </cell>
          <cell r="S173">
            <v>-13420.3</v>
          </cell>
          <cell r="T173">
            <v>0</v>
          </cell>
          <cell r="U173">
            <v>628546.71</v>
          </cell>
          <cell r="V173">
            <v>0</v>
          </cell>
          <cell r="W173">
            <v>-2076.04</v>
          </cell>
          <cell r="X173">
            <v>-388665.28</v>
          </cell>
          <cell r="Y173">
            <v>0</v>
          </cell>
          <cell r="Z173">
            <v>472529.43</v>
          </cell>
          <cell r="AA173">
            <v>0</v>
          </cell>
          <cell r="AD173">
            <v>193820.49458333335</v>
          </cell>
          <cell r="AE173">
            <v>191139.15291666667</v>
          </cell>
          <cell r="AF173">
            <v>152717.14833333335</v>
          </cell>
          <cell r="AG173">
            <v>152157.96916666665</v>
          </cell>
          <cell r="AH173">
            <v>154283.81791666665</v>
          </cell>
          <cell r="AI173">
            <v>156409.66666666666</v>
          </cell>
          <cell r="AJ173">
            <v>156362.22791666668</v>
          </cell>
          <cell r="AK173">
            <v>121592.41999999998</v>
          </cell>
          <cell r="AL173">
            <v>86870.050833333327</v>
          </cell>
          <cell r="AM173">
            <v>106558.77708333333</v>
          </cell>
          <cell r="AN173">
            <v>126247.5195833333</v>
          </cell>
          <cell r="AP173">
            <v>119671.48499999999</v>
          </cell>
          <cell r="AT173">
            <v>0</v>
          </cell>
        </row>
        <row r="174">
          <cell r="J174">
            <v>22469621.489999998</v>
          </cell>
          <cell r="K174">
            <v>12000034.859999999</v>
          </cell>
          <cell r="L174">
            <v>16528546.300000001</v>
          </cell>
          <cell r="M174">
            <v>28693254.739999998</v>
          </cell>
          <cell r="N174">
            <v>16359451.75</v>
          </cell>
          <cell r="O174">
            <v>5114352.09</v>
          </cell>
          <cell r="P174">
            <v>29030826.210000001</v>
          </cell>
          <cell r="Q174">
            <v>19154470.989999998</v>
          </cell>
          <cell r="R174">
            <v>22401229.59</v>
          </cell>
          <cell r="S174">
            <v>4159563.15</v>
          </cell>
          <cell r="T174">
            <v>12732445.74</v>
          </cell>
          <cell r="U174">
            <v>32230775.890000001</v>
          </cell>
          <cell r="V174">
            <v>28179671.210000001</v>
          </cell>
          <cell r="W174">
            <v>3917915.36</v>
          </cell>
          <cell r="X174">
            <v>12674333.75</v>
          </cell>
          <cell r="Y174">
            <v>33263687.620000001</v>
          </cell>
          <cell r="Z174">
            <v>6592394.0099999998</v>
          </cell>
          <cell r="AA174">
            <v>3463938.17</v>
          </cell>
          <cell r="AD174">
            <v>21702385.054166671</v>
          </cell>
          <cell r="AE174">
            <v>21309171.134166669</v>
          </cell>
          <cell r="AF174">
            <v>20286693.375833333</v>
          </cell>
          <cell r="AG174">
            <v>18397587.253333334</v>
          </cell>
          <cell r="AH174">
            <v>18162872.154166669</v>
          </cell>
          <cell r="AI174">
            <v>18644133.138333332</v>
          </cell>
          <cell r="AJ174">
            <v>18545296.897499997</v>
          </cell>
          <cell r="AK174">
            <v>18047949.728750002</v>
          </cell>
          <cell r="AL174">
            <v>18077792.242500003</v>
          </cell>
          <cell r="AM174">
            <v>17861266.206666667</v>
          </cell>
          <cell r="AN174">
            <v>17385538.220833335</v>
          </cell>
          <cell r="AP174">
            <v>16597117.349166663</v>
          </cell>
          <cell r="AT174">
            <v>0</v>
          </cell>
        </row>
        <row r="175">
          <cell r="J175">
            <v>1028740.01</v>
          </cell>
          <cell r="K175">
            <v>409978.15</v>
          </cell>
          <cell r="L175">
            <v>853546.01</v>
          </cell>
          <cell r="M175">
            <v>1252698.08</v>
          </cell>
          <cell r="N175">
            <v>453440.19</v>
          </cell>
          <cell r="O175">
            <v>874837.79</v>
          </cell>
          <cell r="P175">
            <v>1735195.6</v>
          </cell>
          <cell r="Q175">
            <v>790044.26</v>
          </cell>
          <cell r="R175">
            <v>1030472.94</v>
          </cell>
          <cell r="S175">
            <v>1150858.53</v>
          </cell>
          <cell r="T175">
            <v>919966.54</v>
          </cell>
          <cell r="U175">
            <v>589153.14</v>
          </cell>
          <cell r="V175">
            <v>351596.02</v>
          </cell>
          <cell r="W175">
            <v>646495.53</v>
          </cell>
          <cell r="X175">
            <v>681959.07</v>
          </cell>
          <cell r="Y175">
            <v>12573.78</v>
          </cell>
          <cell r="Z175">
            <v>204082.21</v>
          </cell>
          <cell r="AA175">
            <v>544186.94999999995</v>
          </cell>
          <cell r="AD175">
            <v>888086.25541666662</v>
          </cell>
          <cell r="AE175">
            <v>913828.36708333343</v>
          </cell>
          <cell r="AF175">
            <v>929511.11958333326</v>
          </cell>
          <cell r="AG175">
            <v>949260.12</v>
          </cell>
          <cell r="AH175">
            <v>943446.98499999987</v>
          </cell>
          <cell r="AI175">
            <v>895863.27041666675</v>
          </cell>
          <cell r="AJ175">
            <v>877503.82833333325</v>
          </cell>
          <cell r="AK175">
            <v>880209.26333333331</v>
          </cell>
          <cell r="AL175">
            <v>821387.96166666655</v>
          </cell>
          <cell r="AM175">
            <v>759326.19999999984</v>
          </cell>
          <cell r="AN175">
            <v>735159.16583333339</v>
          </cell>
          <cell r="AP175">
            <v>622139.4504166668</v>
          </cell>
          <cell r="AT175">
            <v>0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T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T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T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T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T180">
            <v>0</v>
          </cell>
        </row>
        <row r="181">
          <cell r="J181">
            <v>-22498.2</v>
          </cell>
          <cell r="K181">
            <v>0</v>
          </cell>
          <cell r="L181">
            <v>-1</v>
          </cell>
          <cell r="M181">
            <v>-238514.29</v>
          </cell>
          <cell r="N181">
            <v>-150</v>
          </cell>
          <cell r="O181">
            <v>-15514.25</v>
          </cell>
          <cell r="P181">
            <v>0</v>
          </cell>
          <cell r="Q181">
            <v>-25217.58</v>
          </cell>
          <cell r="R181">
            <v>0</v>
          </cell>
          <cell r="S181">
            <v>700</v>
          </cell>
          <cell r="T181">
            <v>-66561.7</v>
          </cell>
          <cell r="U181">
            <v>-122.58</v>
          </cell>
          <cell r="V181">
            <v>-2174.02</v>
          </cell>
          <cell r="W181">
            <v>-1191.17</v>
          </cell>
          <cell r="X181">
            <v>1884.54</v>
          </cell>
          <cell r="Y181">
            <v>-2199.7600000000002</v>
          </cell>
          <cell r="Z181">
            <v>-122.58</v>
          </cell>
          <cell r="AA181">
            <v>-122.58</v>
          </cell>
          <cell r="AD181">
            <v>-92668.21</v>
          </cell>
          <cell r="AE181">
            <v>-93718.942500000005</v>
          </cell>
          <cell r="AF181">
            <v>-93124.225833333345</v>
          </cell>
          <cell r="AG181">
            <v>-77636.033750000002</v>
          </cell>
          <cell r="AH181">
            <v>-46699.595833333333</v>
          </cell>
          <cell r="AI181">
            <v>-29809.7925</v>
          </cell>
          <cell r="AJ181">
            <v>-29012.583750000005</v>
          </cell>
          <cell r="AK181">
            <v>-28983.651666666668</v>
          </cell>
          <cell r="AL181">
            <v>-19058.648750000004</v>
          </cell>
          <cell r="AM181">
            <v>-9211.0674999999992</v>
          </cell>
          <cell r="AN181">
            <v>-8568.6054166666672</v>
          </cell>
          <cell r="AP181">
            <v>-7115.9225000000006</v>
          </cell>
          <cell r="AT181">
            <v>0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T182">
            <v>0</v>
          </cell>
        </row>
        <row r="183">
          <cell r="J183">
            <v>-13169727.470000001</v>
          </cell>
          <cell r="K183">
            <v>-2731721.3</v>
          </cell>
          <cell r="L183">
            <v>-9337006.1099999994</v>
          </cell>
          <cell r="M183">
            <v>-3562056.18</v>
          </cell>
          <cell r="N183">
            <v>-7392633.3799999999</v>
          </cell>
          <cell r="O183">
            <v>-7903315.8700000001</v>
          </cell>
          <cell r="P183">
            <v>-12847838.710000001</v>
          </cell>
          <cell r="Q183">
            <v>-4844297.99</v>
          </cell>
          <cell r="R183">
            <v>-7362123.6600000001</v>
          </cell>
          <cell r="S183">
            <v>-9602777.1500000004</v>
          </cell>
          <cell r="T183">
            <v>-8491271.75</v>
          </cell>
          <cell r="U183">
            <v>-40978438.329999998</v>
          </cell>
          <cell r="V183">
            <v>-8111598.9199999999</v>
          </cell>
          <cell r="W183">
            <v>-4665052.9000000004</v>
          </cell>
          <cell r="X183">
            <v>-5701961.9699999997</v>
          </cell>
          <cell r="Y183">
            <v>-2378589.5299999998</v>
          </cell>
          <cell r="Z183">
            <v>-6471191.1500000004</v>
          </cell>
          <cell r="AA183">
            <v>-3788925.82</v>
          </cell>
          <cell r="AD183">
            <v>-11514276.170833334</v>
          </cell>
          <cell r="AE183">
            <v>-11242266.831249999</v>
          </cell>
          <cell r="AF183">
            <v>-11004162.525</v>
          </cell>
          <cell r="AG183">
            <v>-11116240.217499999</v>
          </cell>
          <cell r="AH183">
            <v>-10986674.680000002</v>
          </cell>
          <cell r="AI183">
            <v>-10474511.96875</v>
          </cell>
          <cell r="AJ183">
            <v>-10344312.095833333</v>
          </cell>
          <cell r="AK183">
            <v>-10273407.406666668</v>
          </cell>
          <cell r="AL183">
            <v>-10072636.123750001</v>
          </cell>
          <cell r="AM183">
            <v>-9984931.5870833341</v>
          </cell>
          <cell r="AN183">
            <v>-9775105.2420833353</v>
          </cell>
          <cell r="AP183">
            <v>-9421494.3574999999</v>
          </cell>
          <cell r="AT183">
            <v>0</v>
          </cell>
        </row>
        <row r="184">
          <cell r="J184">
            <v>-1884272.95</v>
          </cell>
          <cell r="K184">
            <v>-2028486.11</v>
          </cell>
          <cell r="L184">
            <v>-1971001.78</v>
          </cell>
          <cell r="M184">
            <v>-1850823.67</v>
          </cell>
          <cell r="N184">
            <v>-2425161.64</v>
          </cell>
          <cell r="O184">
            <v>-1710012.72</v>
          </cell>
          <cell r="P184">
            <v>-1461913.82</v>
          </cell>
          <cell r="Q184">
            <v>-1682464.29</v>
          </cell>
          <cell r="R184">
            <v>-1778337.11</v>
          </cell>
          <cell r="S184">
            <v>-1606203.38</v>
          </cell>
          <cell r="T184">
            <v>-1908299.73</v>
          </cell>
          <cell r="U184">
            <v>-1832689.89</v>
          </cell>
          <cell r="V184">
            <v>-2585167.89</v>
          </cell>
          <cell r="W184">
            <v>-2309232.1800000002</v>
          </cell>
          <cell r="X184">
            <v>-2129277.62</v>
          </cell>
          <cell r="Y184">
            <v>-2181062.44</v>
          </cell>
          <cell r="Z184">
            <v>-5768575.9199999999</v>
          </cell>
          <cell r="AA184">
            <v>-2530906.67</v>
          </cell>
          <cell r="AD184">
            <v>-1843830.1883333332</v>
          </cell>
          <cell r="AE184">
            <v>-1833529.8008333333</v>
          </cell>
          <cell r="AF184">
            <v>-1823835.2508333332</v>
          </cell>
          <cell r="AG184">
            <v>-1835307.6670833332</v>
          </cell>
          <cell r="AH184">
            <v>-1847187.8862499997</v>
          </cell>
          <cell r="AI184">
            <v>-1874176.2133333336</v>
          </cell>
          <cell r="AJ184">
            <v>-1915077.9220833331</v>
          </cell>
          <cell r="AK184">
            <v>-1933370.5016666667</v>
          </cell>
          <cell r="AL184">
            <v>-1953725.2770833336</v>
          </cell>
          <cell r="AM184">
            <v>-2106794.1541666673</v>
          </cell>
          <cell r="AN184">
            <v>-2280306.9970833338</v>
          </cell>
          <cell r="AP184">
            <v>-2374430.8883333332</v>
          </cell>
          <cell r="AT184">
            <v>0</v>
          </cell>
        </row>
        <row r="185">
          <cell r="J185">
            <v>0</v>
          </cell>
          <cell r="K185">
            <v>0</v>
          </cell>
          <cell r="L185">
            <v>-1430.62</v>
          </cell>
          <cell r="M185">
            <v>-80</v>
          </cell>
          <cell r="N185">
            <v>0</v>
          </cell>
          <cell r="O185">
            <v>-255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-250</v>
          </cell>
          <cell r="U185">
            <v>0</v>
          </cell>
          <cell r="V185">
            <v>0</v>
          </cell>
          <cell r="W185">
            <v>0</v>
          </cell>
          <cell r="X185">
            <v>-400</v>
          </cell>
          <cell r="Y185">
            <v>0</v>
          </cell>
          <cell r="Z185">
            <v>0</v>
          </cell>
          <cell r="AA185">
            <v>-122595.62</v>
          </cell>
          <cell r="AD185">
            <v>-176.96333333333334</v>
          </cell>
          <cell r="AE185">
            <v>-176.96333333333334</v>
          </cell>
          <cell r="AF185">
            <v>-176.96333333333334</v>
          </cell>
          <cell r="AG185">
            <v>-187.38</v>
          </cell>
          <cell r="AH185">
            <v>-182.88249999999996</v>
          </cell>
          <cell r="AI185">
            <v>-167.96833333333333</v>
          </cell>
          <cell r="AJ185">
            <v>-167.96833333333333</v>
          </cell>
          <cell r="AK185">
            <v>-125.02583333333332</v>
          </cell>
          <cell r="AL185">
            <v>-78.75</v>
          </cell>
          <cell r="AM185">
            <v>-75.416666666666671</v>
          </cell>
          <cell r="AN185">
            <v>-5172.9425000000001</v>
          </cell>
          <cell r="AP185">
            <v>-10331.59</v>
          </cell>
          <cell r="AT185">
            <v>0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T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T187">
            <v>0</v>
          </cell>
        </row>
        <row r="188">
          <cell r="J188">
            <v>105025.22</v>
          </cell>
          <cell r="K188">
            <v>101814.62</v>
          </cell>
          <cell r="L188">
            <v>96805.3</v>
          </cell>
          <cell r="M188">
            <v>105960.31</v>
          </cell>
          <cell r="N188">
            <v>109886.25</v>
          </cell>
          <cell r="O188">
            <v>99589.06</v>
          </cell>
          <cell r="P188">
            <v>97060.46</v>
          </cell>
          <cell r="Q188">
            <v>68474.63</v>
          </cell>
          <cell r="R188">
            <v>124136.58</v>
          </cell>
          <cell r="S188">
            <v>145358.66</v>
          </cell>
          <cell r="T188">
            <v>90117.63</v>
          </cell>
          <cell r="U188">
            <v>118012.03</v>
          </cell>
          <cell r="V188">
            <v>118012.03</v>
          </cell>
          <cell r="W188">
            <v>118011.98</v>
          </cell>
          <cell r="X188">
            <v>118011.98</v>
          </cell>
          <cell r="Y188">
            <v>118011.98</v>
          </cell>
          <cell r="Z188">
            <v>118011.98</v>
          </cell>
          <cell r="AA188">
            <v>118011.98</v>
          </cell>
          <cell r="AD188">
            <v>87176.996666666673</v>
          </cell>
          <cell r="AE188">
            <v>89595.827499999999</v>
          </cell>
          <cell r="AF188">
            <v>96441.655833333323</v>
          </cell>
          <cell r="AG188">
            <v>102203.94833333332</v>
          </cell>
          <cell r="AH188">
            <v>104234.84083333332</v>
          </cell>
          <cell r="AI188">
            <v>105727.84625</v>
          </cell>
          <cell r="AJ188">
            <v>106943.85333333333</v>
          </cell>
          <cell r="AK188">
            <v>108502.355</v>
          </cell>
          <cell r="AL188">
            <v>109888.11958333333</v>
          </cell>
          <cell r="AM188">
            <v>110728.84458333334</v>
          </cell>
          <cell r="AN188">
            <v>111835.03833333334</v>
          </cell>
          <cell r="AP188">
            <v>116412.67625</v>
          </cell>
          <cell r="AT188">
            <v>0</v>
          </cell>
        </row>
        <row r="189">
          <cell r="J189">
            <v>2079462.68</v>
          </cell>
          <cell r="K189">
            <v>1246675.17</v>
          </cell>
          <cell r="L189">
            <v>1248724.19</v>
          </cell>
          <cell r="M189">
            <v>561071.68999999994</v>
          </cell>
          <cell r="N189">
            <v>580808.07999999996</v>
          </cell>
          <cell r="O189">
            <v>2215233.96</v>
          </cell>
          <cell r="P189">
            <v>1601072.66</v>
          </cell>
          <cell r="Q189">
            <v>2404910.3199999998</v>
          </cell>
          <cell r="R189">
            <v>4821528.66</v>
          </cell>
          <cell r="S189">
            <v>5232146.8899999997</v>
          </cell>
          <cell r="T189">
            <v>3071278.77</v>
          </cell>
          <cell r="U189">
            <v>2781730.36</v>
          </cell>
          <cell r="V189">
            <v>3342482.55</v>
          </cell>
          <cell r="W189">
            <v>2163288.59</v>
          </cell>
          <cell r="X189">
            <v>2636855.65</v>
          </cell>
          <cell r="Y189">
            <v>1765750.33</v>
          </cell>
          <cell r="Z189">
            <v>1953916.09</v>
          </cell>
          <cell r="AA189">
            <v>2700078.5</v>
          </cell>
          <cell r="AD189">
            <v>1733138.7629166665</v>
          </cell>
          <cell r="AE189">
            <v>1861772.1387499999</v>
          </cell>
          <cell r="AF189">
            <v>2051292.4316666666</v>
          </cell>
          <cell r="AG189">
            <v>2189563.7979166671</v>
          </cell>
          <cell r="AH189">
            <v>2283342.4662499996</v>
          </cell>
          <cell r="AI189">
            <v>2373012.7804166665</v>
          </cell>
          <cell r="AJ189">
            <v>2463830.8341666665</v>
          </cell>
          <cell r="AK189">
            <v>2559861.8708333331</v>
          </cell>
          <cell r="AL189">
            <v>2667895.625</v>
          </cell>
          <cell r="AM189">
            <v>2775303.4020833331</v>
          </cell>
          <cell r="AN189">
            <v>2852718.0916666668</v>
          </cell>
          <cell r="AP189">
            <v>2958298.9774999996</v>
          </cell>
          <cell r="AT189">
            <v>0</v>
          </cell>
        </row>
        <row r="190">
          <cell r="J190">
            <v>27467.65</v>
          </cell>
          <cell r="K190">
            <v>8551.4</v>
          </cell>
          <cell r="L190">
            <v>8578.7800000000007</v>
          </cell>
          <cell r="M190">
            <v>4642.58</v>
          </cell>
          <cell r="N190">
            <v>8287.57</v>
          </cell>
          <cell r="O190">
            <v>18029.32</v>
          </cell>
          <cell r="P190">
            <v>7453.09</v>
          </cell>
          <cell r="Q190">
            <v>3321.07</v>
          </cell>
          <cell r="R190">
            <v>1925.19</v>
          </cell>
          <cell r="S190">
            <v>479.17</v>
          </cell>
          <cell r="T190">
            <v>899.28</v>
          </cell>
          <cell r="U190">
            <v>290.12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D190">
            <v>14283.116249999999</v>
          </cell>
          <cell r="AE190">
            <v>13143.379583333333</v>
          </cell>
          <cell r="AF190">
            <v>10808.3575</v>
          </cell>
          <cell r="AG190">
            <v>8769.7749999999996</v>
          </cell>
          <cell r="AH190">
            <v>7926.6345833333335</v>
          </cell>
          <cell r="AI190">
            <v>6349.282916666667</v>
          </cell>
          <cell r="AJ190">
            <v>4848.4891666666663</v>
          </cell>
          <cell r="AK190">
            <v>4134.7316666666666</v>
          </cell>
          <cell r="AL190">
            <v>3583.8416666666667</v>
          </cell>
          <cell r="AM190">
            <v>3045.0854166666663</v>
          </cell>
          <cell r="AN190">
            <v>1948.5483333333334</v>
          </cell>
          <cell r="AP190">
            <v>437.85791666666665</v>
          </cell>
          <cell r="AT190">
            <v>0</v>
          </cell>
        </row>
        <row r="191">
          <cell r="J191">
            <v>411582.32</v>
          </cell>
          <cell r="K191">
            <v>476051.81</v>
          </cell>
          <cell r="L191">
            <v>369756.68</v>
          </cell>
          <cell r="M191">
            <v>437441.38</v>
          </cell>
          <cell r="N191">
            <v>454039.26</v>
          </cell>
          <cell r="O191">
            <v>465710.97</v>
          </cell>
          <cell r="P191">
            <v>584936.07999999996</v>
          </cell>
          <cell r="Q191">
            <v>845666.45</v>
          </cell>
          <cell r="R191">
            <v>2124521.5499999998</v>
          </cell>
          <cell r="S191">
            <v>1043383.54</v>
          </cell>
          <cell r="T191">
            <v>810475.9</v>
          </cell>
          <cell r="U191">
            <v>722908.08</v>
          </cell>
          <cell r="V191">
            <v>655132.28</v>
          </cell>
          <cell r="W191">
            <v>529151.52</v>
          </cell>
          <cell r="X191">
            <v>538060.75</v>
          </cell>
          <cell r="Y191">
            <v>657953.23</v>
          </cell>
          <cell r="Z191">
            <v>467335.98</v>
          </cell>
          <cell r="AA191">
            <v>523721.71</v>
          </cell>
          <cell r="AD191">
            <v>617247.42333333322</v>
          </cell>
          <cell r="AE191">
            <v>649259.16958333331</v>
          </cell>
          <cell r="AF191">
            <v>683527.82</v>
          </cell>
          <cell r="AG191">
            <v>703826.1729166666</v>
          </cell>
          <cell r="AH191">
            <v>721153.11208333343</v>
          </cell>
          <cell r="AI191">
            <v>739020.75</v>
          </cell>
          <cell r="AJ191">
            <v>751381.1529166667</v>
          </cell>
          <cell r="AK191">
            <v>760606.31041666667</v>
          </cell>
          <cell r="AL191">
            <v>776806.97375</v>
          </cell>
          <cell r="AM191">
            <v>786548.99750000006</v>
          </cell>
          <cell r="AN191">
            <v>789520.14166666672</v>
          </cell>
          <cell r="AP191">
            <v>800395.78624999989</v>
          </cell>
          <cell r="AT191">
            <v>0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T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T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T194">
            <v>0</v>
          </cell>
        </row>
        <row r="195">
          <cell r="J195">
            <v>10910.15</v>
          </cell>
          <cell r="K195">
            <v>32116.51</v>
          </cell>
          <cell r="L195">
            <v>11111.38</v>
          </cell>
          <cell r="M195">
            <v>36722.589999999997</v>
          </cell>
          <cell r="N195">
            <v>9234.2800000000007</v>
          </cell>
          <cell r="O195">
            <v>17669.8</v>
          </cell>
          <cell r="P195">
            <v>2547670.1800000002</v>
          </cell>
          <cell r="Q195">
            <v>6303.69</v>
          </cell>
          <cell r="R195">
            <v>23972.84</v>
          </cell>
          <cell r="S195">
            <v>54780.33</v>
          </cell>
          <cell r="T195">
            <v>13764.44</v>
          </cell>
          <cell r="U195">
            <v>95127.53</v>
          </cell>
          <cell r="V195">
            <v>636364.85</v>
          </cell>
          <cell r="W195">
            <v>9673.4699999999993</v>
          </cell>
          <cell r="X195">
            <v>62165.7</v>
          </cell>
          <cell r="Y195">
            <v>792654.74</v>
          </cell>
          <cell r="Z195">
            <v>23793.06</v>
          </cell>
          <cell r="AA195">
            <v>18990.509999999998</v>
          </cell>
          <cell r="AD195">
            <v>239950.69208333336</v>
          </cell>
          <cell r="AE195">
            <v>238398.56416666668</v>
          </cell>
          <cell r="AF195">
            <v>235936.66124999998</v>
          </cell>
          <cell r="AG195">
            <v>233206.92041666666</v>
          </cell>
          <cell r="AH195">
            <v>235554.30333333334</v>
          </cell>
          <cell r="AI195">
            <v>264342.58916666667</v>
          </cell>
          <cell r="AJ195">
            <v>289468.07500000001</v>
          </cell>
          <cell r="AK195">
            <v>290660.21166666667</v>
          </cell>
          <cell r="AL195">
            <v>324284.6479166667</v>
          </cell>
          <cell r="AM195">
            <v>356388.4366666667</v>
          </cell>
          <cell r="AN195">
            <v>357050.08208333334</v>
          </cell>
          <cell r="AP195">
            <v>172036.81625</v>
          </cell>
          <cell r="AT195">
            <v>0</v>
          </cell>
        </row>
        <row r="196">
          <cell r="J196">
            <v>3866</v>
          </cell>
          <cell r="K196">
            <v>3866</v>
          </cell>
          <cell r="L196">
            <v>3866</v>
          </cell>
          <cell r="M196">
            <v>85881</v>
          </cell>
          <cell r="N196">
            <v>3866</v>
          </cell>
          <cell r="O196">
            <v>3866</v>
          </cell>
          <cell r="P196">
            <v>3866</v>
          </cell>
          <cell r="Q196">
            <v>3866</v>
          </cell>
          <cell r="R196">
            <v>3866</v>
          </cell>
          <cell r="S196">
            <v>3866</v>
          </cell>
          <cell r="T196">
            <v>3866</v>
          </cell>
          <cell r="U196">
            <v>3866</v>
          </cell>
          <cell r="V196">
            <v>3866</v>
          </cell>
          <cell r="W196">
            <v>3866</v>
          </cell>
          <cell r="X196">
            <v>3866</v>
          </cell>
          <cell r="Y196">
            <v>3866</v>
          </cell>
          <cell r="Z196">
            <v>3866</v>
          </cell>
          <cell r="AA196">
            <v>3866</v>
          </cell>
          <cell r="AD196">
            <v>10700.583333333334</v>
          </cell>
          <cell r="AE196">
            <v>10700.583333333334</v>
          </cell>
          <cell r="AF196">
            <v>10700.583333333334</v>
          </cell>
          <cell r="AG196">
            <v>10700.583333333334</v>
          </cell>
          <cell r="AH196">
            <v>10700.583333333334</v>
          </cell>
          <cell r="AI196">
            <v>10700.583333333334</v>
          </cell>
          <cell r="AJ196">
            <v>10700.583333333334</v>
          </cell>
          <cell r="AK196">
            <v>10700.583333333334</v>
          </cell>
          <cell r="AL196">
            <v>7283.291666666667</v>
          </cell>
          <cell r="AM196">
            <v>3866</v>
          </cell>
          <cell r="AN196">
            <v>3866</v>
          </cell>
          <cell r="AP196">
            <v>3866</v>
          </cell>
          <cell r="AT196">
            <v>0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T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T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T199">
            <v>0</v>
          </cell>
        </row>
        <row r="200">
          <cell r="J200">
            <v>9861609.4000000004</v>
          </cell>
          <cell r="K200">
            <v>9861609.4000000004</v>
          </cell>
          <cell r="L200">
            <v>9861609.4000000004</v>
          </cell>
          <cell r="M200">
            <v>9861609.4000000004</v>
          </cell>
          <cell r="N200">
            <v>9861609.4000000004</v>
          </cell>
          <cell r="O200">
            <v>9861609.4000000004</v>
          </cell>
          <cell r="P200">
            <v>9861609.4000000004</v>
          </cell>
          <cell r="Q200">
            <v>9861609.4000000004</v>
          </cell>
          <cell r="R200">
            <v>9861609.4000000004</v>
          </cell>
          <cell r="S200">
            <v>9861609.4000000004</v>
          </cell>
          <cell r="T200">
            <v>9861609.4000000004</v>
          </cell>
          <cell r="U200">
            <v>9861609.4000000004</v>
          </cell>
          <cell r="V200">
            <v>9863109.4000000004</v>
          </cell>
          <cell r="W200">
            <v>9864609.4000000004</v>
          </cell>
          <cell r="X200">
            <v>9864609.4000000004</v>
          </cell>
          <cell r="Y200">
            <v>9864609.4000000004</v>
          </cell>
          <cell r="Z200">
            <v>9864609.4000000004</v>
          </cell>
          <cell r="AA200">
            <v>12914939.800000001</v>
          </cell>
          <cell r="AD200">
            <v>9861609.4000000022</v>
          </cell>
          <cell r="AE200">
            <v>9861609.4000000022</v>
          </cell>
          <cell r="AF200">
            <v>9861609.4000000022</v>
          </cell>
          <cell r="AG200">
            <v>9861609.4000000022</v>
          </cell>
          <cell r="AH200">
            <v>9861609.4000000022</v>
          </cell>
          <cell r="AI200">
            <v>9861671.9000000022</v>
          </cell>
          <cell r="AJ200">
            <v>9861859.4000000022</v>
          </cell>
          <cell r="AK200">
            <v>9862109.4000000022</v>
          </cell>
          <cell r="AL200">
            <v>9862359.4000000022</v>
          </cell>
          <cell r="AM200">
            <v>9862609.4000000022</v>
          </cell>
          <cell r="AN200">
            <v>9989956.5000000019</v>
          </cell>
          <cell r="AP200">
            <v>10498844.9</v>
          </cell>
          <cell r="AT200" t="str">
            <v>23</v>
          </cell>
        </row>
        <row r="201">
          <cell r="J201">
            <v>-9861609.4000000004</v>
          </cell>
          <cell r="K201">
            <v>-9861609.4000000004</v>
          </cell>
          <cell r="L201">
            <v>-9861609.4000000004</v>
          </cell>
          <cell r="M201">
            <v>-9861609.4000000004</v>
          </cell>
          <cell r="N201">
            <v>-9861609.4000000004</v>
          </cell>
          <cell r="O201">
            <v>-9861609.4000000004</v>
          </cell>
          <cell r="P201">
            <v>-9861609.4000000004</v>
          </cell>
          <cell r="Q201">
            <v>-9861609.4000000004</v>
          </cell>
          <cell r="R201">
            <v>-9861609.4000000004</v>
          </cell>
          <cell r="S201">
            <v>-9861609.4000000004</v>
          </cell>
          <cell r="T201">
            <v>-9861609.4000000004</v>
          </cell>
          <cell r="U201">
            <v>-9861609.4000000004</v>
          </cell>
          <cell r="V201">
            <v>-9863109.4000000004</v>
          </cell>
          <cell r="W201">
            <v>-9864609.4000000004</v>
          </cell>
          <cell r="X201">
            <v>-9864609.4000000004</v>
          </cell>
          <cell r="Y201">
            <v>-9864609.4000000004</v>
          </cell>
          <cell r="Z201">
            <v>-9864609.4000000004</v>
          </cell>
          <cell r="AA201">
            <v>-12914939.800000001</v>
          </cell>
          <cell r="AD201">
            <v>-9861609.4000000022</v>
          </cell>
          <cell r="AE201">
            <v>-9861609.4000000022</v>
          </cell>
          <cell r="AF201">
            <v>-9861609.4000000022</v>
          </cell>
          <cell r="AG201">
            <v>-9861609.4000000022</v>
          </cell>
          <cell r="AH201">
            <v>-9861609.4000000022</v>
          </cell>
          <cell r="AI201">
            <v>-9861671.9000000022</v>
          </cell>
          <cell r="AJ201">
            <v>-9861859.4000000022</v>
          </cell>
          <cell r="AK201">
            <v>-9862109.4000000022</v>
          </cell>
          <cell r="AL201">
            <v>-9862359.4000000022</v>
          </cell>
          <cell r="AM201">
            <v>-9862609.4000000022</v>
          </cell>
          <cell r="AN201">
            <v>-9989956.5000000019</v>
          </cell>
          <cell r="AP201">
            <v>-10498844.9</v>
          </cell>
          <cell r="AT201" t="str">
            <v>23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T202" t="str">
            <v>23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T203" t="str">
            <v>23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T204" t="str">
            <v>23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T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  <cell r="AT206" t="str">
            <v>23</v>
          </cell>
        </row>
        <row r="207">
          <cell r="J207">
            <v>1237090.52</v>
          </cell>
          <cell r="K207">
            <v>1231823.46</v>
          </cell>
          <cell r="L207">
            <v>1699086.12</v>
          </cell>
          <cell r="M207">
            <v>1693632.33</v>
          </cell>
          <cell r="N207">
            <v>1688145.4</v>
          </cell>
          <cell r="O207">
            <v>1682606.52</v>
          </cell>
          <cell r="P207">
            <v>1677119.32</v>
          </cell>
          <cell r="Q207">
            <v>4847109.1399999997</v>
          </cell>
          <cell r="R207">
            <v>730926.38</v>
          </cell>
          <cell r="S207">
            <v>725165.75</v>
          </cell>
          <cell r="T207">
            <v>626686.6</v>
          </cell>
          <cell r="U207">
            <v>620498.18999999994</v>
          </cell>
          <cell r="V207">
            <v>487787.26</v>
          </cell>
          <cell r="W207">
            <v>456486.33</v>
          </cell>
          <cell r="X207">
            <v>450071.33</v>
          </cell>
          <cell r="Y207">
            <v>671122.32</v>
          </cell>
          <cell r="Z207">
            <v>665314.22</v>
          </cell>
          <cell r="AA207">
            <v>659003.1</v>
          </cell>
          <cell r="AD207">
            <v>1598116.3729166668</v>
          </cell>
          <cell r="AE207">
            <v>1720855.88</v>
          </cell>
          <cell r="AF207">
            <v>1671927.46875</v>
          </cell>
          <cell r="AG207">
            <v>1618707.0799999998</v>
          </cell>
          <cell r="AH207">
            <v>1564234.1183333332</v>
          </cell>
          <cell r="AI207">
            <v>1507103.175</v>
          </cell>
          <cell r="AJ207">
            <v>1443576.4920833332</v>
          </cell>
          <cell r="AK207">
            <v>1359228.4954166666</v>
          </cell>
          <cell r="AL207">
            <v>1264581.6287499999</v>
          </cell>
          <cell r="AM207">
            <v>1179359.0791666666</v>
          </cell>
          <cell r="AN207">
            <v>1094090.9708333334</v>
          </cell>
          <cell r="AP207">
            <v>779054.2270833333</v>
          </cell>
          <cell r="AT207" t="str">
            <v>59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P208">
            <v>0</v>
          </cell>
          <cell r="AT208" t="str">
            <v>23</v>
          </cell>
        </row>
        <row r="209"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P209">
            <v>0</v>
          </cell>
          <cell r="AT209">
            <v>0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T210" t="str">
            <v>23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T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T212" t="str">
            <v>23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T213" t="str">
            <v>59</v>
          </cell>
        </row>
        <row r="214">
          <cell r="J214">
            <v>25000</v>
          </cell>
          <cell r="K214">
            <v>25000</v>
          </cell>
          <cell r="L214">
            <v>25000</v>
          </cell>
          <cell r="M214">
            <v>25000</v>
          </cell>
          <cell r="N214">
            <v>25000</v>
          </cell>
          <cell r="O214">
            <v>25000</v>
          </cell>
          <cell r="P214">
            <v>25000</v>
          </cell>
          <cell r="Q214">
            <v>25000</v>
          </cell>
          <cell r="R214">
            <v>25000</v>
          </cell>
          <cell r="S214">
            <v>25000</v>
          </cell>
          <cell r="T214">
            <v>25000</v>
          </cell>
          <cell r="U214">
            <v>25000</v>
          </cell>
          <cell r="V214">
            <v>25000</v>
          </cell>
          <cell r="W214">
            <v>25000</v>
          </cell>
          <cell r="X214">
            <v>25000</v>
          </cell>
          <cell r="Y214">
            <v>25000</v>
          </cell>
          <cell r="Z214">
            <v>25000</v>
          </cell>
          <cell r="AA214">
            <v>25000</v>
          </cell>
          <cell r="AD214">
            <v>25000</v>
          </cell>
          <cell r="AE214">
            <v>25000</v>
          </cell>
          <cell r="AF214">
            <v>25000</v>
          </cell>
          <cell r="AG214">
            <v>25000</v>
          </cell>
          <cell r="AH214">
            <v>25000</v>
          </cell>
          <cell r="AI214">
            <v>25000</v>
          </cell>
          <cell r="AJ214">
            <v>25000</v>
          </cell>
          <cell r="AK214">
            <v>25000</v>
          </cell>
          <cell r="AL214">
            <v>25000</v>
          </cell>
          <cell r="AM214">
            <v>25000</v>
          </cell>
          <cell r="AN214">
            <v>25000</v>
          </cell>
          <cell r="AP214">
            <v>25000</v>
          </cell>
          <cell r="AT214" t="str">
            <v>23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P215">
            <v>0</v>
          </cell>
          <cell r="AT215" t="str">
            <v>23</v>
          </cell>
        </row>
        <row r="216">
          <cell r="J216">
            <v>414211.93</v>
          </cell>
          <cell r="K216">
            <v>414315.66</v>
          </cell>
          <cell r="L216">
            <v>414418.98</v>
          </cell>
          <cell r="M216">
            <v>414519.61</v>
          </cell>
          <cell r="N216">
            <v>414598.15</v>
          </cell>
          <cell r="O216">
            <v>414654.05</v>
          </cell>
          <cell r="P216">
            <v>414710.2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D216">
            <v>397019.83124999999</v>
          </cell>
          <cell r="AE216">
            <v>362533.67624999996</v>
          </cell>
          <cell r="AF216">
            <v>328043.07374999998</v>
          </cell>
          <cell r="AG216">
            <v>293545.70958333329</v>
          </cell>
          <cell r="AH216">
            <v>259040.46708333329</v>
          </cell>
          <cell r="AI216">
            <v>224526.8845833333</v>
          </cell>
          <cell r="AJ216">
            <v>190004.90166666664</v>
          </cell>
          <cell r="AK216">
            <v>155474.29166666666</v>
          </cell>
          <cell r="AL216">
            <v>120935.18374999998</v>
          </cell>
          <cell r="AM216">
            <v>86388.610416666663</v>
          </cell>
          <cell r="AN216">
            <v>51836.435416666667</v>
          </cell>
          <cell r="AP216">
            <v>0</v>
          </cell>
          <cell r="AT216" t="str">
            <v>57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P217">
            <v>0</v>
          </cell>
          <cell r="AT217" t="str">
            <v>23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P218">
            <v>0</v>
          </cell>
          <cell r="AT218" t="str">
            <v>23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P219">
            <v>0</v>
          </cell>
          <cell r="AT219" t="str">
            <v>23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P220">
            <v>0</v>
          </cell>
          <cell r="AT220" t="str">
            <v>23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P221">
            <v>0</v>
          </cell>
          <cell r="AT221" t="str">
            <v>23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P222">
            <v>0</v>
          </cell>
          <cell r="AT222" t="str">
            <v>23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  <cell r="AT223" t="str">
            <v>57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P224">
            <v>0</v>
          </cell>
          <cell r="AT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P225">
            <v>0</v>
          </cell>
          <cell r="AT225" t="str">
            <v>56</v>
          </cell>
        </row>
        <row r="226">
          <cell r="J226">
            <v>52300</v>
          </cell>
          <cell r="K226">
            <v>52300</v>
          </cell>
          <cell r="L226">
            <v>52300</v>
          </cell>
          <cell r="M226">
            <v>52300</v>
          </cell>
          <cell r="N226">
            <v>52300</v>
          </cell>
          <cell r="O226">
            <v>52300</v>
          </cell>
          <cell r="P226">
            <v>52300</v>
          </cell>
          <cell r="Q226">
            <v>52300</v>
          </cell>
          <cell r="R226">
            <v>52300</v>
          </cell>
          <cell r="S226">
            <v>52300</v>
          </cell>
          <cell r="T226">
            <v>52300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D226">
            <v>52300</v>
          </cell>
          <cell r="AE226">
            <v>52300</v>
          </cell>
          <cell r="AF226">
            <v>52300</v>
          </cell>
          <cell r="AG226">
            <v>52300</v>
          </cell>
          <cell r="AH226">
            <v>50120.833333333336</v>
          </cell>
          <cell r="AI226">
            <v>45762.5</v>
          </cell>
          <cell r="AJ226">
            <v>41404.166666666664</v>
          </cell>
          <cell r="AK226">
            <v>37045.833333333336</v>
          </cell>
          <cell r="AL226">
            <v>32687.5</v>
          </cell>
          <cell r="AM226">
            <v>28329.166666666668</v>
          </cell>
          <cell r="AN226">
            <v>23970.833333333332</v>
          </cell>
          <cell r="AP226">
            <v>15254.166666666666</v>
          </cell>
          <cell r="AT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P227">
            <v>0</v>
          </cell>
          <cell r="AT227" t="str">
            <v>23</v>
          </cell>
        </row>
        <row r="228">
          <cell r="J228">
            <v>449616</v>
          </cell>
          <cell r="K228">
            <v>449616</v>
          </cell>
          <cell r="L228">
            <v>449616</v>
          </cell>
          <cell r="M228">
            <v>449616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D228">
            <v>318478</v>
          </cell>
          <cell r="AE228">
            <v>281010</v>
          </cell>
          <cell r="AF228">
            <v>243542</v>
          </cell>
          <cell r="AG228">
            <v>206074</v>
          </cell>
          <cell r="AH228">
            <v>168606</v>
          </cell>
          <cell r="AI228">
            <v>131138</v>
          </cell>
          <cell r="AJ228">
            <v>93670</v>
          </cell>
          <cell r="AK228">
            <v>56202</v>
          </cell>
          <cell r="AL228">
            <v>18734</v>
          </cell>
          <cell r="AM228">
            <v>0</v>
          </cell>
          <cell r="AN228">
            <v>0</v>
          </cell>
          <cell r="AP228">
            <v>0</v>
          </cell>
          <cell r="AT228" t="str">
            <v>23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P229">
            <v>0</v>
          </cell>
          <cell r="AT229" t="str">
            <v>23</v>
          </cell>
        </row>
        <row r="230">
          <cell r="J230">
            <v>78717</v>
          </cell>
          <cell r="K230">
            <v>610290</v>
          </cell>
          <cell r="L230">
            <v>610290</v>
          </cell>
          <cell r="M230">
            <v>583488</v>
          </cell>
          <cell r="N230">
            <v>556686</v>
          </cell>
          <cell r="O230">
            <v>534351</v>
          </cell>
          <cell r="P230">
            <v>534351</v>
          </cell>
          <cell r="Q230">
            <v>534351</v>
          </cell>
          <cell r="R230">
            <v>534351</v>
          </cell>
          <cell r="S230">
            <v>534351</v>
          </cell>
          <cell r="T230">
            <v>534351</v>
          </cell>
          <cell r="U230">
            <v>534351</v>
          </cell>
          <cell r="V230">
            <v>534351</v>
          </cell>
          <cell r="W230">
            <v>534351</v>
          </cell>
          <cell r="X230">
            <v>561153</v>
          </cell>
          <cell r="Y230">
            <v>504571</v>
          </cell>
          <cell r="Z230">
            <v>504571</v>
          </cell>
          <cell r="AA230">
            <v>504571</v>
          </cell>
          <cell r="AD230">
            <v>344131.25</v>
          </cell>
          <cell r="AE230">
            <v>382100.75</v>
          </cell>
          <cell r="AF230">
            <v>420070.25</v>
          </cell>
          <cell r="AG230">
            <v>458039.75</v>
          </cell>
          <cell r="AH230">
            <v>496009.25</v>
          </cell>
          <cell r="AI230">
            <v>533978.75</v>
          </cell>
          <cell r="AJ230">
            <v>549799.375</v>
          </cell>
          <cell r="AK230">
            <v>544587.875</v>
          </cell>
          <cell r="AL230">
            <v>539252.29166666663</v>
          </cell>
          <cell r="AM230">
            <v>533792.625</v>
          </cell>
          <cell r="AN230">
            <v>530380.33333333337</v>
          </cell>
          <cell r="AP230">
            <v>525417</v>
          </cell>
          <cell r="AT230" t="str">
            <v xml:space="preserve">23 </v>
          </cell>
        </row>
        <row r="231">
          <cell r="J231">
            <v>121770</v>
          </cell>
          <cell r="K231">
            <v>121770</v>
          </cell>
          <cell r="L231">
            <v>121770</v>
          </cell>
          <cell r="M231">
            <v>121770</v>
          </cell>
          <cell r="N231">
            <v>121770</v>
          </cell>
          <cell r="O231">
            <v>121770</v>
          </cell>
          <cell r="P231">
            <v>121770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D231">
            <v>126691.81541666666</v>
          </cell>
          <cell r="AE231">
            <v>112546.08958333333</v>
          </cell>
          <cell r="AF231">
            <v>98400.363333333342</v>
          </cell>
          <cell r="AG231">
            <v>86253.75</v>
          </cell>
          <cell r="AH231">
            <v>76106.25</v>
          </cell>
          <cell r="AI231">
            <v>65958.75</v>
          </cell>
          <cell r="AJ231">
            <v>55811.25</v>
          </cell>
          <cell r="AK231">
            <v>45663.75</v>
          </cell>
          <cell r="AL231">
            <v>35516.25</v>
          </cell>
          <cell r="AM231">
            <v>25368.75</v>
          </cell>
          <cell r="AN231">
            <v>15221.25</v>
          </cell>
          <cell r="AP231">
            <v>0</v>
          </cell>
          <cell r="AT231">
            <v>0</v>
          </cell>
        </row>
        <row r="232">
          <cell r="J232">
            <v>50253</v>
          </cell>
          <cell r="K232">
            <v>50253</v>
          </cell>
          <cell r="L232">
            <v>50253</v>
          </cell>
          <cell r="M232">
            <v>50253</v>
          </cell>
          <cell r="N232">
            <v>50253</v>
          </cell>
          <cell r="O232">
            <v>50253</v>
          </cell>
          <cell r="P232">
            <v>50253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D232">
            <v>56985.397916666669</v>
          </cell>
          <cell r="AE232">
            <v>49267.138750000006</v>
          </cell>
          <cell r="AF232">
            <v>41548.879583333335</v>
          </cell>
          <cell r="AG232">
            <v>35595.875</v>
          </cell>
          <cell r="AH232">
            <v>31408.125</v>
          </cell>
          <cell r="AI232">
            <v>27220.375</v>
          </cell>
          <cell r="AJ232">
            <v>23032.625</v>
          </cell>
          <cell r="AK232">
            <v>18844.875</v>
          </cell>
          <cell r="AL232">
            <v>14657.125</v>
          </cell>
          <cell r="AM232">
            <v>10469.375</v>
          </cell>
          <cell r="AN232">
            <v>6281.625</v>
          </cell>
          <cell r="AP232">
            <v>0</v>
          </cell>
          <cell r="AT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P233">
            <v>0</v>
          </cell>
          <cell r="AT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  <cell r="AT234" t="str">
            <v xml:space="preserve">56 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P235">
            <v>0</v>
          </cell>
          <cell r="AT235">
            <v>0</v>
          </cell>
        </row>
        <row r="236">
          <cell r="J236">
            <v>194700</v>
          </cell>
          <cell r="K236">
            <v>194700</v>
          </cell>
          <cell r="L236">
            <v>194700</v>
          </cell>
          <cell r="M236">
            <v>194700</v>
          </cell>
          <cell r="N236">
            <v>194700</v>
          </cell>
          <cell r="O236">
            <v>194700</v>
          </cell>
          <cell r="P236">
            <v>194700</v>
          </cell>
          <cell r="Q236">
            <v>194700</v>
          </cell>
          <cell r="R236">
            <v>194700</v>
          </cell>
          <cell r="S236">
            <v>194700</v>
          </cell>
          <cell r="T236">
            <v>194700</v>
          </cell>
          <cell r="U236">
            <v>194700</v>
          </cell>
          <cell r="V236">
            <v>194700</v>
          </cell>
          <cell r="W236">
            <v>194700</v>
          </cell>
          <cell r="X236">
            <v>194700</v>
          </cell>
          <cell r="Y236">
            <v>194700</v>
          </cell>
          <cell r="Z236">
            <v>194700</v>
          </cell>
          <cell r="AA236">
            <v>194700</v>
          </cell>
          <cell r="AD236">
            <v>194700</v>
          </cell>
          <cell r="AE236">
            <v>194700</v>
          </cell>
          <cell r="AF236">
            <v>194700</v>
          </cell>
          <cell r="AG236">
            <v>194700</v>
          </cell>
          <cell r="AH236">
            <v>194700</v>
          </cell>
          <cell r="AI236">
            <v>194700</v>
          </cell>
          <cell r="AJ236">
            <v>194700</v>
          </cell>
          <cell r="AK236">
            <v>194700</v>
          </cell>
          <cell r="AL236">
            <v>194700</v>
          </cell>
          <cell r="AM236">
            <v>194700</v>
          </cell>
          <cell r="AN236">
            <v>194700</v>
          </cell>
          <cell r="AP236">
            <v>194700</v>
          </cell>
          <cell r="AT236">
            <v>0</v>
          </cell>
        </row>
        <row r="237">
          <cell r="J237">
            <v>44370</v>
          </cell>
          <cell r="K237">
            <v>64370</v>
          </cell>
          <cell r="L237">
            <v>169370</v>
          </cell>
          <cell r="M237">
            <v>169370</v>
          </cell>
          <cell r="N237">
            <v>169370</v>
          </cell>
          <cell r="O237">
            <v>169370</v>
          </cell>
          <cell r="P237">
            <v>169370</v>
          </cell>
          <cell r="Q237">
            <v>94370</v>
          </cell>
          <cell r="R237">
            <v>94370</v>
          </cell>
          <cell r="S237">
            <v>94370</v>
          </cell>
          <cell r="T237">
            <v>94370</v>
          </cell>
          <cell r="U237">
            <v>74370</v>
          </cell>
          <cell r="V237">
            <v>44370</v>
          </cell>
          <cell r="W237">
            <v>74370</v>
          </cell>
          <cell r="X237">
            <v>30000</v>
          </cell>
          <cell r="Y237">
            <v>30000</v>
          </cell>
          <cell r="Z237">
            <v>30000</v>
          </cell>
          <cell r="AA237">
            <v>30000</v>
          </cell>
          <cell r="AD237">
            <v>100203.33333333333</v>
          </cell>
          <cell r="AE237">
            <v>104370</v>
          </cell>
          <cell r="AF237">
            <v>108536.66666666667</v>
          </cell>
          <cell r="AG237">
            <v>112703.33333333333</v>
          </cell>
          <cell r="AH237">
            <v>116036.66666666667</v>
          </cell>
          <cell r="AI237">
            <v>117286.66666666667</v>
          </cell>
          <cell r="AJ237">
            <v>117703.33333333333</v>
          </cell>
          <cell r="AK237">
            <v>112312.91666666667</v>
          </cell>
          <cell r="AL237">
            <v>100698.75</v>
          </cell>
          <cell r="AM237">
            <v>89084.583333333328</v>
          </cell>
          <cell r="AN237">
            <v>77470.416666666672</v>
          </cell>
          <cell r="AP237">
            <v>57367.083333333336</v>
          </cell>
          <cell r="AT237" t="str">
            <v>23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P238">
            <v>0</v>
          </cell>
          <cell r="AT238">
            <v>0</v>
          </cell>
        </row>
        <row r="239">
          <cell r="J239">
            <v>1195131.51</v>
          </cell>
          <cell r="K239">
            <v>1195232.73</v>
          </cell>
          <cell r="L239">
            <v>1520899.18</v>
          </cell>
          <cell r="M239">
            <v>1521027.99</v>
          </cell>
          <cell r="N239">
            <v>1521156.81</v>
          </cell>
          <cell r="O239">
            <v>1521281.48</v>
          </cell>
          <cell r="P239">
            <v>1521410.32</v>
          </cell>
          <cell r="Q239">
            <v>1521535.01</v>
          </cell>
          <cell r="R239">
            <v>1521663.87</v>
          </cell>
          <cell r="S239">
            <v>1752129.25</v>
          </cell>
          <cell r="T239">
            <v>1752254.21</v>
          </cell>
          <cell r="U239">
            <v>1752626.25</v>
          </cell>
          <cell r="V239">
            <v>1752986.36</v>
          </cell>
          <cell r="W239">
            <v>1753358.55</v>
          </cell>
          <cell r="X239">
            <v>1753841.32</v>
          </cell>
          <cell r="Y239">
            <v>1754437.14</v>
          </cell>
          <cell r="Z239">
            <v>1755033.17</v>
          </cell>
          <cell r="AA239">
            <v>1755610.17</v>
          </cell>
          <cell r="AD239">
            <v>1291068.4245833333</v>
          </cell>
          <cell r="AE239">
            <v>1343364.3720833333</v>
          </cell>
          <cell r="AF239">
            <v>1399112.6616666669</v>
          </cell>
          <cell r="AG239">
            <v>1455008.6925000001</v>
          </cell>
          <cell r="AH239">
            <v>1501462.6891666669</v>
          </cell>
          <cell r="AI239">
            <v>1547939.6695833334</v>
          </cell>
          <cell r="AJ239">
            <v>1594438.8641666668</v>
          </cell>
          <cell r="AK239">
            <v>1627400.0291666668</v>
          </cell>
          <cell r="AL239">
            <v>1646831.3329166668</v>
          </cell>
          <cell r="AM239">
            <v>1666301.5625</v>
          </cell>
          <cell r="AN239">
            <v>1685810.1062500002</v>
          </cell>
          <cell r="AP239">
            <v>1724892.4966666668</v>
          </cell>
          <cell r="AT239">
            <v>0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721512</v>
          </cell>
          <cell r="U240">
            <v>47673.84</v>
          </cell>
          <cell r="V240">
            <v>115637.49</v>
          </cell>
          <cell r="W240">
            <v>529560.99</v>
          </cell>
          <cell r="X240">
            <v>182336</v>
          </cell>
          <cell r="Y240">
            <v>836185.5</v>
          </cell>
          <cell r="Z240">
            <v>1384062</v>
          </cell>
          <cell r="AA240">
            <v>1564302.75</v>
          </cell>
          <cell r="AD240">
            <v>0</v>
          </cell>
          <cell r="AE240">
            <v>0</v>
          </cell>
          <cell r="AF240">
            <v>0</v>
          </cell>
          <cell r="AG240">
            <v>30063</v>
          </cell>
          <cell r="AH240">
            <v>62112.41</v>
          </cell>
          <cell r="AI240">
            <v>68917.048750000002</v>
          </cell>
          <cell r="AJ240">
            <v>95800.318749999991</v>
          </cell>
          <cell r="AK240">
            <v>125462.69333333331</v>
          </cell>
          <cell r="AL240">
            <v>167901.08916666664</v>
          </cell>
          <cell r="AM240">
            <v>260411.40166666664</v>
          </cell>
          <cell r="AN240">
            <v>383259.93291666667</v>
          </cell>
          <cell r="AP240">
            <v>731994.58916666673</v>
          </cell>
          <cell r="AT240" t="str">
            <v>56</v>
          </cell>
        </row>
        <row r="241">
          <cell r="J241">
            <v>7534.56</v>
          </cell>
          <cell r="K241">
            <v>7534.56</v>
          </cell>
          <cell r="L241">
            <v>7534.56</v>
          </cell>
          <cell r="M241">
            <v>7534.56</v>
          </cell>
          <cell r="N241">
            <v>7534.56</v>
          </cell>
          <cell r="O241">
            <v>7534.56</v>
          </cell>
          <cell r="P241">
            <v>7534.56</v>
          </cell>
          <cell r="Q241">
            <v>7534.56</v>
          </cell>
          <cell r="R241">
            <v>7534.56</v>
          </cell>
          <cell r="S241">
            <v>7534.56</v>
          </cell>
          <cell r="T241">
            <v>7534.56</v>
          </cell>
          <cell r="U241">
            <v>7534.56</v>
          </cell>
          <cell r="V241">
            <v>7534.56</v>
          </cell>
          <cell r="W241">
            <v>7534.56</v>
          </cell>
          <cell r="X241">
            <v>7534.56</v>
          </cell>
          <cell r="Y241">
            <v>7534.56</v>
          </cell>
          <cell r="Z241">
            <v>7534.56</v>
          </cell>
          <cell r="AA241">
            <v>7534.56</v>
          </cell>
          <cell r="AD241">
            <v>7534.5599999999986</v>
          </cell>
          <cell r="AE241">
            <v>7534.5599999999986</v>
          </cell>
          <cell r="AF241">
            <v>7534.5599999999986</v>
          </cell>
          <cell r="AG241">
            <v>7534.5599999999986</v>
          </cell>
          <cell r="AH241">
            <v>7534.5599999999986</v>
          </cell>
          <cell r="AI241">
            <v>7534.5599999999986</v>
          </cell>
          <cell r="AJ241">
            <v>7534.5599999999986</v>
          </cell>
          <cell r="AK241">
            <v>7534.5599999999986</v>
          </cell>
          <cell r="AL241">
            <v>7534.5599999999986</v>
          </cell>
          <cell r="AM241">
            <v>7534.5599999999986</v>
          </cell>
          <cell r="AN241">
            <v>7534.5599999999986</v>
          </cell>
          <cell r="AP241">
            <v>7534.5599999999986</v>
          </cell>
          <cell r="AT241">
            <v>0</v>
          </cell>
        </row>
        <row r="242">
          <cell r="J242">
            <v>0</v>
          </cell>
          <cell r="K242">
            <v>103953.85</v>
          </cell>
          <cell r="L242">
            <v>0</v>
          </cell>
          <cell r="M242">
            <v>121146.16</v>
          </cell>
          <cell r="N242">
            <v>119451.35</v>
          </cell>
          <cell r="O242">
            <v>0</v>
          </cell>
          <cell r="P242">
            <v>140422.71</v>
          </cell>
          <cell r="Q242">
            <v>258594.59</v>
          </cell>
          <cell r="R242">
            <v>211027.04</v>
          </cell>
          <cell r="S242">
            <v>1408789.9</v>
          </cell>
          <cell r="T242">
            <v>1679925.04</v>
          </cell>
          <cell r="U242">
            <v>1347928.14</v>
          </cell>
          <cell r="V242">
            <v>1656560.22</v>
          </cell>
          <cell r="W242">
            <v>1422323.98</v>
          </cell>
          <cell r="X242">
            <v>1189903.5900000001</v>
          </cell>
          <cell r="Y242">
            <v>752527.25</v>
          </cell>
          <cell r="Z242">
            <v>266844.02</v>
          </cell>
          <cell r="AA242">
            <v>0</v>
          </cell>
          <cell r="AD242">
            <v>100845.78249999999</v>
          </cell>
          <cell r="AE242">
            <v>113312.38666666666</v>
          </cell>
          <cell r="AF242">
            <v>180804.75916666666</v>
          </cell>
          <cell r="AG242">
            <v>289958.83541666664</v>
          </cell>
          <cell r="AH242">
            <v>394841.61541666667</v>
          </cell>
          <cell r="AI242">
            <v>518293.24083333329</v>
          </cell>
          <cell r="AJ242">
            <v>642248.67208333325</v>
          </cell>
          <cell r="AK242">
            <v>746760.07708333328</v>
          </cell>
          <cell r="AL242">
            <v>822646.93874999986</v>
          </cell>
          <cell r="AM242">
            <v>855095.84541666659</v>
          </cell>
          <cell r="AN242">
            <v>861237.20666666655</v>
          </cell>
          <cell r="AP242">
            <v>841072.29124999989</v>
          </cell>
          <cell r="AT242">
            <v>0</v>
          </cell>
        </row>
        <row r="243">
          <cell r="J243">
            <v>73353</v>
          </cell>
          <cell r="K243">
            <v>73353</v>
          </cell>
          <cell r="L243">
            <v>73353</v>
          </cell>
          <cell r="M243">
            <v>73353</v>
          </cell>
          <cell r="N243">
            <v>73353</v>
          </cell>
          <cell r="O243">
            <v>73353</v>
          </cell>
          <cell r="P243">
            <v>73353</v>
          </cell>
          <cell r="Q243">
            <v>73353</v>
          </cell>
          <cell r="R243">
            <v>73353</v>
          </cell>
          <cell r="S243">
            <v>73353</v>
          </cell>
          <cell r="T243">
            <v>73353</v>
          </cell>
          <cell r="U243">
            <v>73353</v>
          </cell>
          <cell r="V243">
            <v>73353</v>
          </cell>
          <cell r="W243">
            <v>73353</v>
          </cell>
          <cell r="X243">
            <v>73353</v>
          </cell>
          <cell r="Y243">
            <v>73353</v>
          </cell>
          <cell r="Z243">
            <v>73353</v>
          </cell>
          <cell r="AA243">
            <v>73353</v>
          </cell>
          <cell r="AD243">
            <v>73353</v>
          </cell>
          <cell r="AE243">
            <v>73353</v>
          </cell>
          <cell r="AF243">
            <v>73353</v>
          </cell>
          <cell r="AG243">
            <v>73353</v>
          </cell>
          <cell r="AH243">
            <v>73353</v>
          </cell>
          <cell r="AI243">
            <v>73353</v>
          </cell>
          <cell r="AJ243">
            <v>73353</v>
          </cell>
          <cell r="AK243">
            <v>73353</v>
          </cell>
          <cell r="AL243">
            <v>73353</v>
          </cell>
          <cell r="AM243">
            <v>73353</v>
          </cell>
          <cell r="AN243">
            <v>73353</v>
          </cell>
          <cell r="AP243">
            <v>73353</v>
          </cell>
          <cell r="AT243">
            <v>0</v>
          </cell>
        </row>
        <row r="244">
          <cell r="J244">
            <v>1786010</v>
          </cell>
          <cell r="K244">
            <v>1786010</v>
          </cell>
          <cell r="L244">
            <v>1786010</v>
          </cell>
          <cell r="M244">
            <v>1786010</v>
          </cell>
          <cell r="N244">
            <v>1786010</v>
          </cell>
          <cell r="O244">
            <v>1786010</v>
          </cell>
          <cell r="P244">
            <v>1786010</v>
          </cell>
          <cell r="Q244">
            <v>1786010</v>
          </cell>
          <cell r="R244">
            <v>1389397</v>
          </cell>
          <cell r="S244">
            <v>1389397</v>
          </cell>
          <cell r="T244">
            <v>1389397</v>
          </cell>
          <cell r="U244">
            <v>1389397</v>
          </cell>
          <cell r="V244">
            <v>1389397</v>
          </cell>
          <cell r="W244">
            <v>1389397</v>
          </cell>
          <cell r="X244">
            <v>1389397</v>
          </cell>
          <cell r="Y244">
            <v>1389397</v>
          </cell>
          <cell r="Z244">
            <v>1389397</v>
          </cell>
          <cell r="AA244">
            <v>1389397</v>
          </cell>
          <cell r="AD244">
            <v>1792359.7083333333</v>
          </cell>
          <cell r="AE244">
            <v>1769484.4583333333</v>
          </cell>
          <cell r="AF244">
            <v>1736433.375</v>
          </cell>
          <cell r="AG244">
            <v>1703382.2916666667</v>
          </cell>
          <cell r="AH244">
            <v>1670331.2083333333</v>
          </cell>
          <cell r="AI244">
            <v>1637280.125</v>
          </cell>
          <cell r="AJ244">
            <v>1604229.0416666667</v>
          </cell>
          <cell r="AK244">
            <v>1571177.9583333333</v>
          </cell>
          <cell r="AL244">
            <v>1538126.875</v>
          </cell>
          <cell r="AM244">
            <v>1505075.7916666667</v>
          </cell>
          <cell r="AN244">
            <v>1472024.7083333333</v>
          </cell>
          <cell r="AP244">
            <v>1405922.5416666667</v>
          </cell>
          <cell r="AT244">
            <v>0</v>
          </cell>
        </row>
        <row r="245">
          <cell r="J245">
            <v>1818485</v>
          </cell>
          <cell r="K245">
            <v>1818485</v>
          </cell>
          <cell r="L245">
            <v>1818485</v>
          </cell>
          <cell r="M245">
            <v>1818485</v>
          </cell>
          <cell r="N245">
            <v>1818485</v>
          </cell>
          <cell r="O245">
            <v>1818485</v>
          </cell>
          <cell r="P245">
            <v>1818485</v>
          </cell>
          <cell r="Q245">
            <v>1818485</v>
          </cell>
          <cell r="R245">
            <v>1836506</v>
          </cell>
          <cell r="S245">
            <v>1836506</v>
          </cell>
          <cell r="T245">
            <v>1836506</v>
          </cell>
          <cell r="U245">
            <v>1836506</v>
          </cell>
          <cell r="V245">
            <v>1836506</v>
          </cell>
          <cell r="W245">
            <v>1836506</v>
          </cell>
          <cell r="X245">
            <v>1836506</v>
          </cell>
          <cell r="Y245">
            <v>1836506</v>
          </cell>
          <cell r="Z245">
            <v>1836506</v>
          </cell>
          <cell r="AA245">
            <v>1836506</v>
          </cell>
          <cell r="AD245">
            <v>1787444.1666666667</v>
          </cell>
          <cell r="AE245">
            <v>1819235.875</v>
          </cell>
          <cell r="AF245">
            <v>1820737.625</v>
          </cell>
          <cell r="AG245">
            <v>1822239.375</v>
          </cell>
          <cell r="AH245">
            <v>1823741.125</v>
          </cell>
          <cell r="AI245">
            <v>1825242.875</v>
          </cell>
          <cell r="AJ245">
            <v>1826744.625</v>
          </cell>
          <cell r="AK245">
            <v>1828246.375</v>
          </cell>
          <cell r="AL245">
            <v>1829748.125</v>
          </cell>
          <cell r="AM245">
            <v>1831249.875</v>
          </cell>
          <cell r="AN245">
            <v>1832751.625</v>
          </cell>
          <cell r="AP245">
            <v>1835755.125</v>
          </cell>
          <cell r="AT245">
            <v>0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P246">
            <v>0</v>
          </cell>
          <cell r="AT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P247">
            <v>0</v>
          </cell>
          <cell r="AT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P248">
            <v>0</v>
          </cell>
          <cell r="AT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P249">
            <v>0</v>
          </cell>
          <cell r="AT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P250">
            <v>0</v>
          </cell>
          <cell r="AT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P251">
            <v>0</v>
          </cell>
          <cell r="AT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P252">
            <v>0</v>
          </cell>
          <cell r="AT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P253">
            <v>0</v>
          </cell>
          <cell r="AT253">
            <v>0</v>
          </cell>
        </row>
        <row r="254">
          <cell r="J254">
            <v>100000</v>
          </cell>
          <cell r="K254">
            <v>100000</v>
          </cell>
          <cell r="L254">
            <v>100000</v>
          </cell>
          <cell r="M254">
            <v>100000</v>
          </cell>
          <cell r="N254">
            <v>100000</v>
          </cell>
          <cell r="O254">
            <v>100000</v>
          </cell>
          <cell r="P254">
            <v>100000</v>
          </cell>
          <cell r="Q254">
            <v>100000</v>
          </cell>
          <cell r="R254">
            <v>100000</v>
          </cell>
          <cell r="S254">
            <v>100000</v>
          </cell>
          <cell r="T254">
            <v>100000</v>
          </cell>
          <cell r="U254">
            <v>100000</v>
          </cell>
          <cell r="V254">
            <v>100000</v>
          </cell>
          <cell r="W254">
            <v>100000</v>
          </cell>
          <cell r="X254">
            <v>100000</v>
          </cell>
          <cell r="Y254">
            <v>100000</v>
          </cell>
          <cell r="Z254">
            <v>100000</v>
          </cell>
          <cell r="AA254">
            <v>100000</v>
          </cell>
          <cell r="AD254">
            <v>100000</v>
          </cell>
          <cell r="AE254">
            <v>100000</v>
          </cell>
          <cell r="AF254">
            <v>100000</v>
          </cell>
          <cell r="AG254">
            <v>100000</v>
          </cell>
          <cell r="AH254">
            <v>100000</v>
          </cell>
          <cell r="AI254">
            <v>100000</v>
          </cell>
          <cell r="AJ254">
            <v>100000</v>
          </cell>
          <cell r="AK254">
            <v>100000</v>
          </cell>
          <cell r="AL254">
            <v>100000</v>
          </cell>
          <cell r="AM254">
            <v>100000</v>
          </cell>
          <cell r="AN254">
            <v>100000</v>
          </cell>
          <cell r="AP254">
            <v>100000</v>
          </cell>
          <cell r="AT254">
            <v>0</v>
          </cell>
        </row>
        <row r="255"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P255">
            <v>0</v>
          </cell>
          <cell r="AT255">
            <v>0</v>
          </cell>
        </row>
        <row r="256">
          <cell r="J256">
            <v>577634.57999999996</v>
          </cell>
          <cell r="K256">
            <v>1748405.94</v>
          </cell>
          <cell r="L256">
            <v>432439.4</v>
          </cell>
          <cell r="M256">
            <v>591909.12</v>
          </cell>
          <cell r="N256">
            <v>560304.51</v>
          </cell>
          <cell r="O256">
            <v>545359.09</v>
          </cell>
          <cell r="P256">
            <v>1481712.13</v>
          </cell>
          <cell r="Q256">
            <v>1024146.3</v>
          </cell>
          <cell r="R256">
            <v>623136.14</v>
          </cell>
          <cell r="S256">
            <v>448591.58</v>
          </cell>
          <cell r="T256">
            <v>454038.83</v>
          </cell>
          <cell r="U256">
            <v>510424.74</v>
          </cell>
          <cell r="V256">
            <v>861896.53</v>
          </cell>
          <cell r="W256">
            <v>3495374.94</v>
          </cell>
          <cell r="X256">
            <v>1685117.08</v>
          </cell>
          <cell r="Y256">
            <v>891811.92</v>
          </cell>
          <cell r="Z256">
            <v>913748.67</v>
          </cell>
          <cell r="AA256">
            <v>597063.1</v>
          </cell>
          <cell r="AD256">
            <v>746786.58124999993</v>
          </cell>
          <cell r="AE256">
            <v>760378.71583333332</v>
          </cell>
          <cell r="AF256">
            <v>764360.24124999996</v>
          </cell>
          <cell r="AG256">
            <v>759018.24333333317</v>
          </cell>
          <cell r="AH256">
            <v>752824.60416666663</v>
          </cell>
          <cell r="AI256">
            <v>761686.11124999996</v>
          </cell>
          <cell r="AJ256">
            <v>846320.73416666675</v>
          </cell>
          <cell r="AK256">
            <v>971306.01250000007</v>
          </cell>
          <cell r="AL256">
            <v>1035996.8658333333</v>
          </cell>
          <cell r="AM256">
            <v>1063219.6558333333</v>
          </cell>
          <cell r="AN256">
            <v>1080100.8295833333</v>
          </cell>
          <cell r="AP256">
            <v>1002740.9341666666</v>
          </cell>
          <cell r="AT256">
            <v>0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75000</v>
          </cell>
          <cell r="U257">
            <v>75000</v>
          </cell>
          <cell r="V257">
            <v>75000</v>
          </cell>
          <cell r="W257">
            <v>75000</v>
          </cell>
          <cell r="X257">
            <v>75000</v>
          </cell>
          <cell r="Y257">
            <v>75000</v>
          </cell>
          <cell r="Z257">
            <v>75000</v>
          </cell>
          <cell r="AA257">
            <v>75000</v>
          </cell>
          <cell r="AD257">
            <v>0</v>
          </cell>
          <cell r="AE257">
            <v>0</v>
          </cell>
          <cell r="AF257">
            <v>0</v>
          </cell>
          <cell r="AG257">
            <v>3125</v>
          </cell>
          <cell r="AH257">
            <v>9375</v>
          </cell>
          <cell r="AI257">
            <v>15625</v>
          </cell>
          <cell r="AJ257">
            <v>21875</v>
          </cell>
          <cell r="AK257">
            <v>28125</v>
          </cell>
          <cell r="AL257">
            <v>34375</v>
          </cell>
          <cell r="AM257">
            <v>40625</v>
          </cell>
          <cell r="AN257">
            <v>46875</v>
          </cell>
          <cell r="AP257">
            <v>59375</v>
          </cell>
          <cell r="AT257">
            <v>0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P258">
            <v>0</v>
          </cell>
          <cell r="AT258">
            <v>0</v>
          </cell>
        </row>
        <row r="259"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P259">
            <v>0</v>
          </cell>
          <cell r="AT259">
            <v>0</v>
          </cell>
        </row>
        <row r="260"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P260">
            <v>0</v>
          </cell>
          <cell r="AT260" t="str">
            <v>23.1</v>
          </cell>
        </row>
        <row r="261"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20000000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D261">
            <v>3166666.6666666665</v>
          </cell>
          <cell r="AE261">
            <v>3166666.6666666665</v>
          </cell>
          <cell r="AF261">
            <v>3166666.6666666665</v>
          </cell>
          <cell r="AG261">
            <v>3166666.6666666665</v>
          </cell>
          <cell r="AH261">
            <v>2416666.6666666665</v>
          </cell>
          <cell r="AI261">
            <v>1666666.6666666667</v>
          </cell>
          <cell r="AJ261">
            <v>1666666.6666666667</v>
          </cell>
          <cell r="AK261">
            <v>1666666.6666666667</v>
          </cell>
          <cell r="AL261">
            <v>1666666.6666666667</v>
          </cell>
          <cell r="AM261">
            <v>1666666.6666666667</v>
          </cell>
          <cell r="AN261">
            <v>1666666.6666666667</v>
          </cell>
          <cell r="AP261">
            <v>0</v>
          </cell>
          <cell r="AT261" t="str">
            <v>23.1</v>
          </cell>
        </row>
        <row r="262"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P262">
            <v>0</v>
          </cell>
          <cell r="AT262" t="str">
            <v>23.1</v>
          </cell>
        </row>
        <row r="263"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P263">
            <v>0</v>
          </cell>
          <cell r="AT263" t="str">
            <v>23.1</v>
          </cell>
        </row>
        <row r="264"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P264">
            <v>0</v>
          </cell>
          <cell r="AT264" t="str">
            <v>23.1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  <cell r="AT265" t="str">
            <v>23.1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P266">
            <v>0</v>
          </cell>
          <cell r="AT266" t="str">
            <v>56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P267">
            <v>0</v>
          </cell>
          <cell r="AT267" t="str">
            <v>56</v>
          </cell>
        </row>
        <row r="268">
          <cell r="J268">
            <v>3259692.33</v>
          </cell>
          <cell r="K268">
            <v>3259692.33</v>
          </cell>
          <cell r="L268">
            <v>3259692.33</v>
          </cell>
          <cell r="M268">
            <v>3259692.33</v>
          </cell>
          <cell r="N268">
            <v>3259692.33</v>
          </cell>
          <cell r="O268">
            <v>3213241.34</v>
          </cell>
          <cell r="P268">
            <v>3213241.34</v>
          </cell>
          <cell r="Q268">
            <v>3213241.34</v>
          </cell>
          <cell r="R268">
            <v>3213241.34</v>
          </cell>
          <cell r="S268">
            <v>3213241.34</v>
          </cell>
          <cell r="T268">
            <v>3213241.34</v>
          </cell>
          <cell r="U268">
            <v>3213241.34</v>
          </cell>
          <cell r="V268">
            <v>2619410.85</v>
          </cell>
          <cell r="W268">
            <v>2619410.85</v>
          </cell>
          <cell r="X268">
            <v>2619410.85</v>
          </cell>
          <cell r="Y268">
            <v>2619410.85</v>
          </cell>
          <cell r="Z268">
            <v>2619410.85</v>
          </cell>
          <cell r="AA268">
            <v>2619410.85</v>
          </cell>
          <cell r="AD268">
            <v>3264188.5916666663</v>
          </cell>
          <cell r="AE268">
            <v>3256106.018333334</v>
          </cell>
          <cell r="AF268">
            <v>3248250.3450000002</v>
          </cell>
          <cell r="AG268">
            <v>3240394.6716666669</v>
          </cell>
          <cell r="AH268">
            <v>3234531.3770833332</v>
          </cell>
          <cell r="AI268">
            <v>3205917.5241666674</v>
          </cell>
          <cell r="AJ268">
            <v>3152560.7341666669</v>
          </cell>
          <cell r="AK268">
            <v>3099203.9441666664</v>
          </cell>
          <cell r="AL268">
            <v>3045847.1541666673</v>
          </cell>
          <cell r="AM268">
            <v>2992490.3641666672</v>
          </cell>
          <cell r="AN268">
            <v>2941069.0320833339</v>
          </cell>
          <cell r="AP268">
            <v>2839907.2150000003</v>
          </cell>
          <cell r="AT268" t="str">
            <v>56</v>
          </cell>
        </row>
        <row r="269">
          <cell r="J269">
            <v>-498.1</v>
          </cell>
          <cell r="K269">
            <v>0</v>
          </cell>
          <cell r="L269">
            <v>-86.01</v>
          </cell>
          <cell r="M269">
            <v>0</v>
          </cell>
          <cell r="N269">
            <v>0</v>
          </cell>
          <cell r="O269">
            <v>0</v>
          </cell>
          <cell r="P269">
            <v>-41058.76</v>
          </cell>
          <cell r="Q269">
            <v>0</v>
          </cell>
          <cell r="R269">
            <v>-1057.3800000000001</v>
          </cell>
          <cell r="S269">
            <v>76.58</v>
          </cell>
          <cell r="T269">
            <v>0</v>
          </cell>
          <cell r="U269">
            <v>-30.21</v>
          </cell>
          <cell r="V269">
            <v>0</v>
          </cell>
          <cell r="W269">
            <v>-18.8</v>
          </cell>
          <cell r="X269">
            <v>-50.74</v>
          </cell>
          <cell r="Y269">
            <v>-514004.38</v>
          </cell>
          <cell r="Z269">
            <v>-7397.59</v>
          </cell>
          <cell r="AA269">
            <v>-1.52</v>
          </cell>
          <cell r="AD269">
            <v>-5702.0758333333333</v>
          </cell>
          <cell r="AE269">
            <v>-5746.1333333333341</v>
          </cell>
          <cell r="AF269">
            <v>-5787.0000000000009</v>
          </cell>
          <cell r="AG269">
            <v>-5783.8091666666669</v>
          </cell>
          <cell r="AH269">
            <v>-4669.1495833333329</v>
          </cell>
          <cell r="AI269">
            <v>-3533.7358333333336</v>
          </cell>
          <cell r="AJ269">
            <v>-3513.7649999999999</v>
          </cell>
          <cell r="AK269">
            <v>-3513.0787500000001</v>
          </cell>
          <cell r="AL269">
            <v>-24928.458333333332</v>
          </cell>
          <cell r="AM269">
            <v>-46653.540416666663</v>
          </cell>
          <cell r="AN269">
            <v>-46961.836666666662</v>
          </cell>
          <cell r="AP269">
            <v>-43579.856666666667</v>
          </cell>
          <cell r="AT269">
            <v>0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P270">
            <v>0</v>
          </cell>
          <cell r="AT270" t="str">
            <v>55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P271">
            <v>0</v>
          </cell>
          <cell r="AT271">
            <v>0</v>
          </cell>
        </row>
        <row r="272"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P272">
            <v>0</v>
          </cell>
          <cell r="AT272">
            <v>0</v>
          </cell>
        </row>
        <row r="273"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P273">
            <v>0</v>
          </cell>
          <cell r="AT273" t="str">
            <v>55</v>
          </cell>
        </row>
        <row r="274"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P274">
            <v>0</v>
          </cell>
          <cell r="AT274">
            <v>44</v>
          </cell>
        </row>
        <row r="275"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P275">
            <v>0</v>
          </cell>
          <cell r="AT275">
            <v>44</v>
          </cell>
        </row>
        <row r="276"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P276">
            <v>0</v>
          </cell>
          <cell r="AT276">
            <v>0</v>
          </cell>
        </row>
        <row r="277"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P277">
            <v>0</v>
          </cell>
          <cell r="AT277" t="str">
            <v>56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P278">
            <v>0</v>
          </cell>
          <cell r="AT278" t="str">
            <v>56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P279">
            <v>0</v>
          </cell>
          <cell r="AT279" t="str">
            <v>56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P280">
            <v>0</v>
          </cell>
          <cell r="AT280">
            <v>9</v>
          </cell>
        </row>
        <row r="281"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P281">
            <v>0</v>
          </cell>
          <cell r="AT281" t="str">
            <v>56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P282">
            <v>0</v>
          </cell>
          <cell r="AT282" t="str">
            <v>56</v>
          </cell>
        </row>
        <row r="283">
          <cell r="J283">
            <v>139578542.46000001</v>
          </cell>
          <cell r="K283">
            <v>127497746.73</v>
          </cell>
          <cell r="L283">
            <v>126549697.84</v>
          </cell>
          <cell r="M283">
            <v>126413615.79000001</v>
          </cell>
          <cell r="N283">
            <v>124792908.56999999</v>
          </cell>
          <cell r="O283">
            <v>122267868.22</v>
          </cell>
          <cell r="P283">
            <v>129993514.09</v>
          </cell>
          <cell r="Q283">
            <v>154344784.28</v>
          </cell>
          <cell r="R283">
            <v>176828443.96000001</v>
          </cell>
          <cell r="S283">
            <v>181901040.08000001</v>
          </cell>
          <cell r="T283">
            <v>171088085.74000001</v>
          </cell>
          <cell r="U283">
            <v>164013256.38</v>
          </cell>
          <cell r="V283">
            <v>143901451.84999999</v>
          </cell>
          <cell r="W283">
            <v>131481065.43000001</v>
          </cell>
          <cell r="X283">
            <v>129219129.45</v>
          </cell>
          <cell r="Y283">
            <v>117234741.06</v>
          </cell>
          <cell r="Z283">
            <v>119036161.18000001</v>
          </cell>
          <cell r="AA283">
            <v>112190372.06</v>
          </cell>
          <cell r="AD283">
            <v>147486335.19291666</v>
          </cell>
          <cell r="AE283">
            <v>146026202.94541666</v>
          </cell>
          <cell r="AF283">
            <v>144848849.83541664</v>
          </cell>
          <cell r="AG283">
            <v>144642072.10333335</v>
          </cell>
          <cell r="AH283">
            <v>145131231.43583333</v>
          </cell>
          <cell r="AI283">
            <v>145619246.56958333</v>
          </cell>
          <cell r="AJ283">
            <v>145965339.40666664</v>
          </cell>
          <cell r="AK283">
            <v>146242537.33625001</v>
          </cell>
          <cell r="AL283">
            <v>145971310.53958336</v>
          </cell>
          <cell r="AM283">
            <v>145348992.95124999</v>
          </cell>
          <cell r="AN283">
            <v>144689232.80333337</v>
          </cell>
          <cell r="AP283">
            <v>144918434.98833334</v>
          </cell>
          <cell r="AT283">
            <v>0</v>
          </cell>
        </row>
        <row r="284">
          <cell r="J284">
            <v>46485918.270000003</v>
          </cell>
          <cell r="K284">
            <v>39321951.539999999</v>
          </cell>
          <cell r="L284">
            <v>34575858.350000001</v>
          </cell>
          <cell r="M284">
            <v>28394913.32</v>
          </cell>
          <cell r="N284">
            <v>26210949.149999999</v>
          </cell>
          <cell r="O284">
            <v>33538120.84</v>
          </cell>
          <cell r="P284">
            <v>44983711.369999997</v>
          </cell>
          <cell r="Q284">
            <v>80251159.819999993</v>
          </cell>
          <cell r="R284">
            <v>108935475.36</v>
          </cell>
          <cell r="S284">
            <v>104297507.75</v>
          </cell>
          <cell r="T284">
            <v>96548207.510000005</v>
          </cell>
          <cell r="U284">
            <v>84182999</v>
          </cell>
          <cell r="V284">
            <v>63757156.729999997</v>
          </cell>
          <cell r="W284">
            <v>43023842.689999998</v>
          </cell>
          <cell r="X284">
            <v>33425372.440000001</v>
          </cell>
          <cell r="Y284">
            <v>23850699.43</v>
          </cell>
          <cell r="Z284">
            <v>22668182.82</v>
          </cell>
          <cell r="AA284">
            <v>32208658.550000001</v>
          </cell>
          <cell r="AD284">
            <v>55459855.253333338</v>
          </cell>
          <cell r="AE284">
            <v>55660479.802083336</v>
          </cell>
          <cell r="AF284">
            <v>56471062.005416662</v>
          </cell>
          <cell r="AG284">
            <v>57842207.719999999</v>
          </cell>
          <cell r="AH284">
            <v>59671444.360416658</v>
          </cell>
          <cell r="AI284">
            <v>61363532.625833333</v>
          </cell>
          <cell r="AJ284">
            <v>62237413.026250005</v>
          </cell>
          <cell r="AK284">
            <v>62343721.577916659</v>
          </cell>
          <cell r="AL284">
            <v>62106442.419583343</v>
          </cell>
          <cell r="AM284">
            <v>61769484.910416663</v>
          </cell>
          <cell r="AN284">
            <v>61566475.384583347</v>
          </cell>
          <cell r="AP284">
            <v>62671200.494166665</v>
          </cell>
          <cell r="AT284">
            <v>0</v>
          </cell>
        </row>
        <row r="285">
          <cell r="J285">
            <v>-2502077.64</v>
          </cell>
          <cell r="K285">
            <v>-2268987.19</v>
          </cell>
          <cell r="L285">
            <v>-2083991.48</v>
          </cell>
          <cell r="M285">
            <v>-1950553.71</v>
          </cell>
          <cell r="N285">
            <v>-1693831.28</v>
          </cell>
          <cell r="O285">
            <v>-1793790.95</v>
          </cell>
          <cell r="P285">
            <v>-1760131.43</v>
          </cell>
          <cell r="Q285">
            <v>-1713517.01</v>
          </cell>
          <cell r="R285">
            <v>-1877350.29</v>
          </cell>
          <cell r="S285">
            <v>-1815388.72</v>
          </cell>
          <cell r="T285">
            <v>-1661162.62</v>
          </cell>
          <cell r="U285">
            <v>-1536265.25</v>
          </cell>
          <cell r="V285">
            <v>-1523833.06</v>
          </cell>
          <cell r="W285">
            <v>-1513733.67</v>
          </cell>
          <cell r="X285">
            <v>-1499522.09</v>
          </cell>
          <cell r="Y285">
            <v>-1463691.06</v>
          </cell>
          <cell r="Z285">
            <v>-1456467.41</v>
          </cell>
          <cell r="AA285">
            <v>-1440366.63</v>
          </cell>
          <cell r="AD285">
            <v>-2592766.3437500005</v>
          </cell>
          <cell r="AE285">
            <v>-2345591.9129166668</v>
          </cell>
          <cell r="AF285">
            <v>-2176038.2541666669</v>
          </cell>
          <cell r="AG285">
            <v>-2045941.1070833334</v>
          </cell>
          <cell r="AH285">
            <v>-1937923.792083333</v>
          </cell>
          <cell r="AI285">
            <v>-1847327.1066666667</v>
          </cell>
          <cell r="AJ285">
            <v>-1775098.0191666663</v>
          </cell>
          <cell r="AK285">
            <v>-1719276.2312500002</v>
          </cell>
          <cell r="AL285">
            <v>-1674637.3962500002</v>
          </cell>
          <cell r="AM285">
            <v>-1644461.2912499998</v>
          </cell>
          <cell r="AN285">
            <v>-1619845.1166666665</v>
          </cell>
          <cell r="AP285">
            <v>-1559798.9495833332</v>
          </cell>
          <cell r="AT285">
            <v>0</v>
          </cell>
        </row>
        <row r="286">
          <cell r="J286">
            <v>-24678.54</v>
          </cell>
          <cell r="K286">
            <v>-14930.4</v>
          </cell>
          <cell r="L286">
            <v>-38292.080000000002</v>
          </cell>
          <cell r="M286">
            <v>-21494.36</v>
          </cell>
          <cell r="N286">
            <v>-33422.14</v>
          </cell>
          <cell r="O286">
            <v>-9472.43</v>
          </cell>
          <cell r="P286">
            <v>-14326.43</v>
          </cell>
          <cell r="Q286">
            <v>-26171.78</v>
          </cell>
          <cell r="R286">
            <v>-42030.52</v>
          </cell>
          <cell r="S286">
            <v>-7588.7</v>
          </cell>
          <cell r="T286">
            <v>-13601.67</v>
          </cell>
          <cell r="U286">
            <v>-7360.09</v>
          </cell>
          <cell r="V286">
            <v>13447.48</v>
          </cell>
          <cell r="W286">
            <v>-7730.2</v>
          </cell>
          <cell r="X286">
            <v>-2265.75</v>
          </cell>
          <cell r="Y286">
            <v>-5041.3</v>
          </cell>
          <cell r="Z286">
            <v>-7724.46</v>
          </cell>
          <cell r="AA286">
            <v>-6195.71</v>
          </cell>
          <cell r="AD286">
            <v>-24271.282916666663</v>
          </cell>
          <cell r="AE286">
            <v>-24939.302083333328</v>
          </cell>
          <cell r="AF286">
            <v>-25063.037499999995</v>
          </cell>
          <cell r="AG286">
            <v>-24199.073749999996</v>
          </cell>
          <cell r="AH286">
            <v>-22391.696250000005</v>
          </cell>
          <cell r="AI286">
            <v>-19525.510833333334</v>
          </cell>
          <cell r="AJ286">
            <v>-17636.918333333331</v>
          </cell>
          <cell r="AK286">
            <v>-15835.812916666669</v>
          </cell>
          <cell r="AL286">
            <v>-13649.171666666667</v>
          </cell>
          <cell r="AM286">
            <v>-11892.890833333333</v>
          </cell>
          <cell r="AN286">
            <v>-10685.624166666666</v>
          </cell>
          <cell r="AP286">
            <v>-9152.4975000000013</v>
          </cell>
          <cell r="AT286">
            <v>0</v>
          </cell>
        </row>
        <row r="287">
          <cell r="J287">
            <v>21822.79</v>
          </cell>
          <cell r="K287">
            <v>22222.79</v>
          </cell>
          <cell r="L287">
            <v>22222.79</v>
          </cell>
          <cell r="M287">
            <v>22222.79</v>
          </cell>
          <cell r="N287">
            <v>22974.29</v>
          </cell>
          <cell r="O287">
            <v>24041.09</v>
          </cell>
          <cell r="P287">
            <v>24041.09</v>
          </cell>
          <cell r="Q287">
            <v>24041.09</v>
          </cell>
          <cell r="R287">
            <v>25041.09</v>
          </cell>
          <cell r="S287">
            <v>24334.81</v>
          </cell>
          <cell r="T287">
            <v>26225.09</v>
          </cell>
          <cell r="U287">
            <v>24318.95</v>
          </cell>
          <cell r="V287">
            <v>24384.45</v>
          </cell>
          <cell r="W287">
            <v>24025.09</v>
          </cell>
          <cell r="X287">
            <v>24025.09</v>
          </cell>
          <cell r="Y287">
            <v>24125.09</v>
          </cell>
          <cell r="Z287">
            <v>21806.79</v>
          </cell>
          <cell r="AA287">
            <v>21897.87</v>
          </cell>
          <cell r="AD287">
            <v>22758.791666666668</v>
          </cell>
          <cell r="AE287">
            <v>22917.857500000002</v>
          </cell>
          <cell r="AF287">
            <v>23077.145</v>
          </cell>
          <cell r="AG287">
            <v>23352.558333333334</v>
          </cell>
          <cell r="AH287">
            <v>23580.854583333334</v>
          </cell>
          <cell r="AI287">
            <v>23732.4575</v>
          </cell>
          <cell r="AJ287">
            <v>23914.289166666666</v>
          </cell>
          <cell r="AK287">
            <v>24064.480833333335</v>
          </cell>
          <cell r="AL287">
            <v>24218.839166666668</v>
          </cell>
          <cell r="AM287">
            <v>24249.455833333337</v>
          </cell>
          <cell r="AN287">
            <v>24111.509166666667</v>
          </cell>
          <cell r="AP287">
            <v>23742.920833333337</v>
          </cell>
          <cell r="AT287">
            <v>0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11220879.99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D288">
            <v>0</v>
          </cell>
          <cell r="AE288">
            <v>0</v>
          </cell>
          <cell r="AF288">
            <v>467536.66625000001</v>
          </cell>
          <cell r="AG288">
            <v>935073.33250000002</v>
          </cell>
          <cell r="AH288">
            <v>935073.33250000002</v>
          </cell>
          <cell r="AI288">
            <v>935073.33250000002</v>
          </cell>
          <cell r="AJ288">
            <v>935073.33250000002</v>
          </cell>
          <cell r="AK288">
            <v>935073.33250000002</v>
          </cell>
          <cell r="AL288">
            <v>935073.33250000002</v>
          </cell>
          <cell r="AM288">
            <v>935073.33250000002</v>
          </cell>
          <cell r="AN288">
            <v>935073.33250000002</v>
          </cell>
          <cell r="AP288">
            <v>935073.33250000002</v>
          </cell>
          <cell r="AT288">
            <v>0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7189286.8600000003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D289">
            <v>-127139.87</v>
          </cell>
          <cell r="AE289">
            <v>-127139.87</v>
          </cell>
          <cell r="AF289">
            <v>235983.68416666667</v>
          </cell>
          <cell r="AG289">
            <v>599107.2383333334</v>
          </cell>
          <cell r="AH289">
            <v>599107.2383333334</v>
          </cell>
          <cell r="AI289">
            <v>599107.2383333334</v>
          </cell>
          <cell r="AJ289">
            <v>599107.2383333334</v>
          </cell>
          <cell r="AK289">
            <v>599107.2383333334</v>
          </cell>
          <cell r="AL289">
            <v>599107.2383333334</v>
          </cell>
          <cell r="AM289">
            <v>599107.2383333334</v>
          </cell>
          <cell r="AN289">
            <v>599107.2383333334</v>
          </cell>
          <cell r="AP289">
            <v>599107.2383333334</v>
          </cell>
          <cell r="AT289">
            <v>0</v>
          </cell>
        </row>
        <row r="290">
          <cell r="J290">
            <v>-8044.29</v>
          </cell>
          <cell r="K290">
            <v>-51031.07</v>
          </cell>
          <cell r="L290">
            <v>-22336.720000000001</v>
          </cell>
          <cell r="M290">
            <v>-24175.38</v>
          </cell>
          <cell r="N290">
            <v>-30833.82</v>
          </cell>
          <cell r="O290">
            <v>-23287.68</v>
          </cell>
          <cell r="P290">
            <v>-10765.25</v>
          </cell>
          <cell r="Q290">
            <v>-73895.48</v>
          </cell>
          <cell r="R290">
            <v>-29686.69</v>
          </cell>
          <cell r="S290">
            <v>-1336606.52</v>
          </cell>
          <cell r="T290">
            <v>-767158.69</v>
          </cell>
          <cell r="U290">
            <v>-7411.06</v>
          </cell>
          <cell r="V290">
            <v>-249362.66</v>
          </cell>
          <cell r="W290">
            <v>-23212.81</v>
          </cell>
          <cell r="X290">
            <v>-1945.91</v>
          </cell>
          <cell r="Y290">
            <v>-41500.949999999997</v>
          </cell>
          <cell r="Z290">
            <v>-79279.97</v>
          </cell>
          <cell r="AA290">
            <v>-12065.94</v>
          </cell>
          <cell r="AD290">
            <v>-45020.13208333333</v>
          </cell>
          <cell r="AE290">
            <v>-47187.550416666665</v>
          </cell>
          <cell r="AF290">
            <v>-93801.511249999996</v>
          </cell>
          <cell r="AG290">
            <v>-171260.95541666666</v>
          </cell>
          <cell r="AH290">
            <v>-200531.21541666667</v>
          </cell>
          <cell r="AI290">
            <v>-208824.31958333333</v>
          </cell>
          <cell r="AJ290">
            <v>-217720.1575</v>
          </cell>
          <cell r="AK290">
            <v>-215711.44625000001</v>
          </cell>
          <cell r="AL290">
            <v>-215583.72791666668</v>
          </cell>
          <cell r="AM290">
            <v>-218324.21625000006</v>
          </cell>
          <cell r="AN290">
            <v>-219875.2333333334</v>
          </cell>
          <cell r="AP290">
            <v>-237092.52208333337</v>
          </cell>
          <cell r="AT290">
            <v>0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P291">
            <v>0</v>
          </cell>
          <cell r="AT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P292">
            <v>0</v>
          </cell>
          <cell r="AT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P293">
            <v>0</v>
          </cell>
          <cell r="AT293">
            <v>23</v>
          </cell>
        </row>
        <row r="294">
          <cell r="J294">
            <v>6876923.5199999996</v>
          </cell>
          <cell r="K294">
            <v>9412008.4199999999</v>
          </cell>
          <cell r="L294">
            <v>14117956.48</v>
          </cell>
          <cell r="M294">
            <v>13941694.91</v>
          </cell>
          <cell r="N294">
            <v>12437518.189999999</v>
          </cell>
          <cell r="O294">
            <v>10058039.199999999</v>
          </cell>
          <cell r="P294">
            <v>13502118.34</v>
          </cell>
          <cell r="Q294">
            <v>11722674.4</v>
          </cell>
          <cell r="R294">
            <v>9448585.6500000004</v>
          </cell>
          <cell r="S294">
            <v>12994027.359999999</v>
          </cell>
          <cell r="T294">
            <v>9734359.0800000001</v>
          </cell>
          <cell r="U294">
            <v>10852298.039999999</v>
          </cell>
          <cell r="V294">
            <v>9891841.8499999996</v>
          </cell>
          <cell r="W294">
            <v>11890594.01</v>
          </cell>
          <cell r="X294">
            <v>15636501.890000001</v>
          </cell>
          <cell r="Y294">
            <v>9632754.4199999999</v>
          </cell>
          <cell r="Z294">
            <v>8981579.1400000006</v>
          </cell>
          <cell r="AA294">
            <v>8829406.5899999999</v>
          </cell>
          <cell r="AD294">
            <v>9713090.0595833343</v>
          </cell>
          <cell r="AE294">
            <v>10082430.555833334</v>
          </cell>
          <cell r="AF294">
            <v>10375916.422083333</v>
          </cell>
          <cell r="AG294">
            <v>10751313.331250001</v>
          </cell>
          <cell r="AH294">
            <v>11120970.261666669</v>
          </cell>
          <cell r="AI294">
            <v>11383805.229583336</v>
          </cell>
          <cell r="AJ294">
            <v>11612701.22625</v>
          </cell>
          <cell r="AK294">
            <v>11779248.351249998</v>
          </cell>
          <cell r="AL294">
            <v>11662981.889583332</v>
          </cell>
          <cell r="AM294">
            <v>11339445.242083333</v>
          </cell>
          <cell r="AN294">
            <v>11144254.75625</v>
          </cell>
          <cell r="AP294">
            <v>11290609.799166666</v>
          </cell>
          <cell r="AT294">
            <v>0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P295">
            <v>0</v>
          </cell>
          <cell r="AT295" t="str">
            <v>23</v>
          </cell>
        </row>
        <row r="296">
          <cell r="J296">
            <v>194026.61</v>
          </cell>
          <cell r="K296">
            <v>156560.04999999999</v>
          </cell>
          <cell r="L296">
            <v>148966.76</v>
          </cell>
          <cell r="M296">
            <v>251208.28</v>
          </cell>
          <cell r="N296">
            <v>293102.89</v>
          </cell>
          <cell r="O296">
            <v>242501.31</v>
          </cell>
          <cell r="P296">
            <v>146827.87</v>
          </cell>
          <cell r="Q296">
            <v>402937.51</v>
          </cell>
          <cell r="R296">
            <v>189707.24</v>
          </cell>
          <cell r="S296">
            <v>346800.46</v>
          </cell>
          <cell r="T296">
            <v>193286.32</v>
          </cell>
          <cell r="U296">
            <v>455251.86</v>
          </cell>
          <cell r="V296">
            <v>415473.8</v>
          </cell>
          <cell r="W296">
            <v>299269.52</v>
          </cell>
          <cell r="X296">
            <v>62790.49</v>
          </cell>
          <cell r="Y296">
            <v>129875.63</v>
          </cell>
          <cell r="Z296">
            <v>362463.93</v>
          </cell>
          <cell r="AA296">
            <v>296983.90000000002</v>
          </cell>
          <cell r="AD296">
            <v>225679.95083333334</v>
          </cell>
          <cell r="AE296">
            <v>226394.58</v>
          </cell>
          <cell r="AF296">
            <v>233846.84791666668</v>
          </cell>
          <cell r="AG296">
            <v>240384.71583333341</v>
          </cell>
          <cell r="AH296">
            <v>246658.57916666663</v>
          </cell>
          <cell r="AI296">
            <v>260991.72958333333</v>
          </cell>
          <cell r="AJ296">
            <v>276164.92374999996</v>
          </cell>
          <cell r="AK296">
            <v>278520.47374999995</v>
          </cell>
          <cell r="AL296">
            <v>269874.26874999999</v>
          </cell>
          <cell r="AM296">
            <v>267708.78499999997</v>
          </cell>
          <cell r="AN296">
            <v>272868.93625000003</v>
          </cell>
          <cell r="AP296">
            <v>317523.70124999998</v>
          </cell>
          <cell r="AT296">
            <v>0</v>
          </cell>
        </row>
        <row r="297">
          <cell r="J297">
            <v>200745.52</v>
          </cell>
          <cell r="K297">
            <v>198537.38</v>
          </cell>
          <cell r="L297">
            <v>197790.87</v>
          </cell>
          <cell r="M297">
            <v>186486.63</v>
          </cell>
          <cell r="N297">
            <v>181039.89</v>
          </cell>
          <cell r="O297">
            <v>175184.09</v>
          </cell>
          <cell r="P297">
            <v>175460.17</v>
          </cell>
          <cell r="Q297">
            <v>177208.88</v>
          </cell>
          <cell r="R297">
            <v>165200.01</v>
          </cell>
          <cell r="S297">
            <v>157800.44</v>
          </cell>
          <cell r="T297">
            <v>158647.81</v>
          </cell>
          <cell r="U297">
            <v>185868.24</v>
          </cell>
          <cell r="V297">
            <v>1496.25</v>
          </cell>
          <cell r="W297">
            <v>1496.25</v>
          </cell>
          <cell r="X297">
            <v>1496.25</v>
          </cell>
          <cell r="Y297">
            <v>1496.25</v>
          </cell>
          <cell r="Z297">
            <v>1496.25</v>
          </cell>
          <cell r="AA297">
            <v>1496.25</v>
          </cell>
          <cell r="AD297">
            <v>191773.06625000003</v>
          </cell>
          <cell r="AE297">
            <v>189399.13833333334</v>
          </cell>
          <cell r="AF297">
            <v>186221.48500000002</v>
          </cell>
          <cell r="AG297">
            <v>182835.19958333333</v>
          </cell>
          <cell r="AH297">
            <v>180577.54833333334</v>
          </cell>
          <cell r="AI297">
            <v>171695.44125</v>
          </cell>
          <cell r="AJ297">
            <v>155183.34125</v>
          </cell>
          <cell r="AK297">
            <v>138794.35166666665</v>
          </cell>
          <cell r="AL297">
            <v>122907.47666666667</v>
          </cell>
          <cell r="AM297">
            <v>107718.55916666669</v>
          </cell>
          <cell r="AN297">
            <v>93000.580833333326</v>
          </cell>
          <cell r="AP297">
            <v>72812.93541666666</v>
          </cell>
          <cell r="AT297">
            <v>0</v>
          </cell>
        </row>
        <row r="298">
          <cell r="J298">
            <v>194026.5</v>
          </cell>
          <cell r="K298">
            <v>156559.64000000001</v>
          </cell>
          <cell r="L298">
            <v>305526.18</v>
          </cell>
          <cell r="M298">
            <v>251207.69</v>
          </cell>
          <cell r="N298">
            <v>293102.59999999998</v>
          </cell>
          <cell r="O298">
            <v>535603.68999999994</v>
          </cell>
          <cell r="P298">
            <v>146827.74</v>
          </cell>
          <cell r="Q298">
            <v>402936.94</v>
          </cell>
          <cell r="R298">
            <v>189707.28</v>
          </cell>
          <cell r="S298">
            <v>346800.53</v>
          </cell>
          <cell r="T298">
            <v>193286.38</v>
          </cell>
          <cell r="U298">
            <v>455251.93</v>
          </cell>
          <cell r="V298">
            <v>415473.66</v>
          </cell>
          <cell r="W298">
            <v>299269.32</v>
          </cell>
          <cell r="X298">
            <v>62790.559999999998</v>
          </cell>
          <cell r="Y298">
            <v>129875.6</v>
          </cell>
          <cell r="Z298">
            <v>492339.66</v>
          </cell>
          <cell r="AA298">
            <v>296983.78000000003</v>
          </cell>
          <cell r="AD298">
            <v>299464.61166666663</v>
          </cell>
          <cell r="AE298">
            <v>282022.6966666666</v>
          </cell>
          <cell r="AF298">
            <v>271318.4516666666</v>
          </cell>
          <cell r="AG298">
            <v>277856.34458333335</v>
          </cell>
          <cell r="AH298">
            <v>284130.23499999999</v>
          </cell>
          <cell r="AI298">
            <v>298463.39</v>
          </cell>
          <cell r="AJ298">
            <v>313636.59166666662</v>
          </cell>
          <cell r="AK298">
            <v>309468.84416666668</v>
          </cell>
          <cell r="AL298">
            <v>294299.35625000001</v>
          </cell>
          <cell r="AM298">
            <v>297545.39666666667</v>
          </cell>
          <cell r="AN298">
            <v>295904.44458333333</v>
          </cell>
          <cell r="AP298">
            <v>311793.17708333331</v>
          </cell>
          <cell r="AT298">
            <v>0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P299">
            <v>0</v>
          </cell>
          <cell r="AT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P300">
            <v>0</v>
          </cell>
          <cell r="AT300" t="str">
            <v>23</v>
          </cell>
        </row>
        <row r="301">
          <cell r="J301">
            <v>11239858.25</v>
          </cell>
          <cell r="K301">
            <v>14642115.699999999</v>
          </cell>
          <cell r="L301">
            <v>18854116.870000001</v>
          </cell>
          <cell r="M301">
            <v>21807000.57</v>
          </cell>
          <cell r="N301">
            <v>20329715.18</v>
          </cell>
          <cell r="O301">
            <v>18089609.960000001</v>
          </cell>
          <cell r="P301">
            <v>15910485.02</v>
          </cell>
          <cell r="Q301">
            <v>16095067.43</v>
          </cell>
          <cell r="R301">
            <v>14962378.699999999</v>
          </cell>
          <cell r="S301">
            <v>14499166.699999999</v>
          </cell>
          <cell r="T301">
            <v>15460873.67</v>
          </cell>
          <cell r="U301">
            <v>15693540.58</v>
          </cell>
          <cell r="V301">
            <v>18039271.359999999</v>
          </cell>
          <cell r="W301">
            <v>16075301.109999999</v>
          </cell>
          <cell r="X301">
            <v>13351314.59</v>
          </cell>
          <cell r="Y301">
            <v>11961814.26</v>
          </cell>
          <cell r="Z301">
            <v>12634115.470000001</v>
          </cell>
          <cell r="AA301">
            <v>8795856.7599999998</v>
          </cell>
          <cell r="AD301">
            <v>15244818.332083335</v>
          </cell>
          <cell r="AE301">
            <v>15556425.83291667</v>
          </cell>
          <cell r="AF301">
            <v>15841452.240833336</v>
          </cell>
          <cell r="AG301">
            <v>16012443.60708333</v>
          </cell>
          <cell r="AH301">
            <v>16278700.190416664</v>
          </cell>
          <cell r="AI301">
            <v>16748636.265416665</v>
          </cell>
          <cell r="AJ301">
            <v>17091661.203750003</v>
          </cell>
          <cell r="AK301">
            <v>16922093.834166668</v>
          </cell>
          <cell r="AL301">
            <v>16282594.309583336</v>
          </cell>
          <cell r="AM301">
            <v>15551728.225416666</v>
          </cell>
          <cell r="AN301">
            <v>14843838.520833334</v>
          </cell>
          <cell r="AP301">
            <v>14186566.611249998</v>
          </cell>
          <cell r="AT301">
            <v>0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P302">
            <v>0</v>
          </cell>
          <cell r="AT302">
            <v>0</v>
          </cell>
        </row>
        <row r="303">
          <cell r="J303">
            <v>1170480.3600000001</v>
          </cell>
          <cell r="K303">
            <v>827752.33</v>
          </cell>
          <cell r="L303">
            <v>1003550.01</v>
          </cell>
          <cell r="M303">
            <v>1131481.26</v>
          </cell>
          <cell r="N303">
            <v>816810.64</v>
          </cell>
          <cell r="O303">
            <v>861979.49</v>
          </cell>
          <cell r="P303">
            <v>1075945.99</v>
          </cell>
          <cell r="Q303">
            <v>2178960.42</v>
          </cell>
          <cell r="R303">
            <v>1370019.64</v>
          </cell>
          <cell r="S303">
            <v>1221487.42</v>
          </cell>
          <cell r="T303">
            <v>1159039.98</v>
          </cell>
          <cell r="U303">
            <v>1203805.45</v>
          </cell>
          <cell r="V303">
            <v>1150131.58</v>
          </cell>
          <cell r="W303">
            <v>1365596.83</v>
          </cell>
          <cell r="X303">
            <v>1132378.53</v>
          </cell>
          <cell r="Y303">
            <v>1080367.18</v>
          </cell>
          <cell r="Z303">
            <v>1520196.19</v>
          </cell>
          <cell r="AA303">
            <v>1091570.3500000001</v>
          </cell>
          <cell r="AD303">
            <v>1130128.7429166667</v>
          </cell>
          <cell r="AE303">
            <v>1155323.4708333334</v>
          </cell>
          <cell r="AF303">
            <v>1159945.9258333333</v>
          </cell>
          <cell r="AG303">
            <v>1162168.4741666669</v>
          </cell>
          <cell r="AH303">
            <v>1164834.7620833335</v>
          </cell>
          <cell r="AI303">
            <v>1167594.8833333333</v>
          </cell>
          <cell r="AJ303">
            <v>1189157.2050000001</v>
          </cell>
          <cell r="AK303">
            <v>1216935.2474999998</v>
          </cell>
          <cell r="AL303">
            <v>1220173.3491666666</v>
          </cell>
          <cell r="AM303">
            <v>1247351.3270833332</v>
          </cell>
          <cell r="AN303">
            <v>1286225.3441666665</v>
          </cell>
          <cell r="AP303">
            <v>1262888.8054166667</v>
          </cell>
          <cell r="AT303">
            <v>0</v>
          </cell>
        </row>
        <row r="304">
          <cell r="J304">
            <v>11024968.380000001</v>
          </cell>
          <cell r="K304">
            <v>9378630.8599999994</v>
          </cell>
          <cell r="L304">
            <v>8782161.3699999992</v>
          </cell>
          <cell r="M304">
            <v>8955161.1300000008</v>
          </cell>
          <cell r="N304">
            <v>8841801.1099999994</v>
          </cell>
          <cell r="O304">
            <v>8874934.4399999995</v>
          </cell>
          <cell r="P304">
            <v>10122832.08</v>
          </cell>
          <cell r="Q304">
            <v>13115849.41</v>
          </cell>
          <cell r="R304">
            <v>15745277.189999999</v>
          </cell>
          <cell r="S304">
            <v>15735573.880000001</v>
          </cell>
          <cell r="T304">
            <v>14395268.34</v>
          </cell>
          <cell r="U304">
            <v>12852158.779999999</v>
          </cell>
          <cell r="V304">
            <v>11024968.380000001</v>
          </cell>
          <cell r="W304">
            <v>9378630.8699999992</v>
          </cell>
          <cell r="X304">
            <v>8782161.3900000006</v>
          </cell>
          <cell r="Y304">
            <v>8955161.1300000008</v>
          </cell>
          <cell r="Z304">
            <v>8841801.1099999994</v>
          </cell>
          <cell r="AA304">
            <v>9457597.6999999993</v>
          </cell>
          <cell r="AD304">
            <v>11485384.744999999</v>
          </cell>
          <cell r="AE304">
            <v>11485384.744999999</v>
          </cell>
          <cell r="AF304">
            <v>11485384.744999999</v>
          </cell>
          <cell r="AG304">
            <v>11485384.745416665</v>
          </cell>
          <cell r="AH304">
            <v>11485384.746666668</v>
          </cell>
          <cell r="AI304">
            <v>11485384.747500001</v>
          </cell>
          <cell r="AJ304">
            <v>11485384.747916667</v>
          </cell>
          <cell r="AK304">
            <v>11485384.749166667</v>
          </cell>
          <cell r="AL304">
            <v>11485384.75</v>
          </cell>
          <cell r="AM304">
            <v>11485384.75</v>
          </cell>
          <cell r="AN304">
            <v>11509662.385833332</v>
          </cell>
          <cell r="AP304">
            <v>11675370.096249999</v>
          </cell>
          <cell r="AT304">
            <v>0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P305">
            <v>0</v>
          </cell>
          <cell r="AT305" t="str">
            <v xml:space="preserve"> 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P306">
            <v>0</v>
          </cell>
          <cell r="AT306" t="str">
            <v>56</v>
          </cell>
        </row>
        <row r="307"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538.08000000000004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D307">
            <v>521.67666666666662</v>
          </cell>
          <cell r="AE307">
            <v>521.67666666666662</v>
          </cell>
          <cell r="AF307">
            <v>521.67666666666662</v>
          </cell>
          <cell r="AG307">
            <v>521.67666666666662</v>
          </cell>
          <cell r="AH307">
            <v>283.25833333333333</v>
          </cell>
          <cell r="AI307">
            <v>44.84</v>
          </cell>
          <cell r="AJ307">
            <v>44.84</v>
          </cell>
          <cell r="AK307">
            <v>44.84</v>
          </cell>
          <cell r="AL307">
            <v>44.84</v>
          </cell>
          <cell r="AM307">
            <v>44.84</v>
          </cell>
          <cell r="AN307">
            <v>44.84</v>
          </cell>
          <cell r="AP307">
            <v>0</v>
          </cell>
          <cell r="AT307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P308">
            <v>0</v>
          </cell>
          <cell r="AT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P309">
            <v>0</v>
          </cell>
          <cell r="AT309">
            <v>0</v>
          </cell>
        </row>
        <row r="310">
          <cell r="J310">
            <v>126769.45</v>
          </cell>
          <cell r="K310">
            <v>135769.45000000001</v>
          </cell>
          <cell r="L310">
            <v>150019.45000000001</v>
          </cell>
          <cell r="M310">
            <v>150019.45000000001</v>
          </cell>
          <cell r="N310">
            <v>150019.45000000001</v>
          </cell>
          <cell r="O310">
            <v>177019.45</v>
          </cell>
          <cell r="P310">
            <v>177019.45</v>
          </cell>
          <cell r="Q310">
            <v>177019.45</v>
          </cell>
          <cell r="R310">
            <v>177019.45</v>
          </cell>
          <cell r="S310">
            <v>106519.45</v>
          </cell>
          <cell r="T310">
            <v>106519.45</v>
          </cell>
          <cell r="U310">
            <v>106519.45</v>
          </cell>
          <cell r="V310">
            <v>106519.45</v>
          </cell>
          <cell r="W310">
            <v>177769.45</v>
          </cell>
          <cell r="X310">
            <v>180769.45</v>
          </cell>
          <cell r="Y310">
            <v>180769.45</v>
          </cell>
          <cell r="Z310">
            <v>180769.45</v>
          </cell>
          <cell r="AA310">
            <v>180769.45</v>
          </cell>
          <cell r="AD310">
            <v>130485.76874999999</v>
          </cell>
          <cell r="AE310">
            <v>140174.88958333331</v>
          </cell>
          <cell r="AF310">
            <v>145019.44999999998</v>
          </cell>
          <cell r="AG310">
            <v>145019.44999999998</v>
          </cell>
          <cell r="AH310">
            <v>145019.44999999998</v>
          </cell>
          <cell r="AI310">
            <v>144175.69999999998</v>
          </cell>
          <cell r="AJ310">
            <v>145081.94999999998</v>
          </cell>
          <cell r="AK310">
            <v>148113.19999999998</v>
          </cell>
          <cell r="AL310">
            <v>150675.69999999998</v>
          </cell>
          <cell r="AM310">
            <v>153238.19999999998</v>
          </cell>
          <cell r="AN310">
            <v>154675.69999999998</v>
          </cell>
          <cell r="AP310">
            <v>155300.69999999998</v>
          </cell>
          <cell r="AT310" t="str">
            <v>56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P311">
            <v>0</v>
          </cell>
          <cell r="AT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P312">
            <v>65419.973333333335</v>
          </cell>
          <cell r="AT312">
            <v>0</v>
          </cell>
        </row>
        <row r="313">
          <cell r="J313">
            <v>4274951.8</v>
          </cell>
          <cell r="K313">
            <v>4262550.42</v>
          </cell>
          <cell r="L313">
            <v>4250460.26</v>
          </cell>
          <cell r="M313">
            <v>4238305.5999999996</v>
          </cell>
          <cell r="N313">
            <v>4225797.22</v>
          </cell>
          <cell r="O313">
            <v>4213596.0999999996</v>
          </cell>
          <cell r="P313">
            <v>4201041.5</v>
          </cell>
          <cell r="Q313">
            <v>4188711.38</v>
          </cell>
          <cell r="R313">
            <v>4176398.26</v>
          </cell>
          <cell r="S313">
            <v>4163165.15</v>
          </cell>
          <cell r="T313">
            <v>4150723.03</v>
          </cell>
          <cell r="U313">
            <v>4138010.76</v>
          </cell>
          <cell r="V313">
            <v>4125518.24</v>
          </cell>
          <cell r="W313">
            <v>4112682.46</v>
          </cell>
          <cell r="X313">
            <v>4100138.92</v>
          </cell>
          <cell r="Y313">
            <v>4087530.88</v>
          </cell>
          <cell r="Z313">
            <v>4074582.61</v>
          </cell>
          <cell r="AA313">
            <v>4059923.71</v>
          </cell>
          <cell r="AD313">
            <v>4262518.8804166662</v>
          </cell>
          <cell r="AE313">
            <v>4250253.9683333328</v>
          </cell>
          <cell r="AF313">
            <v>4237941.2749999994</v>
          </cell>
          <cell r="AG313">
            <v>4225580.8004166661</v>
          </cell>
          <cell r="AH313">
            <v>4213183.6262499997</v>
          </cell>
          <cell r="AI313">
            <v>4200749.5583333336</v>
          </cell>
          <cell r="AJ313">
            <v>4188278.6616666666</v>
          </cell>
          <cell r="AK313">
            <v>4175770.7741666674</v>
          </cell>
          <cell r="AL313">
            <v>4163225.1050000004</v>
          </cell>
          <cell r="AM313">
            <v>4150642.2162500005</v>
          </cell>
          <cell r="AN313">
            <v>4137938.5912500005</v>
          </cell>
          <cell r="AP313">
            <v>4112545.0550000002</v>
          </cell>
          <cell r="AT313" t="str">
            <v>23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P314">
            <v>0</v>
          </cell>
          <cell r="AT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>
            <v>0</v>
          </cell>
          <cell r="AT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>
            <v>0</v>
          </cell>
          <cell r="AT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>
            <v>0</v>
          </cell>
          <cell r="AT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>
            <v>0</v>
          </cell>
          <cell r="AT318" t="str">
            <v>23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>
            <v>0</v>
          </cell>
          <cell r="AT319">
            <v>0</v>
          </cell>
        </row>
        <row r="320">
          <cell r="J320">
            <v>0</v>
          </cell>
          <cell r="K320">
            <v>1009.34</v>
          </cell>
          <cell r="L320">
            <v>504.66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90.84</v>
          </cell>
          <cell r="S320">
            <v>1295.22</v>
          </cell>
          <cell r="T320">
            <v>-91.58</v>
          </cell>
          <cell r="U320">
            <v>414.99</v>
          </cell>
          <cell r="V320">
            <v>138.35</v>
          </cell>
          <cell r="W320">
            <v>0</v>
          </cell>
          <cell r="X320">
            <v>0</v>
          </cell>
          <cell r="Y320">
            <v>4495.09</v>
          </cell>
          <cell r="Z320">
            <v>4495.09</v>
          </cell>
          <cell r="AA320">
            <v>4495.09</v>
          </cell>
          <cell r="AD320">
            <v>123.70166666666667</v>
          </cell>
          <cell r="AE320">
            <v>127.48666666666668</v>
          </cell>
          <cell r="AF320">
            <v>186.47166666666666</v>
          </cell>
          <cell r="AG320">
            <v>237.85583333333332</v>
          </cell>
          <cell r="AH320">
            <v>251.33124999999998</v>
          </cell>
          <cell r="AI320">
            <v>274.38708333333335</v>
          </cell>
          <cell r="AJ320">
            <v>238.09583333333333</v>
          </cell>
          <cell r="AK320">
            <v>175.01250000000002</v>
          </cell>
          <cell r="AL320">
            <v>341.28041666666667</v>
          </cell>
          <cell r="AM320">
            <v>715.87125000000003</v>
          </cell>
          <cell r="AN320">
            <v>1090.4620833333333</v>
          </cell>
          <cell r="AP320">
            <v>1879.1695833333333</v>
          </cell>
          <cell r="AT320">
            <v>0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>
            <v>0</v>
          </cell>
          <cell r="AT321">
            <v>0</v>
          </cell>
        </row>
        <row r="322">
          <cell r="J322">
            <v>44211.33</v>
          </cell>
          <cell r="K322">
            <v>44002.76</v>
          </cell>
          <cell r="L322">
            <v>41760.51</v>
          </cell>
          <cell r="M322">
            <v>41507.410000000003</v>
          </cell>
          <cell r="N322">
            <v>41298.839999999997</v>
          </cell>
          <cell r="O322">
            <v>39215.870000000003</v>
          </cell>
          <cell r="P322">
            <v>39007.300000000003</v>
          </cell>
          <cell r="Q322">
            <v>38798.730000000003</v>
          </cell>
          <cell r="R322">
            <v>38545.629999999997</v>
          </cell>
          <cell r="S322">
            <v>38337.06</v>
          </cell>
          <cell r="T322">
            <v>36846.33</v>
          </cell>
          <cell r="U322">
            <v>35747.08</v>
          </cell>
          <cell r="V322">
            <v>35627.57</v>
          </cell>
          <cell r="W322">
            <v>35508.06</v>
          </cell>
          <cell r="X322">
            <v>33660.230000000003</v>
          </cell>
          <cell r="Y322">
            <v>31497.360000000001</v>
          </cell>
          <cell r="Z322">
            <v>31377.85</v>
          </cell>
          <cell r="AA322">
            <v>31258.34</v>
          </cell>
          <cell r="AD322">
            <v>42862.38041666666</v>
          </cell>
          <cell r="AE322">
            <v>42240.853749999995</v>
          </cell>
          <cell r="AF322">
            <v>41609.672916666663</v>
          </cell>
          <cell r="AG322">
            <v>40973.907083333332</v>
          </cell>
          <cell r="AH322">
            <v>40297.560833333337</v>
          </cell>
          <cell r="AI322">
            <v>39582.247500000005</v>
          </cell>
          <cell r="AJ322">
            <v>38870.644999999997</v>
          </cell>
          <cell r="AK322">
            <v>38179.1875</v>
          </cell>
          <cell r="AL322">
            <v>37424.590416666666</v>
          </cell>
          <cell r="AM322">
            <v>36594.130416666674</v>
          </cell>
          <cell r="AN322">
            <v>35849.192083333328</v>
          </cell>
          <cell r="AP322">
            <v>34537.780416666668</v>
          </cell>
          <cell r="AT322">
            <v>0</v>
          </cell>
        </row>
        <row r="323">
          <cell r="J323">
            <v>0</v>
          </cell>
          <cell r="K323">
            <v>141.01</v>
          </cell>
          <cell r="L323">
            <v>0</v>
          </cell>
          <cell r="M323">
            <v>0</v>
          </cell>
          <cell r="N323">
            <v>0</v>
          </cell>
          <cell r="O323">
            <v>352149.38</v>
          </cell>
          <cell r="P323">
            <v>546199.29</v>
          </cell>
          <cell r="Q323">
            <v>677792.63</v>
          </cell>
          <cell r="R323">
            <v>130066.43</v>
          </cell>
          <cell r="S323">
            <v>290805.8</v>
          </cell>
          <cell r="T323">
            <v>76284.58</v>
          </cell>
          <cell r="U323">
            <v>806992.85</v>
          </cell>
          <cell r="V323">
            <v>214323.03</v>
          </cell>
          <cell r="W323">
            <v>246711.22</v>
          </cell>
          <cell r="X323">
            <v>936855.03</v>
          </cell>
          <cell r="Y323">
            <v>728259.29</v>
          </cell>
          <cell r="Z323">
            <v>1614549.63</v>
          </cell>
          <cell r="AA323">
            <v>1023557.5</v>
          </cell>
          <cell r="AD323">
            <v>105375.80958333332</v>
          </cell>
          <cell r="AE323">
            <v>138905.78</v>
          </cell>
          <cell r="AF323">
            <v>155921.63791666666</v>
          </cell>
          <cell r="AG323">
            <v>170226.18375</v>
          </cell>
          <cell r="AH323">
            <v>206452.05000000002</v>
          </cell>
          <cell r="AI323">
            <v>248966.12375000003</v>
          </cell>
          <cell r="AJ323">
            <v>268170.00874999998</v>
          </cell>
          <cell r="AK323">
            <v>317479.39374999999</v>
          </cell>
          <cell r="AL323">
            <v>386859.1570833333</v>
          </cell>
          <cell r="AM323">
            <v>484476.19541666674</v>
          </cell>
          <cell r="AN323">
            <v>579724.43500000006</v>
          </cell>
          <cell r="AP323">
            <v>658049.92374999996</v>
          </cell>
          <cell r="AT323">
            <v>0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>
            <v>0</v>
          </cell>
          <cell r="AT324" t="str">
            <v>23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>
            <v>0</v>
          </cell>
          <cell r="AT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>
            <v>0</v>
          </cell>
          <cell r="AT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>
            <v>0</v>
          </cell>
          <cell r="AT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>
            <v>0</v>
          </cell>
          <cell r="AT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>
            <v>0</v>
          </cell>
          <cell r="AT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>
            <v>0</v>
          </cell>
          <cell r="AT330" t="str">
            <v>56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>
            <v>0</v>
          </cell>
          <cell r="AT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>
            <v>0</v>
          </cell>
          <cell r="AT332">
            <v>0</v>
          </cell>
        </row>
        <row r="333"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>
            <v>0</v>
          </cell>
          <cell r="AT333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>
            <v>0</v>
          </cell>
          <cell r="AT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>
            <v>0</v>
          </cell>
          <cell r="AT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>
            <v>0</v>
          </cell>
          <cell r="AT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>
            <v>0</v>
          </cell>
          <cell r="AT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>
            <v>0</v>
          </cell>
          <cell r="AT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>
            <v>0</v>
          </cell>
          <cell r="AT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>
            <v>0</v>
          </cell>
          <cell r="AT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P341">
            <v>0</v>
          </cell>
          <cell r="AT341">
            <v>0</v>
          </cell>
        </row>
        <row r="342">
          <cell r="J342">
            <v>10088896.119999999</v>
          </cell>
          <cell r="K342">
            <v>8813233.3699999992</v>
          </cell>
          <cell r="L342">
            <v>9470650.6300000008</v>
          </cell>
          <cell r="M342">
            <v>10821058.189999999</v>
          </cell>
          <cell r="N342">
            <v>8825317.7100000009</v>
          </cell>
          <cell r="O342">
            <v>9467749.9800000004</v>
          </cell>
          <cell r="P342">
            <v>11055565.779999999</v>
          </cell>
          <cell r="Q342">
            <v>17816965.710000001</v>
          </cell>
          <cell r="R342">
            <v>20887829.280000001</v>
          </cell>
          <cell r="S342">
            <v>18360779.010000002</v>
          </cell>
          <cell r="T342">
            <v>16522663.640000001</v>
          </cell>
          <cell r="U342">
            <v>17887804.460000001</v>
          </cell>
          <cell r="V342">
            <v>13905991.050000001</v>
          </cell>
          <cell r="W342">
            <v>15485625.41</v>
          </cell>
          <cell r="X342">
            <v>14486237.939999999</v>
          </cell>
          <cell r="Y342">
            <v>15837276.07</v>
          </cell>
          <cell r="Z342">
            <v>15835258.48</v>
          </cell>
          <cell r="AA342">
            <v>14434330.15</v>
          </cell>
          <cell r="AD342">
            <v>10961036.536666667</v>
          </cell>
          <cell r="AE342">
            <v>11595895.663749998</v>
          </cell>
          <cell r="AF342">
            <v>12170440.711250002</v>
          </cell>
          <cell r="AG342">
            <v>12541045.52083333</v>
          </cell>
          <cell r="AH342">
            <v>13036855.950833336</v>
          </cell>
          <cell r="AI342">
            <v>13493921.778750002</v>
          </cell>
          <cell r="AJ342">
            <v>13930983.735833338</v>
          </cell>
          <cell r="AK342">
            <v>14417982.875416668</v>
          </cell>
          <cell r="AL342">
            <v>14835974.758333335</v>
          </cell>
          <cell r="AM342">
            <v>15337064.702083334</v>
          </cell>
          <cell r="AN342">
            <v>15836086.407916665</v>
          </cell>
          <cell r="AP342">
            <v>16692406.623749999</v>
          </cell>
          <cell r="AT342">
            <v>0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P343">
            <v>45651.246249999997</v>
          </cell>
          <cell r="AT343">
            <v>0</v>
          </cell>
        </row>
        <row r="344">
          <cell r="J344">
            <v>32842.47</v>
          </cell>
          <cell r="K344">
            <v>31515.47</v>
          </cell>
          <cell r="L344">
            <v>31717.15</v>
          </cell>
          <cell r="M344">
            <v>31526.25</v>
          </cell>
          <cell r="N344">
            <v>31627.95</v>
          </cell>
          <cell r="O344">
            <v>31627.95</v>
          </cell>
          <cell r="P344">
            <v>31526.25</v>
          </cell>
          <cell r="Q344">
            <v>44009.77</v>
          </cell>
          <cell r="R344">
            <v>42315.74</v>
          </cell>
          <cell r="S344">
            <v>42315.74</v>
          </cell>
          <cell r="T344">
            <v>43908.66</v>
          </cell>
          <cell r="U344">
            <v>52077.9</v>
          </cell>
          <cell r="V344">
            <v>51513.8</v>
          </cell>
          <cell r="W344">
            <v>52891.97</v>
          </cell>
          <cell r="X344">
            <v>52856.17</v>
          </cell>
          <cell r="Y344">
            <v>56697.32</v>
          </cell>
          <cell r="Z344">
            <v>62159.040000000001</v>
          </cell>
          <cell r="AA344">
            <v>63235.32</v>
          </cell>
          <cell r="AD344">
            <v>31232.941250000003</v>
          </cell>
          <cell r="AE344">
            <v>32423.268750000003</v>
          </cell>
          <cell r="AF344">
            <v>33563.181666666671</v>
          </cell>
          <cell r="AG344">
            <v>34755.735000000001</v>
          </cell>
          <cell r="AH344">
            <v>36318.069583333338</v>
          </cell>
          <cell r="AI344">
            <v>38028.91375</v>
          </cell>
          <cell r="AJ344">
            <v>39697.573333333334</v>
          </cell>
          <cell r="AK344">
            <v>41469.053333333337</v>
          </cell>
          <cell r="AL344">
            <v>43398.640416666662</v>
          </cell>
          <cell r="AM344">
            <v>45719.563750000001</v>
          </cell>
          <cell r="AN344">
            <v>48308.666250000002</v>
          </cell>
          <cell r="AP344">
            <v>53893.797083333338</v>
          </cell>
          <cell r="AT344">
            <v>0</v>
          </cell>
        </row>
        <row r="345">
          <cell r="J345">
            <v>45716.15</v>
          </cell>
          <cell r="K345">
            <v>109106.42</v>
          </cell>
          <cell r="L345">
            <v>110346.42</v>
          </cell>
          <cell r="M345">
            <v>112066.31</v>
          </cell>
          <cell r="N345">
            <v>114118.86</v>
          </cell>
          <cell r="O345">
            <v>115783.82</v>
          </cell>
          <cell r="P345">
            <v>142065.60000000001</v>
          </cell>
          <cell r="Q345">
            <v>194632.69</v>
          </cell>
          <cell r="R345">
            <v>189832.25</v>
          </cell>
          <cell r="S345">
            <v>193750.63</v>
          </cell>
          <cell r="T345">
            <v>229992.67</v>
          </cell>
          <cell r="U345">
            <v>343088.3</v>
          </cell>
          <cell r="V345">
            <v>323296.73</v>
          </cell>
          <cell r="W345">
            <v>603813.82999999996</v>
          </cell>
          <cell r="X345">
            <v>797059.77</v>
          </cell>
          <cell r="Y345">
            <v>1260859.46</v>
          </cell>
          <cell r="Z345">
            <v>1288654.67</v>
          </cell>
          <cell r="AA345">
            <v>1314498.55</v>
          </cell>
          <cell r="AD345">
            <v>70543.327083333323</v>
          </cell>
          <cell r="AE345">
            <v>86562.699583333335</v>
          </cell>
          <cell r="AF345">
            <v>102545.31958333333</v>
          </cell>
          <cell r="AG345">
            <v>120201.29041666666</v>
          </cell>
          <cell r="AH345">
            <v>144079.66416666665</v>
          </cell>
          <cell r="AI345">
            <v>169940.86749999999</v>
          </cell>
          <cell r="AJ345">
            <v>202119.53375000003</v>
          </cell>
          <cell r="AK345">
            <v>251345.39875000002</v>
          </cell>
          <cell r="AL345">
            <v>327824.83624999999</v>
          </cell>
          <cell r="AM345">
            <v>424630.20958333329</v>
          </cell>
          <cell r="AN345">
            <v>523515.64874999999</v>
          </cell>
          <cell r="AP345">
            <v>722367.35958333348</v>
          </cell>
          <cell r="AT345">
            <v>0</v>
          </cell>
        </row>
        <row r="346">
          <cell r="J346">
            <v>13114718.550000001</v>
          </cell>
          <cell r="K346">
            <v>13120349.98</v>
          </cell>
          <cell r="L346">
            <v>13065957.949999999</v>
          </cell>
          <cell r="M346">
            <v>13158930.699999999</v>
          </cell>
          <cell r="N346">
            <v>13064354.27</v>
          </cell>
          <cell r="O346">
            <v>12654433.25</v>
          </cell>
          <cell r="P346">
            <v>12105606.33</v>
          </cell>
          <cell r="Q346">
            <v>12428203.26</v>
          </cell>
          <cell r="R346">
            <v>12416347.189999999</v>
          </cell>
          <cell r="S346">
            <v>12196773.01</v>
          </cell>
          <cell r="T346">
            <v>11933212.449999999</v>
          </cell>
          <cell r="U346">
            <v>12029153.99</v>
          </cell>
          <cell r="V346">
            <v>12298799.99</v>
          </cell>
          <cell r="W346">
            <v>11588570.27</v>
          </cell>
          <cell r="X346">
            <v>12231871.300000001</v>
          </cell>
          <cell r="Y346">
            <v>12807224.710000001</v>
          </cell>
          <cell r="Z346">
            <v>12534078.92</v>
          </cell>
          <cell r="AA346">
            <v>12454017.51</v>
          </cell>
          <cell r="AD346">
            <v>12861319.131250001</v>
          </cell>
          <cell r="AE346">
            <v>12854484.672500001</v>
          </cell>
          <cell r="AF346">
            <v>12815674.615000002</v>
          </cell>
          <cell r="AG346">
            <v>12738808.136666669</v>
          </cell>
          <cell r="AH346">
            <v>12652080.237083333</v>
          </cell>
          <cell r="AI346">
            <v>12573340.137500001</v>
          </cell>
          <cell r="AJ346">
            <v>12475519.376250001</v>
          </cell>
          <cell r="AK346">
            <v>12376941.61125</v>
          </cell>
          <cell r="AL346">
            <v>12327533.584583335</v>
          </cell>
          <cell r="AM346">
            <v>12290784.362083331</v>
          </cell>
          <cell r="AN346">
            <v>12260338.899999997</v>
          </cell>
          <cell r="AP346">
            <v>12183296.621250002</v>
          </cell>
          <cell r="AT346">
            <v>0</v>
          </cell>
        </row>
        <row r="347">
          <cell r="J347">
            <v>528473.42000000004</v>
          </cell>
          <cell r="K347">
            <v>600215.04000000004</v>
          </cell>
          <cell r="L347">
            <v>637442.65</v>
          </cell>
          <cell r="M347">
            <v>671608.66</v>
          </cell>
          <cell r="N347">
            <v>658887.15</v>
          </cell>
          <cell r="O347">
            <v>639868.46</v>
          </cell>
          <cell r="P347">
            <v>671066.91</v>
          </cell>
          <cell r="Q347">
            <v>647672.49</v>
          </cell>
          <cell r="R347">
            <v>741579.2</v>
          </cell>
          <cell r="S347">
            <v>738675</v>
          </cell>
          <cell r="T347">
            <v>686228.07</v>
          </cell>
          <cell r="U347">
            <v>662181.78</v>
          </cell>
          <cell r="V347">
            <v>633043.69999999995</v>
          </cell>
          <cell r="W347">
            <v>586217.18999999994</v>
          </cell>
          <cell r="X347">
            <v>538449.98</v>
          </cell>
          <cell r="Y347">
            <v>654994.91</v>
          </cell>
          <cell r="Z347">
            <v>683660.42</v>
          </cell>
          <cell r="AA347">
            <v>638866.16</v>
          </cell>
          <cell r="AD347">
            <v>626047.06375000009</v>
          </cell>
          <cell r="AE347">
            <v>633070.96750000003</v>
          </cell>
          <cell r="AF347">
            <v>643404.7120833334</v>
          </cell>
          <cell r="AG347">
            <v>650715.32874999999</v>
          </cell>
          <cell r="AH347">
            <v>655349.43500000006</v>
          </cell>
          <cell r="AI347">
            <v>661348.66416666668</v>
          </cell>
          <cell r="AJ347">
            <v>665122.51541666675</v>
          </cell>
          <cell r="AK347">
            <v>660414.5770833334</v>
          </cell>
          <cell r="AL347">
            <v>655597.64291666681</v>
          </cell>
          <cell r="AM347">
            <v>655937.62291666679</v>
          </cell>
          <cell r="AN347">
            <v>656928.08000000007</v>
          </cell>
          <cell r="AP347">
            <v>626584.68750000012</v>
          </cell>
          <cell r="AT347">
            <v>0</v>
          </cell>
        </row>
        <row r="348">
          <cell r="J348">
            <v>1512997.8</v>
          </cell>
          <cell r="K348">
            <v>1797398.88</v>
          </cell>
          <cell r="L348">
            <v>2219920.42</v>
          </cell>
          <cell r="M348">
            <v>2638317.38</v>
          </cell>
          <cell r="N348">
            <v>3968732.73</v>
          </cell>
          <cell r="O348">
            <v>3802128.48</v>
          </cell>
          <cell r="P348">
            <v>4228272.5199999996</v>
          </cell>
          <cell r="Q348">
            <v>-148625.81</v>
          </cell>
          <cell r="R348">
            <v>-225257.04</v>
          </cell>
          <cell r="S348">
            <v>58730.81</v>
          </cell>
          <cell r="T348">
            <v>358413.85</v>
          </cell>
          <cell r="U348">
            <v>-5104697.03</v>
          </cell>
          <cell r="V348">
            <v>885037.23</v>
          </cell>
          <cell r="W348">
            <v>1775001.01</v>
          </cell>
          <cell r="X348">
            <v>1450914.73</v>
          </cell>
          <cell r="Y348">
            <v>2149511.87</v>
          </cell>
          <cell r="Z348">
            <v>2341196.81</v>
          </cell>
          <cell r="AA348">
            <v>2600435.37</v>
          </cell>
          <cell r="AD348">
            <v>1871010.0766666669</v>
          </cell>
          <cell r="AE348">
            <v>1876042.5341666667</v>
          </cell>
          <cell r="AF348">
            <v>1833159.2045833336</v>
          </cell>
          <cell r="AG348">
            <v>1786798.7595833335</v>
          </cell>
          <cell r="AH348">
            <v>1513820.8912500003</v>
          </cell>
          <cell r="AI348">
            <v>1232696.0587500001</v>
          </cell>
          <cell r="AJ348">
            <v>1205597.790416667</v>
          </cell>
          <cell r="AK348">
            <v>1172622.6420833333</v>
          </cell>
          <cell r="AL348">
            <v>1120213.8420833333</v>
          </cell>
          <cell r="AM348">
            <v>1032032.9491666667</v>
          </cell>
          <cell r="AN348">
            <v>914148.40625</v>
          </cell>
          <cell r="AP348">
            <v>618950.49083333334</v>
          </cell>
          <cell r="AT348">
            <v>0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P349">
            <v>0</v>
          </cell>
          <cell r="AT349">
            <v>0</v>
          </cell>
        </row>
        <row r="350"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P350">
            <v>0</v>
          </cell>
          <cell r="AT350">
            <v>0</v>
          </cell>
        </row>
        <row r="351"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D351">
            <v>-18.050833333333333</v>
          </cell>
          <cell r="AE351">
            <v>-18.050833333333333</v>
          </cell>
          <cell r="AF351">
            <v>-18.050833333333333</v>
          </cell>
          <cell r="AG351">
            <v>-18.050833333333333</v>
          </cell>
          <cell r="AH351">
            <v>-9.0254166666666666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P351">
            <v>0</v>
          </cell>
          <cell r="AT351">
            <v>0</v>
          </cell>
        </row>
        <row r="352">
          <cell r="J352">
            <v>690893.36</v>
          </cell>
          <cell r="K352">
            <v>690893.36</v>
          </cell>
          <cell r="L352">
            <v>690893.36</v>
          </cell>
          <cell r="M352">
            <v>690893.36</v>
          </cell>
          <cell r="N352">
            <v>690893.36</v>
          </cell>
          <cell r="O352">
            <v>690893.36</v>
          </cell>
          <cell r="P352">
            <v>690893.36</v>
          </cell>
          <cell r="Q352">
            <v>730267.37</v>
          </cell>
          <cell r="R352">
            <v>730267.37</v>
          </cell>
          <cell r="S352">
            <v>730267.37</v>
          </cell>
          <cell r="T352">
            <v>730267.37</v>
          </cell>
          <cell r="U352">
            <v>730267.37</v>
          </cell>
          <cell r="V352">
            <v>730267.37</v>
          </cell>
          <cell r="W352">
            <v>730267.37</v>
          </cell>
          <cell r="X352">
            <v>730267.37</v>
          </cell>
          <cell r="Y352">
            <v>730267.37</v>
          </cell>
          <cell r="Z352">
            <v>730267.37</v>
          </cell>
          <cell r="AA352">
            <v>730267.37</v>
          </cell>
          <cell r="AD352">
            <v>692533.94375000009</v>
          </cell>
          <cell r="AE352">
            <v>695815.11125000007</v>
          </cell>
          <cell r="AF352">
            <v>699096.27875000006</v>
          </cell>
          <cell r="AG352">
            <v>702377.44625000004</v>
          </cell>
          <cell r="AH352">
            <v>705658.61375000002</v>
          </cell>
          <cell r="AI352">
            <v>708939.78125</v>
          </cell>
          <cell r="AJ352">
            <v>712220.94874999998</v>
          </cell>
          <cell r="AK352">
            <v>715502.11624999996</v>
          </cell>
          <cell r="AL352">
            <v>718783.28375000006</v>
          </cell>
          <cell r="AM352">
            <v>722064.45125000004</v>
          </cell>
          <cell r="AN352">
            <v>725345.61875000002</v>
          </cell>
          <cell r="AP352">
            <v>732603.61708333343</v>
          </cell>
          <cell r="AT352">
            <v>0</v>
          </cell>
        </row>
        <row r="353"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P353">
            <v>0</v>
          </cell>
          <cell r="AT353">
            <v>0</v>
          </cell>
        </row>
        <row r="354"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P354">
            <v>0</v>
          </cell>
          <cell r="AT354" t="str">
            <v>23</v>
          </cell>
        </row>
        <row r="355"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P355">
            <v>0</v>
          </cell>
          <cell r="AT355">
            <v>0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P356">
            <v>0</v>
          </cell>
          <cell r="AT356">
            <v>0</v>
          </cell>
        </row>
        <row r="357">
          <cell r="J357">
            <v>2271444.19</v>
          </cell>
          <cell r="K357">
            <v>2323151.7400000002</v>
          </cell>
          <cell r="L357">
            <v>3229510.32</v>
          </cell>
          <cell r="M357">
            <v>3463925.92</v>
          </cell>
          <cell r="N357">
            <v>4564889.6100000003</v>
          </cell>
          <cell r="O357">
            <v>4489277.54</v>
          </cell>
          <cell r="P357">
            <v>4502966.76</v>
          </cell>
          <cell r="Q357">
            <v>5740099.4299999997</v>
          </cell>
          <cell r="R357">
            <v>6921241.71</v>
          </cell>
          <cell r="S357">
            <v>8185971.25</v>
          </cell>
          <cell r="T357">
            <v>6186848.5300000003</v>
          </cell>
          <cell r="U357">
            <v>5009111.5999999996</v>
          </cell>
          <cell r="V357">
            <v>5165896.47</v>
          </cell>
          <cell r="W357">
            <v>4757417.79</v>
          </cell>
          <cell r="X357">
            <v>3795097.58</v>
          </cell>
          <cell r="Y357">
            <v>2980875.1</v>
          </cell>
          <cell r="Z357">
            <v>2942641.4</v>
          </cell>
          <cell r="AA357">
            <v>2809040.37</v>
          </cell>
          <cell r="AD357">
            <v>3597005.762083333</v>
          </cell>
          <cell r="AE357">
            <v>3799794.1020833333</v>
          </cell>
          <cell r="AF357">
            <v>4116848.1208333336</v>
          </cell>
          <cell r="AG357">
            <v>4440314.3775000004</v>
          </cell>
          <cell r="AH357">
            <v>4644301.2370833335</v>
          </cell>
          <cell r="AI357">
            <v>4861305.3950000005</v>
          </cell>
          <cell r="AJ357">
            <v>5083335.3254166665</v>
          </cell>
          <cell r="AK357">
            <v>5208329.2133333338</v>
          </cell>
          <cell r="AL357">
            <v>5211768.2316666665</v>
          </cell>
          <cell r="AM357">
            <v>5124047.4387499997</v>
          </cell>
          <cell r="AN357">
            <v>4986443.8812499996</v>
          </cell>
          <cell r="AP357">
            <v>4742285.1379166665</v>
          </cell>
          <cell r="AT357">
            <v>0</v>
          </cell>
        </row>
        <row r="358">
          <cell r="J358">
            <v>88464.76</v>
          </cell>
          <cell r="K358">
            <v>205485.27</v>
          </cell>
          <cell r="L358">
            <v>192855.11</v>
          </cell>
          <cell r="M358">
            <v>261720.97</v>
          </cell>
          <cell r="N358">
            <v>340050.87</v>
          </cell>
          <cell r="O358">
            <v>291299.46000000002</v>
          </cell>
          <cell r="P358">
            <v>303768.58</v>
          </cell>
          <cell r="Q358">
            <v>300090.90000000002</v>
          </cell>
          <cell r="R358">
            <v>356619.91</v>
          </cell>
          <cell r="S358">
            <v>321077.26</v>
          </cell>
          <cell r="T358">
            <v>364660.75</v>
          </cell>
          <cell r="U358">
            <v>364660.75</v>
          </cell>
          <cell r="V358">
            <v>421895.98</v>
          </cell>
          <cell r="W358">
            <v>364660.75</v>
          </cell>
          <cell r="X358">
            <v>364660.75</v>
          </cell>
          <cell r="Y358">
            <v>364660.75</v>
          </cell>
          <cell r="Z358">
            <v>364660.75</v>
          </cell>
          <cell r="AA358">
            <v>364660.75</v>
          </cell>
          <cell r="AD358">
            <v>181698.54125000001</v>
          </cell>
          <cell r="AE358">
            <v>206055.6333333333</v>
          </cell>
          <cell r="AF358">
            <v>229785.33</v>
          </cell>
          <cell r="AG358">
            <v>249691.06333333332</v>
          </cell>
          <cell r="AH358">
            <v>271054.71625</v>
          </cell>
          <cell r="AI358">
            <v>296455.85000000003</v>
          </cell>
          <cell r="AJ358">
            <v>316981.12916666665</v>
          </cell>
          <cell r="AK358">
            <v>330772.00916666671</v>
          </cell>
          <cell r="AL358">
            <v>342219.73499999999</v>
          </cell>
          <cell r="AM358">
            <v>347534.3041666667</v>
          </cell>
          <cell r="AN358">
            <v>351616.43624999997</v>
          </cell>
          <cell r="AP358">
            <v>362437.9145833333</v>
          </cell>
          <cell r="AT358">
            <v>0</v>
          </cell>
        </row>
        <row r="359">
          <cell r="J359">
            <v>532</v>
          </cell>
          <cell r="K359">
            <v>385</v>
          </cell>
          <cell r="L359">
            <v>385</v>
          </cell>
          <cell r="M359">
            <v>385</v>
          </cell>
          <cell r="N359">
            <v>385</v>
          </cell>
          <cell r="O359">
            <v>385</v>
          </cell>
          <cell r="P359">
            <v>385</v>
          </cell>
          <cell r="Q359">
            <v>385</v>
          </cell>
          <cell r="R359">
            <v>385</v>
          </cell>
          <cell r="S359">
            <v>385</v>
          </cell>
          <cell r="T359">
            <v>-385</v>
          </cell>
          <cell r="U359">
            <v>385</v>
          </cell>
          <cell r="V359">
            <v>385</v>
          </cell>
          <cell r="W359">
            <v>385</v>
          </cell>
          <cell r="X359">
            <v>385</v>
          </cell>
          <cell r="Y359">
            <v>385</v>
          </cell>
          <cell r="Z359">
            <v>385</v>
          </cell>
          <cell r="AA359">
            <v>0</v>
          </cell>
          <cell r="AD359">
            <v>1254.825</v>
          </cell>
          <cell r="AE359">
            <v>707.60833333333323</v>
          </cell>
          <cell r="AF359">
            <v>427.875</v>
          </cell>
          <cell r="AG359">
            <v>383.54166666666669</v>
          </cell>
          <cell r="AH359">
            <v>339.20833333333331</v>
          </cell>
          <cell r="AI359">
            <v>326.95833333333331</v>
          </cell>
          <cell r="AJ359">
            <v>320.83333333333331</v>
          </cell>
          <cell r="AK359">
            <v>320.83333333333331</v>
          </cell>
          <cell r="AL359">
            <v>320.83333333333331</v>
          </cell>
          <cell r="AM359">
            <v>320.83333333333331</v>
          </cell>
          <cell r="AN359">
            <v>304.79166666666669</v>
          </cell>
          <cell r="AP359">
            <v>240.625</v>
          </cell>
          <cell r="AT359">
            <v>0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P360">
            <v>0</v>
          </cell>
          <cell r="AT360">
            <v>0</v>
          </cell>
        </row>
        <row r="361">
          <cell r="J361">
            <v>2035010.14</v>
          </cell>
          <cell r="K361">
            <v>2564669.2400000002</v>
          </cell>
          <cell r="L361">
            <v>2780399.26</v>
          </cell>
          <cell r="M361">
            <v>2739692.76</v>
          </cell>
          <cell r="N361">
            <v>2662149.1800000002</v>
          </cell>
          <cell r="O361">
            <v>2795123.53</v>
          </cell>
          <cell r="P361">
            <v>3448678.26</v>
          </cell>
          <cell r="Q361">
            <v>2804157.9</v>
          </cell>
          <cell r="R361">
            <v>2743150.26</v>
          </cell>
          <cell r="S361">
            <v>2111717.96</v>
          </cell>
          <cell r="T361">
            <v>2776240.54</v>
          </cell>
          <cell r="U361">
            <v>2749961.07</v>
          </cell>
          <cell r="V361">
            <v>3131598.51</v>
          </cell>
          <cell r="W361">
            <v>3607468.93</v>
          </cell>
          <cell r="X361">
            <v>3568718.29</v>
          </cell>
          <cell r="Y361">
            <v>3661302.24</v>
          </cell>
          <cell r="Z361">
            <v>3582349.39</v>
          </cell>
          <cell r="AA361">
            <v>4062879.7</v>
          </cell>
          <cell r="AD361">
            <v>2463330.8820833336</v>
          </cell>
          <cell r="AE361">
            <v>2589279.6304166666</v>
          </cell>
          <cell r="AF361">
            <v>2632495.7470833329</v>
          </cell>
          <cell r="AG361">
            <v>2618752.3570833332</v>
          </cell>
          <cell r="AH361">
            <v>2653342.1608333327</v>
          </cell>
          <cell r="AI361">
            <v>2729937.0237499992</v>
          </cell>
          <cell r="AJ361">
            <v>2819078.1929166666</v>
          </cell>
          <cell r="AK361">
            <v>2895374.8062499999</v>
          </cell>
          <cell r="AL361">
            <v>2966621.8275000001</v>
          </cell>
          <cell r="AM361">
            <v>3043363.8979166672</v>
          </cell>
          <cell r="AN361">
            <v>3134528.7470833338</v>
          </cell>
          <cell r="AP361">
            <v>3254667.1954166661</v>
          </cell>
          <cell r="AT361" t="str">
            <v>56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P362">
            <v>0</v>
          </cell>
          <cell r="AT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P363">
            <v>0</v>
          </cell>
          <cell r="AT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P364">
            <v>0</v>
          </cell>
          <cell r="AT364" t="str">
            <v>56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P365">
            <v>0</v>
          </cell>
          <cell r="AT365" t="str">
            <v>56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P366">
            <v>0</v>
          </cell>
          <cell r="AT366" t="str">
            <v>56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P367">
            <v>0</v>
          </cell>
          <cell r="AT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P368">
            <v>0</v>
          </cell>
          <cell r="AT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P369">
            <v>0</v>
          </cell>
          <cell r="AT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P370">
            <v>0</v>
          </cell>
          <cell r="AT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P371">
            <v>0</v>
          </cell>
          <cell r="AT371">
            <v>0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P372">
            <v>0</v>
          </cell>
          <cell r="AT372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P373">
            <v>0</v>
          </cell>
          <cell r="AT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P374">
            <v>0</v>
          </cell>
          <cell r="AT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P375">
            <v>0</v>
          </cell>
          <cell r="AT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P376">
            <v>0</v>
          </cell>
          <cell r="AT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P377">
            <v>0</v>
          </cell>
          <cell r="AT377">
            <v>0</v>
          </cell>
        </row>
        <row r="378">
          <cell r="J378">
            <v>-5687139.2400000002</v>
          </cell>
          <cell r="K378">
            <v>-5464339.6600000001</v>
          </cell>
          <cell r="L378">
            <v>-5396717.3200000003</v>
          </cell>
          <cell r="M378">
            <v>-5324914.38</v>
          </cell>
          <cell r="N378">
            <v>-5682556.8200000003</v>
          </cell>
          <cell r="O378">
            <v>-5511808.9699999997</v>
          </cell>
          <cell r="P378">
            <v>-5472217.7800000003</v>
          </cell>
          <cell r="Q378">
            <v>-6085121.5199999996</v>
          </cell>
          <cell r="R378">
            <v>-6002605.6900000004</v>
          </cell>
          <cell r="S378">
            <v>-6455907.5300000003</v>
          </cell>
          <cell r="T378">
            <v>-6534462.5800000001</v>
          </cell>
          <cell r="U378">
            <v>-7055497.6500000004</v>
          </cell>
          <cell r="V378">
            <v>-6248379</v>
          </cell>
          <cell r="W378">
            <v>-5998723.21</v>
          </cell>
          <cell r="X378">
            <v>-5031840.03</v>
          </cell>
          <cell r="Y378">
            <v>-4397170.97</v>
          </cell>
          <cell r="Z378">
            <v>-3394298.52</v>
          </cell>
          <cell r="AA378">
            <v>-2327047.5099999998</v>
          </cell>
          <cell r="AD378">
            <v>-5540865.5579166664</v>
          </cell>
          <cell r="AE378">
            <v>-5529036.6012499994</v>
          </cell>
          <cell r="AF378">
            <v>-5539658.6933333324</v>
          </cell>
          <cell r="AG378">
            <v>-5651083.2662499994</v>
          </cell>
          <cell r="AH378">
            <v>-5809572.1258333325</v>
          </cell>
          <cell r="AI378">
            <v>-5912825.751666666</v>
          </cell>
          <cell r="AJ378">
            <v>-5958476.7229166664</v>
          </cell>
          <cell r="AK378">
            <v>-5965539.4837499997</v>
          </cell>
          <cell r="AL378">
            <v>-5911680.2879166668</v>
          </cell>
          <cell r="AM378">
            <v>-5777680.2166666659</v>
          </cell>
          <cell r="AN378">
            <v>-5549637.7266666675</v>
          </cell>
          <cell r="AP378">
            <v>-4993935.3929166673</v>
          </cell>
          <cell r="AT378">
            <v>0</v>
          </cell>
        </row>
        <row r="379">
          <cell r="J379">
            <v>-1584671.08</v>
          </cell>
          <cell r="K379">
            <v>-1506329.89</v>
          </cell>
          <cell r="L379">
            <v>-1400826.14</v>
          </cell>
          <cell r="M379">
            <v>-1593005.83</v>
          </cell>
          <cell r="N379">
            <v>-1540368.86</v>
          </cell>
          <cell r="O379">
            <v>-1421109.91</v>
          </cell>
          <cell r="P379">
            <v>-1354135.32</v>
          </cell>
          <cell r="Q379">
            <v>-1629651.94</v>
          </cell>
          <cell r="R379">
            <v>-1689703.5</v>
          </cell>
          <cell r="S379">
            <v>-2210319.06</v>
          </cell>
          <cell r="T379">
            <v>-2377962.5499999998</v>
          </cell>
          <cell r="U379">
            <v>-2351405.4300000002</v>
          </cell>
          <cell r="V379">
            <v>-2379157.2999999998</v>
          </cell>
          <cell r="W379">
            <v>-2103643.04</v>
          </cell>
          <cell r="X379">
            <v>-1359623.52</v>
          </cell>
          <cell r="Y379">
            <v>-1082063.17</v>
          </cell>
          <cell r="Z379">
            <v>-845713.31</v>
          </cell>
          <cell r="AA379">
            <v>-643850.13</v>
          </cell>
          <cell r="AD379">
            <v>-1506342.3483333336</v>
          </cell>
          <cell r="AE379">
            <v>-1501627.0266666666</v>
          </cell>
          <cell r="AF379">
            <v>-1521304.8924999998</v>
          </cell>
          <cell r="AG379">
            <v>-1593583.0970833332</v>
          </cell>
          <cell r="AH379">
            <v>-1681102.0570833331</v>
          </cell>
          <cell r="AI379">
            <v>-1754727.7183333335</v>
          </cell>
          <cell r="AJ379">
            <v>-1812719.3587499999</v>
          </cell>
          <cell r="AK379">
            <v>-1835890.6308333334</v>
          </cell>
          <cell r="AL379">
            <v>-1812884.5774999999</v>
          </cell>
          <cell r="AM379">
            <v>-1762651.3187500003</v>
          </cell>
          <cell r="AN379">
            <v>-1701321.513333333</v>
          </cell>
          <cell r="AP379">
            <v>-1579815.5091666663</v>
          </cell>
          <cell r="AT379">
            <v>0</v>
          </cell>
        </row>
        <row r="380">
          <cell r="J380">
            <v>-139486.87</v>
          </cell>
          <cell r="K380">
            <v>-350626.33</v>
          </cell>
          <cell r="L380">
            <v>-350666.32</v>
          </cell>
          <cell r="M380">
            <v>-341654.05</v>
          </cell>
          <cell r="N380">
            <v>-16071.59</v>
          </cell>
          <cell r="O380">
            <v>-662368.51</v>
          </cell>
          <cell r="P380">
            <v>-662571</v>
          </cell>
          <cell r="Q380">
            <v>158986.63</v>
          </cell>
          <cell r="R380">
            <v>152056.60999999999</v>
          </cell>
          <cell r="S380">
            <v>159004.49</v>
          </cell>
          <cell r="T380">
            <v>159004.49</v>
          </cell>
          <cell r="U380">
            <v>159004.49</v>
          </cell>
          <cell r="V380">
            <v>159004.5</v>
          </cell>
          <cell r="W380">
            <v>158791.99</v>
          </cell>
          <cell r="X380">
            <v>158614.17000000001</v>
          </cell>
          <cell r="Y380">
            <v>159004.49</v>
          </cell>
          <cell r="Z380">
            <v>159004.49</v>
          </cell>
          <cell r="AA380">
            <v>-1433147.98</v>
          </cell>
          <cell r="AD380">
            <v>-256341.41458333333</v>
          </cell>
          <cell r="AE380">
            <v>-231443.70041666672</v>
          </cell>
          <cell r="AF380">
            <v>-206837.39291666669</v>
          </cell>
          <cell r="AG380">
            <v>-181982.31500000003</v>
          </cell>
          <cell r="AH380">
            <v>-157078.99791666667</v>
          </cell>
          <cell r="AI380">
            <v>-132178.52291666667</v>
          </cell>
          <cell r="AJ380">
            <v>-98515.619166666656</v>
          </cell>
          <cell r="AK380">
            <v>-56069.835416666676</v>
          </cell>
          <cell r="AL380">
            <v>-13989.04250000002</v>
          </cell>
          <cell r="AM380">
            <v>14166.566666666671</v>
          </cell>
          <cell r="AN380">
            <v>-10654.407916666669</v>
          </cell>
          <cell r="AP380">
            <v>-233879.11250000002</v>
          </cell>
          <cell r="AT380">
            <v>0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190.9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D381">
            <v>191.15041666666664</v>
          </cell>
          <cell r="AE381">
            <v>4.12</v>
          </cell>
          <cell r="AF381">
            <v>15.908333333333333</v>
          </cell>
          <cell r="AG381">
            <v>15.908333333333333</v>
          </cell>
          <cell r="AH381">
            <v>15.908333333333333</v>
          </cell>
          <cell r="AI381">
            <v>15.908333333333333</v>
          </cell>
          <cell r="AJ381">
            <v>15.908333333333333</v>
          </cell>
          <cell r="AK381">
            <v>15.908333333333333</v>
          </cell>
          <cell r="AL381">
            <v>7.9541666666666666</v>
          </cell>
          <cell r="AM381">
            <v>0</v>
          </cell>
          <cell r="AN381">
            <v>0</v>
          </cell>
          <cell r="AP381">
            <v>0</v>
          </cell>
          <cell r="AT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-144.72999999999999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D382">
            <v>-6.0304166666666665</v>
          </cell>
          <cell r="AE382">
            <v>-12.060833333333333</v>
          </cell>
          <cell r="AF382">
            <v>-12.060833333333333</v>
          </cell>
          <cell r="AG382">
            <v>-12.060833333333333</v>
          </cell>
          <cell r="AH382">
            <v>-12.060833333333333</v>
          </cell>
          <cell r="AI382">
            <v>-12.060833333333333</v>
          </cell>
          <cell r="AJ382">
            <v>-12.060833333333333</v>
          </cell>
          <cell r="AK382">
            <v>-12.060833333333333</v>
          </cell>
          <cell r="AL382">
            <v>-12.060833333333333</v>
          </cell>
          <cell r="AM382">
            <v>-12.060833333333333</v>
          </cell>
          <cell r="AN382">
            <v>-12.060833333333333</v>
          </cell>
          <cell r="AP382">
            <v>-6.0304166666666665</v>
          </cell>
          <cell r="AT382">
            <v>0</v>
          </cell>
        </row>
        <row r="383">
          <cell r="J383">
            <v>-1679948.17</v>
          </cell>
          <cell r="K383">
            <v>-1724214.74</v>
          </cell>
          <cell r="L383">
            <v>-1682280.2</v>
          </cell>
          <cell r="M383">
            <v>-1682424.44</v>
          </cell>
          <cell r="N383">
            <v>-1675325.23</v>
          </cell>
          <cell r="O383">
            <v>-1682804.43</v>
          </cell>
          <cell r="P383">
            <v>-1669417.29</v>
          </cell>
          <cell r="Q383">
            <v>-1596206.11</v>
          </cell>
          <cell r="R383">
            <v>-1634531.15</v>
          </cell>
          <cell r="S383">
            <v>-1615972.54</v>
          </cell>
          <cell r="T383">
            <v>-1496364.47</v>
          </cell>
          <cell r="U383">
            <v>-1466956.28</v>
          </cell>
          <cell r="V383">
            <v>-1488664.22</v>
          </cell>
          <cell r="W383">
            <v>-1448959.73</v>
          </cell>
          <cell r="X383">
            <v>-1419676.35</v>
          </cell>
          <cell r="Y383">
            <v>-1369595.78</v>
          </cell>
          <cell r="Z383">
            <v>-1325009.1200000001</v>
          </cell>
          <cell r="AA383">
            <v>-1292488.5900000001</v>
          </cell>
          <cell r="AD383">
            <v>-1659159.0491666666</v>
          </cell>
          <cell r="AE383">
            <v>-1662449.2141666666</v>
          </cell>
          <cell r="AF383">
            <v>-1662170.4474999998</v>
          </cell>
          <cell r="AG383">
            <v>-1655344.64</v>
          </cell>
          <cell r="AH383">
            <v>-1641939.4770833335</v>
          </cell>
          <cell r="AI383">
            <v>-1625900.2562499999</v>
          </cell>
          <cell r="AJ383">
            <v>-1606461.1329166666</v>
          </cell>
          <cell r="AK383">
            <v>-1584050.3470833332</v>
          </cell>
          <cell r="AL383">
            <v>-1560073.9924999999</v>
          </cell>
          <cell r="AM383">
            <v>-1532442.9604166669</v>
          </cell>
          <cell r="AN383">
            <v>-1501583.2958333334</v>
          </cell>
          <cell r="AP383">
            <v>-1429440.9137500001</v>
          </cell>
          <cell r="AT383">
            <v>0</v>
          </cell>
        </row>
        <row r="384">
          <cell r="J384">
            <v>-526486.04</v>
          </cell>
          <cell r="K384">
            <v>-598227.66</v>
          </cell>
          <cell r="L384">
            <v>-635455.27</v>
          </cell>
          <cell r="M384">
            <v>-669621.28</v>
          </cell>
          <cell r="N384">
            <v>-656899.77</v>
          </cell>
          <cell r="O384">
            <v>-637881.07999999996</v>
          </cell>
          <cell r="P384">
            <v>-669079.53</v>
          </cell>
          <cell r="Q384">
            <v>-645685.11</v>
          </cell>
          <cell r="R384">
            <v>-739591.82</v>
          </cell>
          <cell r="S384">
            <v>-736687.62</v>
          </cell>
          <cell r="T384">
            <v>-684240.69</v>
          </cell>
          <cell r="U384">
            <v>-660194.4</v>
          </cell>
          <cell r="V384">
            <v>-631056.31999999995</v>
          </cell>
          <cell r="W384">
            <v>-584229.81000000006</v>
          </cell>
          <cell r="X384">
            <v>-536462.6</v>
          </cell>
          <cell r="Y384">
            <v>-653007.53</v>
          </cell>
          <cell r="Z384">
            <v>-681673.04</v>
          </cell>
          <cell r="AA384">
            <v>-636878.78</v>
          </cell>
          <cell r="AD384">
            <v>-624639.33625000017</v>
          </cell>
          <cell r="AE384">
            <v>-631497.62500000012</v>
          </cell>
          <cell r="AF384">
            <v>-641665.75458333339</v>
          </cell>
          <cell r="AG384">
            <v>-648810.75625000009</v>
          </cell>
          <cell r="AH384">
            <v>-653362.05500000005</v>
          </cell>
          <cell r="AI384">
            <v>-659361.2841666668</v>
          </cell>
          <cell r="AJ384">
            <v>-663135.13541666674</v>
          </cell>
          <cell r="AK384">
            <v>-658427.19708333351</v>
          </cell>
          <cell r="AL384">
            <v>-653610.26291666669</v>
          </cell>
          <cell r="AM384">
            <v>-653950.24291666679</v>
          </cell>
          <cell r="AN384">
            <v>-654940.70000000007</v>
          </cell>
          <cell r="AP384">
            <v>-624597.3075</v>
          </cell>
          <cell r="AT384">
            <v>0</v>
          </cell>
        </row>
        <row r="385">
          <cell r="J385">
            <v>877289.17</v>
          </cell>
          <cell r="K385">
            <v>441003.02</v>
          </cell>
          <cell r="L385">
            <v>463027.16</v>
          </cell>
          <cell r="M385">
            <v>513393.05</v>
          </cell>
          <cell r="N385">
            <v>382341.64</v>
          </cell>
          <cell r="O385">
            <v>514828.24</v>
          </cell>
          <cell r="P385">
            <v>637282.06999999995</v>
          </cell>
          <cell r="Q385">
            <v>16144492.560000001</v>
          </cell>
          <cell r="R385">
            <v>19606089.170000002</v>
          </cell>
          <cell r="S385">
            <v>22725689.789999999</v>
          </cell>
          <cell r="T385">
            <v>24556928.420000002</v>
          </cell>
          <cell r="U385">
            <v>27850428.260000002</v>
          </cell>
          <cell r="V385">
            <v>19832962.420000002</v>
          </cell>
          <cell r="W385">
            <v>7168529.2699999996</v>
          </cell>
          <cell r="X385">
            <v>9557904.8900000006</v>
          </cell>
          <cell r="Y385">
            <v>7530353.5999999996</v>
          </cell>
          <cell r="Z385">
            <v>5103065.8499999996</v>
          </cell>
          <cell r="AA385">
            <v>4650975.4000000004</v>
          </cell>
          <cell r="AD385">
            <v>1245216.4670833333</v>
          </cell>
          <cell r="AE385">
            <v>2693242.8112500003</v>
          </cell>
          <cell r="AF385">
            <v>4404198.0629166663</v>
          </cell>
          <cell r="AG385">
            <v>6313495.9787500007</v>
          </cell>
          <cell r="AH385">
            <v>8432866.0058333334</v>
          </cell>
          <cell r="AI385">
            <v>10349219.097916668</v>
          </cell>
          <cell r="AJ385">
            <v>11419352.410416668</v>
          </cell>
          <cell r="AK385">
            <v>12078619.242916668</v>
          </cell>
          <cell r="AL385">
            <v>12749945.837916667</v>
          </cell>
          <cell r="AM385">
            <v>13239016.036250003</v>
          </cell>
          <cell r="AN385">
            <v>13608052.343333334</v>
          </cell>
          <cell r="AP385">
            <v>14131943.478749998</v>
          </cell>
          <cell r="AT385" t="str">
            <v>55</v>
          </cell>
        </row>
        <row r="386"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P386">
            <v>0</v>
          </cell>
          <cell r="AT386" t="str">
            <v>55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P387">
            <v>-44306.765000000007</v>
          </cell>
          <cell r="AT387">
            <v>0</v>
          </cell>
        </row>
        <row r="388">
          <cell r="J388">
            <v>5286845.1900000004</v>
          </cell>
          <cell r="K388">
            <v>4904812.13</v>
          </cell>
          <cell r="L388">
            <v>4569979.46</v>
          </cell>
          <cell r="M388">
            <v>3313366.08</v>
          </cell>
          <cell r="N388">
            <v>2959985.46</v>
          </cell>
          <cell r="O388">
            <v>3179065.13</v>
          </cell>
          <cell r="P388">
            <v>3326158.67</v>
          </cell>
          <cell r="Q388">
            <v>3508309.42</v>
          </cell>
          <cell r="R388">
            <v>3729807.89</v>
          </cell>
          <cell r="S388">
            <v>3863395.63</v>
          </cell>
          <cell r="T388">
            <v>3021766.64</v>
          </cell>
          <cell r="U388">
            <v>3244687.92</v>
          </cell>
          <cell r="V388">
            <v>4145584.39</v>
          </cell>
          <cell r="W388">
            <v>4193103.74</v>
          </cell>
          <cell r="X388">
            <v>4040013.69</v>
          </cell>
          <cell r="Y388">
            <v>3323452.02</v>
          </cell>
          <cell r="Z388">
            <v>2651297.38</v>
          </cell>
          <cell r="AA388">
            <v>2735281.87</v>
          </cell>
          <cell r="AD388">
            <v>3686851.7162500005</v>
          </cell>
          <cell r="AE388">
            <v>3735313.9891666672</v>
          </cell>
          <cell r="AF388">
            <v>3813729.3254166669</v>
          </cell>
          <cell r="AG388">
            <v>3851481.2829166669</v>
          </cell>
          <cell r="AH388">
            <v>3791112.4712499999</v>
          </cell>
          <cell r="AI388">
            <v>3694795.7683333331</v>
          </cell>
          <cell r="AJ388">
            <v>3617588.71875</v>
          </cell>
          <cell r="AK388">
            <v>3565852.2954166667</v>
          </cell>
          <cell r="AL388">
            <v>3544190.6358333328</v>
          </cell>
          <cell r="AM388">
            <v>3531748.8800000004</v>
          </cell>
          <cell r="AN388">
            <v>3500395.9075000007</v>
          </cell>
          <cell r="AP388">
            <v>3484567.4395833337</v>
          </cell>
          <cell r="AT388">
            <v>0</v>
          </cell>
        </row>
        <row r="389">
          <cell r="J389">
            <v>5805124.7300000004</v>
          </cell>
          <cell r="K389">
            <v>3996811.2</v>
          </cell>
          <cell r="L389">
            <v>4819831.9400000004</v>
          </cell>
          <cell r="M389">
            <v>4509920.46</v>
          </cell>
          <cell r="N389">
            <v>3915677.25</v>
          </cell>
          <cell r="O389">
            <v>3511502.09</v>
          </cell>
          <cell r="P389">
            <v>3057824.34</v>
          </cell>
          <cell r="Q389">
            <v>2528055.84</v>
          </cell>
          <cell r="R389">
            <v>2642571.9500000002</v>
          </cell>
          <cell r="S389">
            <v>2706166.93</v>
          </cell>
          <cell r="T389">
            <v>2920906.25</v>
          </cell>
          <cell r="U389">
            <v>3087091.11</v>
          </cell>
          <cell r="V389">
            <v>3217748.28</v>
          </cell>
          <cell r="W389">
            <v>3530637.62</v>
          </cell>
          <cell r="X389">
            <v>3908707.58</v>
          </cell>
          <cell r="Y389">
            <v>3803371.43</v>
          </cell>
          <cell r="Z389">
            <v>3285725.93</v>
          </cell>
          <cell r="AA389">
            <v>3372271.35</v>
          </cell>
          <cell r="AD389">
            <v>3688614.9783333335</v>
          </cell>
          <cell r="AE389">
            <v>3658145.5554166674</v>
          </cell>
          <cell r="AF389">
            <v>3654674.6470833332</v>
          </cell>
          <cell r="AG389">
            <v>3646053.9962500003</v>
          </cell>
          <cell r="AH389">
            <v>3632320.7320833337</v>
          </cell>
          <cell r="AI389">
            <v>3517316.3220833335</v>
          </cell>
          <cell r="AJ389">
            <v>3390085.0708333328</v>
          </cell>
          <cell r="AK389">
            <v>3332697.6566666663</v>
          </cell>
          <cell r="AL389">
            <v>3265294.5987500004</v>
          </cell>
          <cell r="AM389">
            <v>3209607.084166667</v>
          </cell>
          <cell r="AN389">
            <v>3177557.831666667</v>
          </cell>
          <cell r="AP389">
            <v>3172970.773333333</v>
          </cell>
          <cell r="AT389">
            <v>0</v>
          </cell>
        </row>
        <row r="390">
          <cell r="J390">
            <v>213977.93</v>
          </cell>
          <cell r="K390">
            <v>157106.93</v>
          </cell>
          <cell r="L390">
            <v>212271.93</v>
          </cell>
          <cell r="M390">
            <v>215026.13</v>
          </cell>
          <cell r="N390">
            <v>256529.03</v>
          </cell>
          <cell r="O390">
            <v>228979.95</v>
          </cell>
          <cell r="P390">
            <v>232243.55</v>
          </cell>
          <cell r="Q390">
            <v>209908.49</v>
          </cell>
          <cell r="R390">
            <v>184501.71</v>
          </cell>
          <cell r="S390">
            <v>210355.5</v>
          </cell>
          <cell r="T390">
            <v>282337.19</v>
          </cell>
          <cell r="U390">
            <v>214860.89</v>
          </cell>
          <cell r="V390">
            <v>265545.8</v>
          </cell>
          <cell r="W390">
            <v>170779.28</v>
          </cell>
          <cell r="X390">
            <v>197090.07</v>
          </cell>
          <cell r="Y390">
            <v>270636.90000000002</v>
          </cell>
          <cell r="Z390">
            <v>208586.93</v>
          </cell>
          <cell r="AA390">
            <v>297987.12</v>
          </cell>
          <cell r="AD390">
            <v>228482.90666666662</v>
          </cell>
          <cell r="AE390">
            <v>224161.83749999994</v>
          </cell>
          <cell r="AF390">
            <v>220430.18541666665</v>
          </cell>
          <cell r="AG390">
            <v>220155.97</v>
          </cell>
          <cell r="AH390">
            <v>219469.72916666666</v>
          </cell>
          <cell r="AI390">
            <v>220323.59708333333</v>
          </cell>
          <cell r="AJ390">
            <v>223041.93958333333</v>
          </cell>
          <cell r="AK390">
            <v>222979.04333333331</v>
          </cell>
          <cell r="AL390">
            <v>224663.58125000002</v>
          </cell>
          <cell r="AM390">
            <v>224983.10916666663</v>
          </cell>
          <cell r="AN390">
            <v>225860.82041666671</v>
          </cell>
          <cell r="AP390">
            <v>230599.14708333332</v>
          </cell>
          <cell r="AT390">
            <v>0</v>
          </cell>
        </row>
        <row r="391">
          <cell r="J391">
            <v>22029.03</v>
          </cell>
          <cell r="K391">
            <v>22029.03</v>
          </cell>
          <cell r="L391">
            <v>22029.03</v>
          </cell>
          <cell r="M391">
            <v>22029.03</v>
          </cell>
          <cell r="N391">
            <v>15647.02</v>
          </cell>
          <cell r="O391">
            <v>26382.53</v>
          </cell>
          <cell r="P391">
            <v>25811.8</v>
          </cell>
          <cell r="Q391">
            <v>31725.24</v>
          </cell>
          <cell r="R391">
            <v>28234.66</v>
          </cell>
          <cell r="S391">
            <v>23510.84</v>
          </cell>
          <cell r="T391">
            <v>22770.36</v>
          </cell>
          <cell r="U391">
            <v>22770.36</v>
          </cell>
          <cell r="V391">
            <v>22620.71</v>
          </cell>
          <cell r="W391">
            <v>21472.080000000002</v>
          </cell>
          <cell r="X391">
            <v>21472.080000000002</v>
          </cell>
          <cell r="Y391">
            <v>21133.91</v>
          </cell>
          <cell r="Z391">
            <v>20171.86</v>
          </cell>
          <cell r="AA391">
            <v>36556.42</v>
          </cell>
          <cell r="AD391">
            <v>24574.308749999997</v>
          </cell>
          <cell r="AE391">
            <v>24232.645416666663</v>
          </cell>
          <cell r="AF391">
            <v>24014.140416666662</v>
          </cell>
          <cell r="AG391">
            <v>23918.78458333333</v>
          </cell>
          <cell r="AH391">
            <v>23801.545416666664</v>
          </cell>
          <cell r="AI391">
            <v>23772.064166666663</v>
          </cell>
          <cell r="AJ391">
            <v>23773.51125</v>
          </cell>
          <cell r="AK391">
            <v>23727.098749999994</v>
          </cell>
          <cell r="AL391">
            <v>23666.595833333336</v>
          </cell>
          <cell r="AM391">
            <v>23817.834166666664</v>
          </cell>
          <cell r="AN391">
            <v>24430.28125</v>
          </cell>
          <cell r="AP391">
            <v>25419.704583333336</v>
          </cell>
          <cell r="AT391">
            <v>0</v>
          </cell>
        </row>
        <row r="392">
          <cell r="J392">
            <v>1524021.41</v>
          </cell>
          <cell r="K392">
            <v>1524021.41</v>
          </cell>
          <cell r="L392">
            <v>1517615.45</v>
          </cell>
          <cell r="M392">
            <v>1515451.56</v>
          </cell>
          <cell r="N392">
            <v>1511539.67</v>
          </cell>
          <cell r="O392">
            <v>1511539.67</v>
          </cell>
          <cell r="P392">
            <v>1579266.59</v>
          </cell>
          <cell r="Q392">
            <v>1566977.47</v>
          </cell>
          <cell r="R392">
            <v>1553092.53</v>
          </cell>
          <cell r="S392">
            <v>1418670.36</v>
          </cell>
          <cell r="T392">
            <v>1407962.41</v>
          </cell>
          <cell r="U392">
            <v>1400720.46</v>
          </cell>
          <cell r="V392">
            <v>1394079.56</v>
          </cell>
          <cell r="W392">
            <v>1391939.23</v>
          </cell>
          <cell r="X392">
            <v>1391939.23</v>
          </cell>
          <cell r="Y392">
            <v>1227240.3400000001</v>
          </cell>
          <cell r="Z392">
            <v>1224720.95</v>
          </cell>
          <cell r="AA392">
            <v>1224720.95</v>
          </cell>
          <cell r="AD392">
            <v>1530852.875</v>
          </cell>
          <cell r="AE392">
            <v>1531567.1120833333</v>
          </cell>
          <cell r="AF392">
            <v>1527233.9270833333</v>
          </cell>
          <cell r="AG392">
            <v>1517791.5541666665</v>
          </cell>
          <cell r="AH392">
            <v>1507710.7887500001</v>
          </cell>
          <cell r="AI392">
            <v>1497159.0054166664</v>
          </cell>
          <cell r="AJ392">
            <v>1486241.3374999997</v>
          </cell>
          <cell r="AK392">
            <v>1475501.4041666668</v>
          </cell>
          <cell r="AL392">
            <v>1458256.094166667</v>
          </cell>
          <cell r="AM392">
            <v>1434296.5133333334</v>
          </cell>
          <cell r="AN392">
            <v>1410394.9533333334</v>
          </cell>
          <cell r="AP392">
            <v>1407064.8724999998</v>
          </cell>
          <cell r="AT392">
            <v>0</v>
          </cell>
        </row>
        <row r="393">
          <cell r="J393">
            <v>1779873.66</v>
          </cell>
          <cell r="K393">
            <v>1779873.66</v>
          </cell>
          <cell r="L393">
            <v>1779873.66</v>
          </cell>
          <cell r="M393">
            <v>1779873.66</v>
          </cell>
          <cell r="N393">
            <v>1779873.66</v>
          </cell>
          <cell r="O393">
            <v>1779873.66</v>
          </cell>
          <cell r="P393">
            <v>1779873.66</v>
          </cell>
          <cell r="Q393">
            <v>1779873.66</v>
          </cell>
          <cell r="R393">
            <v>1776295.2</v>
          </cell>
          <cell r="S393">
            <v>1765787.66</v>
          </cell>
          <cell r="T393">
            <v>1765787.66</v>
          </cell>
          <cell r="U393">
            <v>1765787.66</v>
          </cell>
          <cell r="V393">
            <v>1765787.66</v>
          </cell>
          <cell r="W393">
            <v>1755675.93</v>
          </cell>
          <cell r="X393">
            <v>1755675.93</v>
          </cell>
          <cell r="Y393">
            <v>1755675.93</v>
          </cell>
          <cell r="Z393">
            <v>1755675.93</v>
          </cell>
          <cell r="AA393">
            <v>1749874.46</v>
          </cell>
          <cell r="AD393">
            <v>1779879.7933333332</v>
          </cell>
          <cell r="AE393">
            <v>1779724.5574999999</v>
          </cell>
          <cell r="AF393">
            <v>1778988.5383333331</v>
          </cell>
          <cell r="AG393">
            <v>1777814.7050000001</v>
          </cell>
          <cell r="AH393">
            <v>1776640.8716666664</v>
          </cell>
          <cell r="AI393">
            <v>1775467.0383333331</v>
          </cell>
          <cell r="AJ393">
            <v>1773871.8829166666</v>
          </cell>
          <cell r="AK393">
            <v>1771855.4054166663</v>
          </cell>
          <cell r="AL393">
            <v>1769838.9279166665</v>
          </cell>
          <cell r="AM393">
            <v>1767822.4504166667</v>
          </cell>
          <cell r="AN393">
            <v>1765564.2449999999</v>
          </cell>
          <cell r="AP393">
            <v>1763677.8783333332</v>
          </cell>
          <cell r="AT393">
            <v>0</v>
          </cell>
        </row>
        <row r="394">
          <cell r="J394">
            <v>4320236.93</v>
          </cell>
          <cell r="K394">
            <v>4320236.93</v>
          </cell>
          <cell r="L394">
            <v>4320236.93</v>
          </cell>
          <cell r="M394">
            <v>4320236.93</v>
          </cell>
          <cell r="N394">
            <v>4320236.93</v>
          </cell>
          <cell r="O394">
            <v>4315507.03</v>
          </cell>
          <cell r="P394">
            <v>4332472.6399999997</v>
          </cell>
          <cell r="Q394">
            <v>4297943.74</v>
          </cell>
          <cell r="R394">
            <v>4151059.36</v>
          </cell>
          <cell r="S394">
            <v>3997461.19</v>
          </cell>
          <cell r="T394">
            <v>3983714.6</v>
          </cell>
          <cell r="U394">
            <v>3983714.6</v>
          </cell>
          <cell r="V394">
            <v>3983714.6</v>
          </cell>
          <cell r="W394">
            <v>3966524.87</v>
          </cell>
          <cell r="X394">
            <v>3966524.87</v>
          </cell>
          <cell r="Y394">
            <v>3956531.78</v>
          </cell>
          <cell r="Z394">
            <v>3956531.78</v>
          </cell>
          <cell r="AA394">
            <v>3937281.35</v>
          </cell>
          <cell r="AD394">
            <v>4339152.8708333336</v>
          </cell>
          <cell r="AE394">
            <v>4319054.1654166663</v>
          </cell>
          <cell r="AF394">
            <v>4292371.6325000003</v>
          </cell>
          <cell r="AG394">
            <v>4263986.7754166666</v>
          </cell>
          <cell r="AH394">
            <v>4235943.2479166668</v>
          </cell>
          <cell r="AI394">
            <v>4207899.7204166669</v>
          </cell>
          <cell r="AJ394">
            <v>4179139.9541666671</v>
          </cell>
          <cell r="AK394">
            <v>4149663.9491666667</v>
          </cell>
          <cell r="AL394">
            <v>4119771.5654166662</v>
          </cell>
          <cell r="AM394">
            <v>4089462.8029166665</v>
          </cell>
          <cell r="AN394">
            <v>4058549.018333334</v>
          </cell>
          <cell r="AP394">
            <v>4049657.1166666672</v>
          </cell>
          <cell r="AT394">
            <v>0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P395">
            <v>0</v>
          </cell>
          <cell r="AT395">
            <v>0</v>
          </cell>
        </row>
        <row r="396">
          <cell r="J396">
            <v>296599.96000000002</v>
          </cell>
          <cell r="K396">
            <v>296599.96000000002</v>
          </cell>
          <cell r="L396">
            <v>296599.96000000002</v>
          </cell>
          <cell r="M396">
            <v>296344.58</v>
          </cell>
          <cell r="N396">
            <v>296344.58</v>
          </cell>
          <cell r="O396">
            <v>296344.58</v>
          </cell>
          <cell r="P396">
            <v>296344.58</v>
          </cell>
          <cell r="Q396">
            <v>296344.58</v>
          </cell>
          <cell r="R396">
            <v>296344.58</v>
          </cell>
          <cell r="S396">
            <v>296344.58</v>
          </cell>
          <cell r="T396">
            <v>296344.58</v>
          </cell>
          <cell r="U396">
            <v>296344.58</v>
          </cell>
          <cell r="V396">
            <v>296344.58</v>
          </cell>
          <cell r="W396">
            <v>296344.58</v>
          </cell>
          <cell r="X396">
            <v>296344.58</v>
          </cell>
          <cell r="Y396">
            <v>296344.58</v>
          </cell>
          <cell r="Z396">
            <v>296344.58</v>
          </cell>
          <cell r="AA396">
            <v>296344.58</v>
          </cell>
          <cell r="AD396">
            <v>296504.1925</v>
          </cell>
          <cell r="AE396">
            <v>296482.91083333333</v>
          </cell>
          <cell r="AF396">
            <v>296461.62916666671</v>
          </cell>
          <cell r="AG396">
            <v>296440.34750000003</v>
          </cell>
          <cell r="AH396">
            <v>296419.06583333336</v>
          </cell>
          <cell r="AI396">
            <v>296397.78416666674</v>
          </cell>
          <cell r="AJ396">
            <v>296376.50250000006</v>
          </cell>
          <cell r="AK396">
            <v>296355.22083333338</v>
          </cell>
          <cell r="AL396">
            <v>296344.58</v>
          </cell>
          <cell r="AM396">
            <v>296344.58</v>
          </cell>
          <cell r="AN396">
            <v>296344.58</v>
          </cell>
          <cell r="AP396">
            <v>296344.58</v>
          </cell>
          <cell r="AT396">
            <v>0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P397">
            <v>0</v>
          </cell>
          <cell r="AT397">
            <v>0</v>
          </cell>
        </row>
        <row r="398"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P398">
            <v>0</v>
          </cell>
          <cell r="AT398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P399">
            <v>0</v>
          </cell>
          <cell r="AT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P400">
            <v>0</v>
          </cell>
          <cell r="AT400">
            <v>0</v>
          </cell>
        </row>
        <row r="401">
          <cell r="J401">
            <v>131670.10999999999</v>
          </cell>
          <cell r="K401">
            <v>54702.11</v>
          </cell>
          <cell r="L401">
            <v>73467.11</v>
          </cell>
          <cell r="M401">
            <v>57227.23</v>
          </cell>
          <cell r="N401">
            <v>73516.11</v>
          </cell>
          <cell r="O401">
            <v>73516.11</v>
          </cell>
          <cell r="P401">
            <v>80634.03</v>
          </cell>
          <cell r="Q401">
            <v>77832.289999999994</v>
          </cell>
          <cell r="R401">
            <v>103609.85</v>
          </cell>
          <cell r="S401">
            <v>103610.11</v>
          </cell>
          <cell r="T401">
            <v>119722.1</v>
          </cell>
          <cell r="U401">
            <v>87273.05</v>
          </cell>
          <cell r="V401">
            <v>129646.55</v>
          </cell>
          <cell r="W401">
            <v>96119.29</v>
          </cell>
          <cell r="X401">
            <v>76118.25</v>
          </cell>
          <cell r="Y401">
            <v>110295.97</v>
          </cell>
          <cell r="Z401">
            <v>114984.22</v>
          </cell>
          <cell r="AA401">
            <v>117502.15</v>
          </cell>
          <cell r="AD401">
            <v>77056.454166666663</v>
          </cell>
          <cell r="AE401">
            <v>77629.367500000008</v>
          </cell>
          <cell r="AF401">
            <v>80074.398333333331</v>
          </cell>
          <cell r="AG401">
            <v>83882.606249999997</v>
          </cell>
          <cell r="AH401">
            <v>86060.353333333318</v>
          </cell>
          <cell r="AI401">
            <v>86314.035833333328</v>
          </cell>
          <cell r="AJ401">
            <v>87955.436666666661</v>
          </cell>
          <cell r="AK401">
            <v>89791.616666666683</v>
          </cell>
          <cell r="AL401">
            <v>92113.278333333335</v>
          </cell>
          <cell r="AM401">
            <v>96052.313750000016</v>
          </cell>
          <cell r="AN401">
            <v>99612.903333333365</v>
          </cell>
          <cell r="AP401">
            <v>107797.66249999999</v>
          </cell>
          <cell r="AT401">
            <v>0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P402">
            <v>0</v>
          </cell>
          <cell r="AT402">
            <v>0</v>
          </cell>
        </row>
        <row r="403">
          <cell r="J403">
            <v>-92958.8</v>
          </cell>
          <cell r="K403">
            <v>-10873.81</v>
          </cell>
          <cell r="L403">
            <v>-12074.87</v>
          </cell>
          <cell r="M403">
            <v>52667.29</v>
          </cell>
          <cell r="N403">
            <v>-34530.199999999997</v>
          </cell>
          <cell r="O403">
            <v>162044.76</v>
          </cell>
          <cell r="P403">
            <v>19041.79</v>
          </cell>
          <cell r="Q403">
            <v>746488.73</v>
          </cell>
          <cell r="R403">
            <v>196518.81</v>
          </cell>
          <cell r="S403">
            <v>116449.28</v>
          </cell>
          <cell r="T403">
            <v>218392.62</v>
          </cell>
          <cell r="U403">
            <v>330715.18</v>
          </cell>
          <cell r="V403">
            <v>396830.35</v>
          </cell>
          <cell r="W403">
            <v>328991</v>
          </cell>
          <cell r="X403">
            <v>341561.7</v>
          </cell>
          <cell r="Y403">
            <v>372572</v>
          </cell>
          <cell r="Z403">
            <v>311861.53000000003</v>
          </cell>
          <cell r="AA403">
            <v>314396.78999999998</v>
          </cell>
          <cell r="AD403">
            <v>33296.288333333338</v>
          </cell>
          <cell r="AE403">
            <v>67197.258333333331</v>
          </cell>
          <cell r="AF403">
            <v>75187.400000000009</v>
          </cell>
          <cell r="AG403">
            <v>95318.631666666668</v>
          </cell>
          <cell r="AH403">
            <v>125293.61958333333</v>
          </cell>
          <cell r="AI403">
            <v>161397.94624999998</v>
          </cell>
          <cell r="AJ403">
            <v>195966.86124999999</v>
          </cell>
          <cell r="AK403">
            <v>224862.75208333333</v>
          </cell>
          <cell r="AL403">
            <v>252926.97208333333</v>
          </cell>
          <cell r="AM403">
            <v>280689.32375000004</v>
          </cell>
          <cell r="AN403">
            <v>301470.31375000003</v>
          </cell>
          <cell r="AP403">
            <v>320468.32166666666</v>
          </cell>
          <cell r="AT403">
            <v>0</v>
          </cell>
        </row>
        <row r="404">
          <cell r="J404">
            <v>350388.41</v>
          </cell>
          <cell r="K404">
            <v>275234.95</v>
          </cell>
          <cell r="L404">
            <v>810219.15</v>
          </cell>
          <cell r="M404">
            <v>1140498.52</v>
          </cell>
          <cell r="N404">
            <v>1503420.54</v>
          </cell>
          <cell r="O404">
            <v>1405457.96</v>
          </cell>
          <cell r="P404">
            <v>1394635.63</v>
          </cell>
          <cell r="Q404">
            <v>1617900.85</v>
          </cell>
          <cell r="R404">
            <v>802210.93</v>
          </cell>
          <cell r="S404">
            <v>247410.78</v>
          </cell>
          <cell r="T404">
            <v>271333.34999999998</v>
          </cell>
          <cell r="U404">
            <v>221012.42</v>
          </cell>
          <cell r="V404">
            <v>1159336.33</v>
          </cell>
          <cell r="W404">
            <v>1064256.04</v>
          </cell>
          <cell r="X404">
            <v>589812.71</v>
          </cell>
          <cell r="Y404">
            <v>1224496.67</v>
          </cell>
          <cell r="Z404">
            <v>1408459.13</v>
          </cell>
          <cell r="AA404">
            <v>1024227.51</v>
          </cell>
          <cell r="AD404">
            <v>889023.77291666658</v>
          </cell>
          <cell r="AE404">
            <v>905379.45374999987</v>
          </cell>
          <cell r="AF404">
            <v>864562.86083333322</v>
          </cell>
          <cell r="AG404">
            <v>842303.39958333317</v>
          </cell>
          <cell r="AH404">
            <v>837420.66249999998</v>
          </cell>
          <cell r="AI404">
            <v>870349.78749999974</v>
          </cell>
          <cell r="AJ404">
            <v>936931.82958333322</v>
          </cell>
          <cell r="AK404">
            <v>960624.1066666668</v>
          </cell>
          <cell r="AL404">
            <v>954940.42791666661</v>
          </cell>
          <cell r="AM404">
            <v>954483.62541666662</v>
          </cell>
          <cell r="AN404">
            <v>934642.2979166666</v>
          </cell>
          <cell r="AP404">
            <v>833475.4029166667</v>
          </cell>
          <cell r="AT404">
            <v>0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P405">
            <v>0</v>
          </cell>
          <cell r="AT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P406">
            <v>0</v>
          </cell>
          <cell r="AT406">
            <v>0</v>
          </cell>
        </row>
        <row r="407"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P407">
            <v>0</v>
          </cell>
          <cell r="AT407">
            <v>0</v>
          </cell>
        </row>
        <row r="408">
          <cell r="J408">
            <v>2796687.21</v>
          </cell>
          <cell r="K408">
            <v>2795461.96</v>
          </cell>
          <cell r="L408">
            <v>2792065.71</v>
          </cell>
          <cell r="M408">
            <v>2790804.33</v>
          </cell>
          <cell r="N408">
            <v>2790369.75</v>
          </cell>
          <cell r="O408">
            <v>2790369.75</v>
          </cell>
          <cell r="P408">
            <v>2788433.37</v>
          </cell>
          <cell r="Q408">
            <v>2781951.69</v>
          </cell>
          <cell r="R408">
            <v>2780928.27</v>
          </cell>
          <cell r="S408">
            <v>2780785.32</v>
          </cell>
          <cell r="T408">
            <v>2780785.32</v>
          </cell>
          <cell r="U408">
            <v>2780785.32</v>
          </cell>
          <cell r="V408">
            <v>2780785.32</v>
          </cell>
          <cell r="W408">
            <v>2780785.32</v>
          </cell>
          <cell r="X408">
            <v>2776142.55</v>
          </cell>
          <cell r="Y408">
            <v>2775954.11</v>
          </cell>
          <cell r="Z408">
            <v>2775954.11</v>
          </cell>
          <cell r="AA408">
            <v>2775902.13</v>
          </cell>
          <cell r="AD408">
            <v>2794743.1870833337</v>
          </cell>
          <cell r="AE408">
            <v>2792516.0012500007</v>
          </cell>
          <cell r="AF408">
            <v>2790765.2270833338</v>
          </cell>
          <cell r="AG408">
            <v>2789440.0695833336</v>
          </cell>
          <cell r="AH408">
            <v>2788114.9120833338</v>
          </cell>
          <cell r="AI408">
            <v>2786789.7545833336</v>
          </cell>
          <cell r="AJ408">
            <v>2785515.6491666669</v>
          </cell>
          <cell r="AK408">
            <v>2784240.6574999997</v>
          </cell>
          <cell r="AL408">
            <v>2782958.4333333331</v>
          </cell>
          <cell r="AM408">
            <v>2781739.0225</v>
          </cell>
          <cell r="AN408">
            <v>2780535.5533333332</v>
          </cell>
          <cell r="AP408">
            <v>2778636.4008333334</v>
          </cell>
          <cell r="AT408">
            <v>0</v>
          </cell>
        </row>
        <row r="409"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P409">
            <v>0</v>
          </cell>
          <cell r="AT409">
            <v>0</v>
          </cell>
        </row>
        <row r="410">
          <cell r="J410">
            <v>392523.81</v>
          </cell>
          <cell r="K410">
            <v>392523.81</v>
          </cell>
          <cell r="L410">
            <v>392523.81</v>
          </cell>
          <cell r="M410">
            <v>392523.81</v>
          </cell>
          <cell r="N410">
            <v>392523.81</v>
          </cell>
          <cell r="O410">
            <v>392523.81</v>
          </cell>
          <cell r="P410">
            <v>392523.81</v>
          </cell>
          <cell r="Q410">
            <v>392070.41</v>
          </cell>
          <cell r="R410">
            <v>392070.41</v>
          </cell>
          <cell r="S410">
            <v>392070.41</v>
          </cell>
          <cell r="T410">
            <v>392070.41</v>
          </cell>
          <cell r="U410">
            <v>392070.41</v>
          </cell>
          <cell r="V410">
            <v>392070.41</v>
          </cell>
          <cell r="W410">
            <v>392070.41</v>
          </cell>
          <cell r="X410">
            <v>392070.41</v>
          </cell>
          <cell r="Y410">
            <v>392070.41</v>
          </cell>
          <cell r="Z410">
            <v>392070.41</v>
          </cell>
          <cell r="AA410">
            <v>392070.41</v>
          </cell>
          <cell r="AD410">
            <v>392504.91833333339</v>
          </cell>
          <cell r="AE410">
            <v>392467.13500000001</v>
          </cell>
          <cell r="AF410">
            <v>392429.35166666674</v>
          </cell>
          <cell r="AG410">
            <v>392391.56833333336</v>
          </cell>
          <cell r="AH410">
            <v>392353.78500000009</v>
          </cell>
          <cell r="AI410">
            <v>392316.00166666671</v>
          </cell>
          <cell r="AJ410">
            <v>392278.21833333344</v>
          </cell>
          <cell r="AK410">
            <v>392240.43500000006</v>
          </cell>
          <cell r="AL410">
            <v>392202.65166666667</v>
          </cell>
          <cell r="AM410">
            <v>392164.8683333334</v>
          </cell>
          <cell r="AN410">
            <v>392127.08500000002</v>
          </cell>
          <cell r="AP410">
            <v>392070.41000000009</v>
          </cell>
          <cell r="AT410">
            <v>0</v>
          </cell>
        </row>
        <row r="411"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P411">
            <v>0</v>
          </cell>
          <cell r="AT411">
            <v>0</v>
          </cell>
        </row>
        <row r="412"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P412">
            <v>0</v>
          </cell>
          <cell r="AT412">
            <v>0</v>
          </cell>
        </row>
        <row r="413">
          <cell r="J413">
            <v>242754.92</v>
          </cell>
          <cell r="K413">
            <v>242642.92</v>
          </cell>
          <cell r="L413">
            <v>242642.92</v>
          </cell>
          <cell r="M413">
            <v>242642.92</v>
          </cell>
          <cell r="N413">
            <v>242642.92</v>
          </cell>
          <cell r="O413">
            <v>242642.92</v>
          </cell>
          <cell r="P413">
            <v>242642.92</v>
          </cell>
          <cell r="Q413">
            <v>242138.92</v>
          </cell>
          <cell r="R413">
            <v>237249.56</v>
          </cell>
          <cell r="S413">
            <v>235520.84</v>
          </cell>
          <cell r="T413">
            <v>235520.84</v>
          </cell>
          <cell r="U413">
            <v>235520.84</v>
          </cell>
          <cell r="V413">
            <v>235531.68</v>
          </cell>
          <cell r="W413">
            <v>235531.68</v>
          </cell>
          <cell r="X413">
            <v>235220.82</v>
          </cell>
          <cell r="Y413">
            <v>235220.82</v>
          </cell>
          <cell r="Z413">
            <v>235220.82</v>
          </cell>
          <cell r="AA413">
            <v>235220.82</v>
          </cell>
          <cell r="AD413">
            <v>243031.34999999998</v>
          </cell>
          <cell r="AE413">
            <v>242622.29333333333</v>
          </cell>
          <cell r="AF413">
            <v>242017.47</v>
          </cell>
          <cell r="AG413">
            <v>241362.59666666665</v>
          </cell>
          <cell r="AH413">
            <v>240707.7233333333</v>
          </cell>
          <cell r="AI413">
            <v>240079.31833333327</v>
          </cell>
          <cell r="AJ413">
            <v>239482.04833333334</v>
          </cell>
          <cell r="AK413">
            <v>238876.49250000005</v>
          </cell>
          <cell r="AL413">
            <v>238257.98416666672</v>
          </cell>
          <cell r="AM413">
            <v>237639.47583333333</v>
          </cell>
          <cell r="AN413">
            <v>237020.9675</v>
          </cell>
          <cell r="AP413">
            <v>235804.95083333331</v>
          </cell>
          <cell r="AT413">
            <v>0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P414">
            <v>0</v>
          </cell>
          <cell r="AT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P415">
            <v>0</v>
          </cell>
          <cell r="AT415">
            <v>0</v>
          </cell>
        </row>
        <row r="416">
          <cell r="J416">
            <v>10648854.279999999</v>
          </cell>
          <cell r="K416">
            <v>11285148.9</v>
          </cell>
          <cell r="L416">
            <v>10994059.810000001</v>
          </cell>
          <cell r="M416">
            <v>11551673.529999999</v>
          </cell>
          <cell r="N416">
            <v>11336141.960000001</v>
          </cell>
          <cell r="O416">
            <v>11608089.52</v>
          </cell>
          <cell r="P416">
            <v>11255828.41</v>
          </cell>
          <cell r="Q416">
            <v>11742468.33</v>
          </cell>
          <cell r="R416">
            <v>12347090.810000001</v>
          </cell>
          <cell r="S416">
            <v>13699237.92</v>
          </cell>
          <cell r="T416">
            <v>13373708.93</v>
          </cell>
          <cell r="U416">
            <v>13452808.529999999</v>
          </cell>
          <cell r="V416">
            <v>13132024.49</v>
          </cell>
          <cell r="W416">
            <v>12883307.710000001</v>
          </cell>
          <cell r="X416">
            <v>13134599.74</v>
          </cell>
          <cell r="Y416">
            <v>12244941.859999999</v>
          </cell>
          <cell r="Z416">
            <v>12754775.029999999</v>
          </cell>
          <cell r="AA416">
            <v>12783446.24</v>
          </cell>
          <cell r="AD416">
            <v>10952550.039583331</v>
          </cell>
          <cell r="AE416">
            <v>11101643.658333333</v>
          </cell>
          <cell r="AF416">
            <v>11330690.248749999</v>
          </cell>
          <cell r="AG416">
            <v>11568017.571249999</v>
          </cell>
          <cell r="AH416">
            <v>11806096.215416668</v>
          </cell>
          <cell r="AI416">
            <v>12044724.669583334</v>
          </cell>
          <cell r="AJ416">
            <v>12214780.045416668</v>
          </cell>
          <cell r="AK416">
            <v>12370559.159583332</v>
          </cell>
          <cell r="AL416">
            <v>12488634.503749998</v>
          </cell>
          <cell r="AM416">
            <v>12576630.395416668</v>
          </cell>
          <cell r="AN416">
            <v>12684713.303333333</v>
          </cell>
          <cell r="AP416">
            <v>12932143.998333333</v>
          </cell>
          <cell r="AT416">
            <v>0</v>
          </cell>
        </row>
        <row r="417">
          <cell r="J417">
            <v>5758062.54</v>
          </cell>
          <cell r="K417">
            <v>5890975.54</v>
          </cell>
          <cell r="L417">
            <v>5957928.54</v>
          </cell>
          <cell r="M417">
            <v>6006375.46</v>
          </cell>
          <cell r="N417">
            <v>5952793.04</v>
          </cell>
          <cell r="O417">
            <v>5928834.6200000001</v>
          </cell>
          <cell r="P417">
            <v>5931227.2999999998</v>
          </cell>
          <cell r="Q417">
            <v>5842707.2599999998</v>
          </cell>
          <cell r="R417">
            <v>5865347.7599999998</v>
          </cell>
          <cell r="S417">
            <v>5927631.2800000003</v>
          </cell>
          <cell r="T417">
            <v>5930310</v>
          </cell>
          <cell r="U417">
            <v>5892645.0999999996</v>
          </cell>
          <cell r="V417">
            <v>5815652.2800000003</v>
          </cell>
          <cell r="W417">
            <v>5821525.9199999999</v>
          </cell>
          <cell r="X417">
            <v>5968241.4000000004</v>
          </cell>
          <cell r="Y417">
            <v>6076522.3600000003</v>
          </cell>
          <cell r="Z417">
            <v>6075881.2199999997</v>
          </cell>
          <cell r="AA417">
            <v>6088140.5599999996</v>
          </cell>
          <cell r="AD417">
            <v>5870492.9249999998</v>
          </cell>
          <cell r="AE417">
            <v>5881130.0058333324</v>
          </cell>
          <cell r="AF417">
            <v>5891745.0874999985</v>
          </cell>
          <cell r="AG417">
            <v>5903467.0958333323</v>
          </cell>
          <cell r="AH417">
            <v>5908445.8049999997</v>
          </cell>
          <cell r="AI417">
            <v>5909469.4424999999</v>
          </cell>
          <cell r="AJ417">
            <v>5908975.2808333337</v>
          </cell>
          <cell r="AK417">
            <v>5906511.2491666675</v>
          </cell>
          <cell r="AL417">
            <v>5909863.7391666668</v>
          </cell>
          <cell r="AM417">
            <v>5917915.2008333327</v>
          </cell>
          <cell r="AN417">
            <v>5929681.6224999996</v>
          </cell>
          <cell r="AP417">
            <v>5965207.3504166678</v>
          </cell>
          <cell r="AT417">
            <v>0</v>
          </cell>
        </row>
        <row r="418">
          <cell r="J418">
            <v>-10642949.439999999</v>
          </cell>
          <cell r="K418">
            <v>-11285345.67</v>
          </cell>
          <cell r="L418">
            <v>-10994187.609999999</v>
          </cell>
          <cell r="M418">
            <v>-11551721.35</v>
          </cell>
          <cell r="N418">
            <v>-11336169.33</v>
          </cell>
          <cell r="O418">
            <v>-11608152.640000001</v>
          </cell>
          <cell r="P418">
            <v>-11256051.539999999</v>
          </cell>
          <cell r="Q418">
            <v>-11744087.65</v>
          </cell>
          <cell r="R418">
            <v>-12347090.810000001</v>
          </cell>
          <cell r="S418">
            <v>-13699393.210000001</v>
          </cell>
          <cell r="T418">
            <v>-13378668.550000001</v>
          </cell>
          <cell r="U418">
            <v>-13461923.24</v>
          </cell>
          <cell r="V418">
            <v>-13142191.83</v>
          </cell>
          <cell r="W418">
            <v>-12899510.41</v>
          </cell>
          <cell r="X418">
            <v>-13177099.74</v>
          </cell>
          <cell r="Y418">
            <v>-12288763.720000001</v>
          </cell>
          <cell r="Z418">
            <v>-12756142.59</v>
          </cell>
          <cell r="AA418">
            <v>-12787352.550000001</v>
          </cell>
          <cell r="AD418">
            <v>-10952222.599166667</v>
          </cell>
          <cell r="AE418">
            <v>-11101377.722083334</v>
          </cell>
          <cell r="AF418">
            <v>-11330427.79916667</v>
          </cell>
          <cell r="AG418">
            <v>-11567959.258749999</v>
          </cell>
          <cell r="AH418">
            <v>-11806608.813749999</v>
          </cell>
          <cell r="AI418">
            <v>-12046280.186249999</v>
          </cell>
          <cell r="AJ418">
            <v>-12217672.15</v>
          </cell>
          <cell r="AK418">
            <v>-12375883.686250001</v>
          </cell>
          <cell r="AL418">
            <v>-12497548.457083331</v>
          </cell>
          <cell r="AM418">
            <v>-12587424.108333334</v>
          </cell>
          <cell r="AN418">
            <v>-12695722.990416666</v>
          </cell>
          <cell r="AP418">
            <v>-12943945.991666667</v>
          </cell>
          <cell r="AT418">
            <v>0</v>
          </cell>
        </row>
        <row r="419">
          <cell r="J419">
            <v>4318569.03</v>
          </cell>
          <cell r="K419">
            <v>4418254.03</v>
          </cell>
          <cell r="L419">
            <v>4468442.03</v>
          </cell>
          <cell r="M419">
            <v>4504779.1500000004</v>
          </cell>
          <cell r="N419">
            <v>4464592.57</v>
          </cell>
          <cell r="O419">
            <v>4446625.93</v>
          </cell>
          <cell r="P419">
            <v>4448421.5599999996</v>
          </cell>
          <cell r="Q419">
            <v>4382034.68</v>
          </cell>
          <cell r="R419">
            <v>4399015.6100000003</v>
          </cell>
          <cell r="S419">
            <v>4445730.05</v>
          </cell>
          <cell r="T419">
            <v>4447740.4800000004</v>
          </cell>
          <cell r="U419">
            <v>4419494.2</v>
          </cell>
          <cell r="V419">
            <v>4361753.7</v>
          </cell>
          <cell r="W419">
            <v>4366160.1100000003</v>
          </cell>
          <cell r="X419">
            <v>4476197.0599999996</v>
          </cell>
          <cell r="Y419">
            <v>4557409.43</v>
          </cell>
          <cell r="Z419">
            <v>4556929.42</v>
          </cell>
          <cell r="AA419">
            <v>4566125.8</v>
          </cell>
          <cell r="AD419">
            <v>4402880.4395833341</v>
          </cell>
          <cell r="AE419">
            <v>4410857.0325000007</v>
          </cell>
          <cell r="AF419">
            <v>4418817.1825000001</v>
          </cell>
          <cell r="AG419">
            <v>4427607.6187500004</v>
          </cell>
          <cell r="AH419">
            <v>4431340.6862500003</v>
          </cell>
          <cell r="AI419">
            <v>4432107.6379166674</v>
          </cell>
          <cell r="AJ419">
            <v>4431736.4191666674</v>
          </cell>
          <cell r="AK419">
            <v>4429888.9654166671</v>
          </cell>
          <cell r="AL419">
            <v>4432405.0200000005</v>
          </cell>
          <cell r="AM419">
            <v>4438445.3170833336</v>
          </cell>
          <cell r="AN419">
            <v>4447271.8470833339</v>
          </cell>
          <cell r="AP419">
            <v>4473919.5475000003</v>
          </cell>
          <cell r="AT419">
            <v>0</v>
          </cell>
        </row>
        <row r="420">
          <cell r="J420">
            <v>18964261.010000002</v>
          </cell>
          <cell r="K420">
            <v>16868308.75</v>
          </cell>
          <cell r="L420">
            <v>16859994.289999999</v>
          </cell>
          <cell r="M420">
            <v>28062756.050000001</v>
          </cell>
          <cell r="N420">
            <v>27353815.210000001</v>
          </cell>
          <cell r="O420">
            <v>27581357.489999998</v>
          </cell>
          <cell r="P420">
            <v>27697664.629999999</v>
          </cell>
          <cell r="Q420">
            <v>27661333.489999998</v>
          </cell>
          <cell r="R420">
            <v>28580584.789999999</v>
          </cell>
          <cell r="S420">
            <v>28870952.190000001</v>
          </cell>
          <cell r="T420">
            <v>29281669.239999998</v>
          </cell>
          <cell r="U420">
            <v>29086115.82</v>
          </cell>
          <cell r="V420">
            <v>26568010.41</v>
          </cell>
          <cell r="W420">
            <v>25581591.059999999</v>
          </cell>
          <cell r="X420">
            <v>25681280.309999999</v>
          </cell>
          <cell r="Y420">
            <v>25744337.989999998</v>
          </cell>
          <cell r="Z420">
            <v>25912082.079999998</v>
          </cell>
          <cell r="AA420">
            <v>25863287.699999999</v>
          </cell>
          <cell r="AD420">
            <v>22092775.459166668</v>
          </cell>
          <cell r="AE420">
            <v>22879802.05125</v>
          </cell>
          <cell r="AF420">
            <v>23669315.837916669</v>
          </cell>
          <cell r="AG420">
            <v>24459241.647916671</v>
          </cell>
          <cell r="AH420">
            <v>25212466.077083334</v>
          </cell>
          <cell r="AI420">
            <v>25889223.971666668</v>
          </cell>
          <cell r="AJ420">
            <v>26569100.292916667</v>
          </cell>
          <cell r="AK420">
            <v>27299707.306666669</v>
          </cell>
          <cell r="AL420">
            <v>27570660.138333332</v>
          </cell>
          <cell r="AM420">
            <v>27413987.172083333</v>
          </cell>
          <cell r="AN420">
            <v>27282328.717083335</v>
          </cell>
          <cell r="AP420">
            <v>27054195.19875</v>
          </cell>
          <cell r="AT420">
            <v>0</v>
          </cell>
        </row>
        <row r="421"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>
            <v>0</v>
          </cell>
          <cell r="AT421">
            <v>0</v>
          </cell>
        </row>
        <row r="422"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>
            <v>0</v>
          </cell>
          <cell r="AT422">
            <v>0</v>
          </cell>
        </row>
        <row r="423">
          <cell r="J423">
            <v>27508884.859999999</v>
          </cell>
          <cell r="K423">
            <v>26935767.82</v>
          </cell>
          <cell r="L423">
            <v>27480060.539999999</v>
          </cell>
          <cell r="M423">
            <v>30598624.57</v>
          </cell>
          <cell r="N423">
            <v>29434086.620000001</v>
          </cell>
          <cell r="O423">
            <v>29737177.84</v>
          </cell>
          <cell r="P423">
            <v>30432028.739999998</v>
          </cell>
          <cell r="Q423">
            <v>30655260.75</v>
          </cell>
          <cell r="R423">
            <v>31209138.68</v>
          </cell>
          <cell r="S423">
            <v>30548308.59</v>
          </cell>
          <cell r="T423">
            <v>29346227.879999999</v>
          </cell>
          <cell r="U423">
            <v>32024198.43</v>
          </cell>
          <cell r="V423">
            <v>32513611.649999999</v>
          </cell>
          <cell r="W423">
            <v>33897057.649999999</v>
          </cell>
          <cell r="X423">
            <v>37952345.240000002</v>
          </cell>
          <cell r="Y423">
            <v>40526303.43</v>
          </cell>
          <cell r="Z423">
            <v>41908075.920000002</v>
          </cell>
          <cell r="AA423">
            <v>39885861.009999998</v>
          </cell>
          <cell r="AD423">
            <v>28680234.071250003</v>
          </cell>
          <cell r="AE423">
            <v>28887117.995833337</v>
          </cell>
          <cell r="AF423">
            <v>29114552.0425</v>
          </cell>
          <cell r="AG423">
            <v>29284195.17958333</v>
          </cell>
          <cell r="AH423">
            <v>29503430.180416662</v>
          </cell>
          <cell r="AI423">
            <v>29867677.392916668</v>
          </cell>
          <cell r="AJ423">
            <v>30366261.418750003</v>
          </cell>
          <cell r="AK423">
            <v>31092660.357499991</v>
          </cell>
          <cell r="AL423">
            <v>31942658.839166667</v>
          </cell>
          <cell r="AM423">
            <v>32876061.679166663</v>
          </cell>
          <cell r="AN423">
            <v>33818673.03208334</v>
          </cell>
          <cell r="AP423">
            <v>35433137.955833331</v>
          </cell>
          <cell r="AT423">
            <v>0</v>
          </cell>
        </row>
        <row r="424">
          <cell r="J424">
            <v>5466156.9299999997</v>
          </cell>
          <cell r="K424">
            <v>5928864.4800000004</v>
          </cell>
          <cell r="L424">
            <v>5999293.8499999996</v>
          </cell>
          <cell r="M424">
            <v>5795716.25</v>
          </cell>
          <cell r="N424">
            <v>5646393.0700000003</v>
          </cell>
          <cell r="O424">
            <v>6012317</v>
          </cell>
          <cell r="P424">
            <v>5996104.6100000003</v>
          </cell>
          <cell r="Q424">
            <v>6272491.5499999998</v>
          </cell>
          <cell r="R424">
            <v>6194369.6699999999</v>
          </cell>
          <cell r="S424">
            <v>6279476.9500000002</v>
          </cell>
          <cell r="T424">
            <v>6165893.1100000003</v>
          </cell>
          <cell r="U424">
            <v>6423508.8300000001</v>
          </cell>
          <cell r="V424">
            <v>6434648.5099999998</v>
          </cell>
          <cell r="W424">
            <v>6766713.5599999996</v>
          </cell>
          <cell r="X424">
            <v>6963992.9400000004</v>
          </cell>
          <cell r="Y424">
            <v>7600829.6799999997</v>
          </cell>
          <cell r="Z424">
            <v>7743333.79</v>
          </cell>
          <cell r="AA424">
            <v>8222289.8300000001</v>
          </cell>
          <cell r="AD424">
            <v>5825230.0129166665</v>
          </cell>
          <cell r="AE424">
            <v>5849115.0362499999</v>
          </cell>
          <cell r="AF424">
            <v>5887588.3612499991</v>
          </cell>
          <cell r="AG424">
            <v>5928423.9804166667</v>
          </cell>
          <cell r="AH424">
            <v>5980082.8995833332</v>
          </cell>
          <cell r="AI424">
            <v>6055402.6741666673</v>
          </cell>
          <cell r="AJ424">
            <v>6130666.8683333332</v>
          </cell>
          <cell r="AK424">
            <v>6205773.0420833332</v>
          </cell>
          <cell r="AL424">
            <v>6321181.8970833337</v>
          </cell>
          <cell r="AM424">
            <v>6483767.4866666673</v>
          </cell>
          <cell r="AN424">
            <v>6663222.2179166675</v>
          </cell>
          <cell r="AP424">
            <v>7055120.1020833338</v>
          </cell>
          <cell r="AT424">
            <v>0</v>
          </cell>
        </row>
        <row r="425">
          <cell r="J425">
            <v>29907904.82</v>
          </cell>
          <cell r="K425">
            <v>29780862.489999998</v>
          </cell>
          <cell r="L425">
            <v>29765822.489999998</v>
          </cell>
          <cell r="M425">
            <v>27956199.989999998</v>
          </cell>
          <cell r="N425">
            <v>27274882.510000002</v>
          </cell>
          <cell r="O425">
            <v>26951041.059999999</v>
          </cell>
          <cell r="P425">
            <v>26955564.149999999</v>
          </cell>
          <cell r="Q425">
            <v>24958070.16</v>
          </cell>
          <cell r="R425">
            <v>25015951.25</v>
          </cell>
          <cell r="S425">
            <v>25093173.41</v>
          </cell>
          <cell r="T425">
            <v>22341934.739999998</v>
          </cell>
          <cell r="U425">
            <v>22352517.199999999</v>
          </cell>
          <cell r="V425">
            <v>22387711.379999999</v>
          </cell>
          <cell r="W425">
            <v>20785731.469999999</v>
          </cell>
          <cell r="X425">
            <v>19867113.84</v>
          </cell>
          <cell r="Y425">
            <v>19812061.359999999</v>
          </cell>
          <cell r="Z425">
            <v>19748380.5</v>
          </cell>
          <cell r="AA425">
            <v>19566241.02</v>
          </cell>
          <cell r="AD425">
            <v>24576652.844583336</v>
          </cell>
          <cell r="AE425">
            <v>25973469.789583337</v>
          </cell>
          <cell r="AF425">
            <v>27189743.421666667</v>
          </cell>
          <cell r="AG425">
            <v>27415798.616666663</v>
          </cell>
          <cell r="AH425">
            <v>26830057.681250002</v>
          </cell>
          <cell r="AI425">
            <v>26216152.295833334</v>
          </cell>
          <cell r="AJ425">
            <v>25528013.776666667</v>
          </cell>
          <cell r="AK425">
            <v>24740770.457083333</v>
          </cell>
          <cell r="AL425">
            <v>23988985.153749999</v>
          </cell>
          <cell r="AM425">
            <v>23336041.793749999</v>
          </cell>
          <cell r="AN425">
            <v>22714737.541666668</v>
          </cell>
          <cell r="AP425">
            <v>21570702.558333334</v>
          </cell>
          <cell r="AT425">
            <v>0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>
            <v>0</v>
          </cell>
          <cell r="AT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P427">
            <v>0</v>
          </cell>
          <cell r="AT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>
            <v>0</v>
          </cell>
          <cell r="AT428">
            <v>0</v>
          </cell>
        </row>
        <row r="429"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>
            <v>0</v>
          </cell>
          <cell r="AT429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>
            <v>0</v>
          </cell>
          <cell r="AT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>
            <v>0</v>
          </cell>
          <cell r="AT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>
            <v>0</v>
          </cell>
          <cell r="AT432">
            <v>0</v>
          </cell>
        </row>
        <row r="433">
          <cell r="J433">
            <v>3818021.44</v>
          </cell>
          <cell r="K433">
            <v>3814574.02</v>
          </cell>
          <cell r="L433">
            <v>3834536.23</v>
          </cell>
          <cell r="M433">
            <v>3893593.11</v>
          </cell>
          <cell r="N433">
            <v>3922727.38</v>
          </cell>
          <cell r="O433">
            <v>3928661.28</v>
          </cell>
          <cell r="P433">
            <v>3924619.38</v>
          </cell>
          <cell r="Q433">
            <v>4739521.45</v>
          </cell>
          <cell r="R433">
            <v>4966603.79</v>
          </cell>
          <cell r="S433">
            <v>4982813.4000000004</v>
          </cell>
          <cell r="T433">
            <v>5347711.0199999996</v>
          </cell>
          <cell r="U433">
            <v>5372208.4100000001</v>
          </cell>
          <cell r="V433">
            <v>5119646.7</v>
          </cell>
          <cell r="W433">
            <v>3647983.83</v>
          </cell>
          <cell r="X433">
            <v>3454939.92</v>
          </cell>
          <cell r="Y433">
            <v>2634380.5</v>
          </cell>
          <cell r="Z433">
            <v>2634797.2799999998</v>
          </cell>
          <cell r="AA433">
            <v>2635734.64</v>
          </cell>
          <cell r="AD433">
            <v>3858242.4829166667</v>
          </cell>
          <cell r="AE433">
            <v>3984347.7395833335</v>
          </cell>
          <cell r="AF433">
            <v>4078633.0554166664</v>
          </cell>
          <cell r="AG433">
            <v>4187898.6912499997</v>
          </cell>
          <cell r="AH433">
            <v>4314352.8849999998</v>
          </cell>
          <cell r="AI433">
            <v>4433033.6283333329</v>
          </cell>
          <cell r="AJ433">
            <v>4480326.7562499987</v>
          </cell>
          <cell r="AK433">
            <v>4457568.9854166666</v>
          </cell>
          <cell r="AL433">
            <v>4389285.2804166665</v>
          </cell>
          <cell r="AM433">
            <v>4283154.3341666665</v>
          </cell>
          <cell r="AN433">
            <v>4175618.6366666672</v>
          </cell>
          <cell r="AP433">
            <v>3926556.8974999995</v>
          </cell>
          <cell r="AT433">
            <v>0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>
            <v>0</v>
          </cell>
          <cell r="AT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P435">
            <v>0</v>
          </cell>
          <cell r="AT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P436">
            <v>0</v>
          </cell>
          <cell r="AT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>
            <v>0</v>
          </cell>
          <cell r="AT437">
            <v>0</v>
          </cell>
        </row>
        <row r="438">
          <cell r="J438">
            <v>424429.3</v>
          </cell>
          <cell r="K438">
            <v>396856.21</v>
          </cell>
          <cell r="L438">
            <v>259383.27</v>
          </cell>
          <cell r="M438">
            <v>259383.27</v>
          </cell>
          <cell r="N438">
            <v>149552.1</v>
          </cell>
          <cell r="O438">
            <v>241934.74</v>
          </cell>
          <cell r="P438">
            <v>28705.55</v>
          </cell>
          <cell r="Q438">
            <v>205467.95</v>
          </cell>
          <cell r="R438">
            <v>224168.35</v>
          </cell>
          <cell r="S438">
            <v>238787.07</v>
          </cell>
          <cell r="T438">
            <v>261582.98</v>
          </cell>
          <cell r="U438">
            <v>367457.41</v>
          </cell>
          <cell r="V438">
            <v>241714.41</v>
          </cell>
          <cell r="W438">
            <v>186907.14</v>
          </cell>
          <cell r="X438">
            <v>159874.69</v>
          </cell>
          <cell r="Y438">
            <v>190781.1</v>
          </cell>
          <cell r="Z438">
            <v>270944.03000000003</v>
          </cell>
          <cell r="AA438">
            <v>246307.12</v>
          </cell>
          <cell r="AD438">
            <v>221776.66958333334</v>
          </cell>
          <cell r="AE438">
            <v>217436.63958333331</v>
          </cell>
          <cell r="AF438">
            <v>217658.00083333335</v>
          </cell>
          <cell r="AG438">
            <v>226808.34791666665</v>
          </cell>
          <cell r="AH438">
            <v>244855.02499999999</v>
          </cell>
          <cell r="AI438">
            <v>247195.89625000002</v>
          </cell>
          <cell r="AJ438">
            <v>230834.8979166667</v>
          </cell>
          <cell r="AK438">
            <v>217940.82916666669</v>
          </cell>
          <cell r="AL438">
            <v>210936.21458333332</v>
          </cell>
          <cell r="AM438">
            <v>213135.78791666662</v>
          </cell>
          <cell r="AN438">
            <v>218375.9675</v>
          </cell>
          <cell r="AP438">
            <v>233886.87541666665</v>
          </cell>
          <cell r="AT438" t="str">
            <v>56</v>
          </cell>
        </row>
        <row r="439">
          <cell r="J439">
            <v>4082.8</v>
          </cell>
          <cell r="K439">
            <v>4082.8</v>
          </cell>
          <cell r="L439">
            <v>4082.8</v>
          </cell>
          <cell r="M439">
            <v>4082.8</v>
          </cell>
          <cell r="N439">
            <v>4082.8</v>
          </cell>
          <cell r="O439">
            <v>4082.8</v>
          </cell>
          <cell r="P439">
            <v>4082.8</v>
          </cell>
          <cell r="Q439">
            <v>4082.8</v>
          </cell>
          <cell r="R439">
            <v>4082.8</v>
          </cell>
          <cell r="S439">
            <v>4082.8</v>
          </cell>
          <cell r="T439">
            <v>4082.8</v>
          </cell>
          <cell r="U439">
            <v>4082.8</v>
          </cell>
          <cell r="V439">
            <v>4082.8</v>
          </cell>
          <cell r="W439">
            <v>4082.8</v>
          </cell>
          <cell r="X439">
            <v>4082.8</v>
          </cell>
          <cell r="Y439">
            <v>4082.8</v>
          </cell>
          <cell r="Z439">
            <v>4082.8</v>
          </cell>
          <cell r="AA439">
            <v>34502.800000000003</v>
          </cell>
          <cell r="AD439">
            <v>4082.8000000000006</v>
          </cell>
          <cell r="AE439">
            <v>4082.8000000000006</v>
          </cell>
          <cell r="AF439">
            <v>4082.8000000000006</v>
          </cell>
          <cell r="AG439">
            <v>4082.8000000000006</v>
          </cell>
          <cell r="AH439">
            <v>4082.8000000000006</v>
          </cell>
          <cell r="AI439">
            <v>4082.8000000000006</v>
          </cell>
          <cell r="AJ439">
            <v>4082.8000000000006</v>
          </cell>
          <cell r="AK439">
            <v>4082.8000000000006</v>
          </cell>
          <cell r="AL439">
            <v>4082.8000000000006</v>
          </cell>
          <cell r="AM439">
            <v>4082.8000000000006</v>
          </cell>
          <cell r="AN439">
            <v>5350.3</v>
          </cell>
          <cell r="AP439">
            <v>10133.833333333334</v>
          </cell>
          <cell r="AT439" t="str">
            <v xml:space="preserve"> </v>
          </cell>
        </row>
        <row r="440">
          <cell r="J440">
            <v>3182036.59</v>
          </cell>
          <cell r="K440">
            <v>2719552.74</v>
          </cell>
          <cell r="L440">
            <v>2546078.09</v>
          </cell>
          <cell r="M440">
            <v>2200898.2999999998</v>
          </cell>
          <cell r="N440">
            <v>2188609.62</v>
          </cell>
          <cell r="O440">
            <v>1931924.81</v>
          </cell>
          <cell r="P440">
            <v>1752046.93</v>
          </cell>
          <cell r="Q440">
            <v>1423510.24</v>
          </cell>
          <cell r="R440">
            <v>950628.09</v>
          </cell>
          <cell r="S440">
            <v>609941.99</v>
          </cell>
          <cell r="T440">
            <v>-218001.93</v>
          </cell>
          <cell r="U440">
            <v>-300510.8</v>
          </cell>
          <cell r="V440">
            <v>-748818.06</v>
          </cell>
          <cell r="W440">
            <v>-734489.39</v>
          </cell>
          <cell r="X440">
            <v>-766982.69</v>
          </cell>
          <cell r="Y440">
            <v>-322250.38</v>
          </cell>
          <cell r="Z440">
            <v>-219442.88</v>
          </cell>
          <cell r="AA440">
            <v>-228895.65</v>
          </cell>
          <cell r="AD440">
            <v>2767150.7070833337</v>
          </cell>
          <cell r="AE440">
            <v>2556532.73</v>
          </cell>
          <cell r="AF440">
            <v>2318236.8454166665</v>
          </cell>
          <cell r="AG440">
            <v>2038940.6629166661</v>
          </cell>
          <cell r="AH440">
            <v>1733124.6733333331</v>
          </cell>
          <cell r="AI440">
            <v>1418440.6120833333</v>
          </cell>
          <cell r="AJ440">
            <v>1110736.5795833333</v>
          </cell>
          <cell r="AK440">
            <v>828773.95833333314</v>
          </cell>
          <cell r="AL440">
            <v>585598.56416666671</v>
          </cell>
          <cell r="AM440">
            <v>380131.84833333344</v>
          </cell>
          <cell r="AN440">
            <v>189762.14166666672</v>
          </cell>
          <cell r="AP440">
            <v>-114921.52624999998</v>
          </cell>
          <cell r="AT440">
            <v>0</v>
          </cell>
        </row>
        <row r="441">
          <cell r="J441">
            <v>485395.85</v>
          </cell>
          <cell r="K441">
            <v>476726.42</v>
          </cell>
          <cell r="L441">
            <v>503132.15999999997</v>
          </cell>
          <cell r="M441">
            <v>442437.17</v>
          </cell>
          <cell r="N441">
            <v>450319.46</v>
          </cell>
          <cell r="O441">
            <v>418814.52</v>
          </cell>
          <cell r="P441">
            <v>437865.26</v>
          </cell>
          <cell r="Q441">
            <v>440922</v>
          </cell>
          <cell r="R441">
            <v>458136.89</v>
          </cell>
          <cell r="S441">
            <v>447964.61</v>
          </cell>
          <cell r="T441">
            <v>431003.03</v>
          </cell>
          <cell r="U441">
            <v>463588.28</v>
          </cell>
          <cell r="V441">
            <v>504777.13</v>
          </cell>
          <cell r="W441">
            <v>651920.73</v>
          </cell>
          <cell r="X441">
            <v>832046.01</v>
          </cell>
          <cell r="Y441">
            <v>616920.34</v>
          </cell>
          <cell r="Z441">
            <v>451298.45</v>
          </cell>
          <cell r="AA441">
            <v>149464.49</v>
          </cell>
          <cell r="AD441">
            <v>464118.96416666661</v>
          </cell>
          <cell r="AE441">
            <v>463620.1358333333</v>
          </cell>
          <cell r="AF441">
            <v>462197.88874999993</v>
          </cell>
          <cell r="AG441">
            <v>458616.60999999993</v>
          </cell>
          <cell r="AH441">
            <v>455600.78625000006</v>
          </cell>
          <cell r="AI441">
            <v>455499.69083333341</v>
          </cell>
          <cell r="AJ441">
            <v>463607.00708333339</v>
          </cell>
          <cell r="AK441">
            <v>484611.51374999998</v>
          </cell>
          <cell r="AL441">
            <v>505586.38958333334</v>
          </cell>
          <cell r="AM441">
            <v>512897.31291666656</v>
          </cell>
          <cell r="AN441">
            <v>501715.18625000003</v>
          </cell>
          <cell r="AP441">
            <v>429887.81291666668</v>
          </cell>
          <cell r="AT441">
            <v>0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P442">
            <v>0</v>
          </cell>
          <cell r="AT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P443">
            <v>0</v>
          </cell>
          <cell r="AT443">
            <v>0</v>
          </cell>
        </row>
        <row r="444"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>
            <v>0</v>
          </cell>
          <cell r="AT444">
            <v>0</v>
          </cell>
        </row>
        <row r="445">
          <cell r="J445">
            <v>11013138.880000001</v>
          </cell>
          <cell r="K445">
            <v>11557265.4</v>
          </cell>
          <cell r="L445">
            <v>12854339.800000001</v>
          </cell>
          <cell r="M445">
            <v>15017947.77</v>
          </cell>
          <cell r="N445">
            <v>17331874.140000001</v>
          </cell>
          <cell r="O445">
            <v>17200668.120000001</v>
          </cell>
          <cell r="P445">
            <v>16862866.530000001</v>
          </cell>
          <cell r="Q445">
            <v>18088957</v>
          </cell>
          <cell r="R445">
            <v>16112255.279999999</v>
          </cell>
          <cell r="S445">
            <v>7980641.4400000004</v>
          </cell>
          <cell r="T445">
            <v>8538189</v>
          </cell>
          <cell r="U445">
            <v>10560621.460000001</v>
          </cell>
          <cell r="V445">
            <v>11564402.060000001</v>
          </cell>
          <cell r="W445">
            <v>13657508.529999999</v>
          </cell>
          <cell r="X445">
            <v>13973248.130000001</v>
          </cell>
          <cell r="Y445">
            <v>15652036.08</v>
          </cell>
          <cell r="Z445">
            <v>18419895.16</v>
          </cell>
          <cell r="AA445">
            <v>16798742.579999998</v>
          </cell>
          <cell r="AD445">
            <v>13610142.6425</v>
          </cell>
          <cell r="AE445">
            <v>13616064.401249999</v>
          </cell>
          <cell r="AF445">
            <v>13516040.412916668</v>
          </cell>
          <cell r="AG445">
            <v>13409639.759583332</v>
          </cell>
          <cell r="AH445">
            <v>13500027.536249997</v>
          </cell>
          <cell r="AI445">
            <v>13616199.700833336</v>
          </cell>
          <cell r="AJ445">
            <v>13726679.130416667</v>
          </cell>
          <cell r="AK445">
            <v>13860810.441250002</v>
          </cell>
          <cell r="AL445">
            <v>13933851.967916667</v>
          </cell>
          <cell r="AM445">
            <v>14005606.523333335</v>
          </cell>
          <cell r="AN445">
            <v>14034193.835000001</v>
          </cell>
          <cell r="AP445">
            <v>14043371.29125</v>
          </cell>
          <cell r="AT445">
            <v>0</v>
          </cell>
        </row>
        <row r="446">
          <cell r="J446">
            <v>2742409.9</v>
          </cell>
          <cell r="K446">
            <v>2669367.54</v>
          </cell>
          <cell r="L446">
            <v>2659534.96</v>
          </cell>
          <cell r="M446">
            <v>2659534.96</v>
          </cell>
          <cell r="N446">
            <v>2659534.96</v>
          </cell>
          <cell r="O446">
            <v>2659534.96</v>
          </cell>
          <cell r="P446">
            <v>2659534.96</v>
          </cell>
          <cell r="Q446">
            <v>2673510.5299999998</v>
          </cell>
          <cell r="R446">
            <v>2673510.5299999998</v>
          </cell>
          <cell r="S446">
            <v>2661533.69</v>
          </cell>
          <cell r="T446">
            <v>0</v>
          </cell>
          <cell r="U446">
            <v>0</v>
          </cell>
          <cell r="V446">
            <v>2967635.32</v>
          </cell>
          <cell r="W446">
            <v>2913940.17</v>
          </cell>
          <cell r="X446">
            <v>2913940.17</v>
          </cell>
          <cell r="Y446">
            <v>2800621.3</v>
          </cell>
          <cell r="Z446">
            <v>2676898.2200000002</v>
          </cell>
          <cell r="AA446">
            <v>2713822.09</v>
          </cell>
          <cell r="AD446">
            <v>2877503.3425000007</v>
          </cell>
          <cell r="AE446">
            <v>2824120.9350000005</v>
          </cell>
          <cell r="AF446">
            <v>2770519.9137500008</v>
          </cell>
          <cell r="AG446">
            <v>2609057.4458333342</v>
          </cell>
          <cell r="AH446">
            <v>2350543.4808333339</v>
          </cell>
          <cell r="AI446">
            <v>2235884.9750000001</v>
          </cell>
          <cell r="AJ446">
            <v>2255459.8937500003</v>
          </cell>
          <cell r="AK446">
            <v>2276250.6370833335</v>
          </cell>
          <cell r="AL446">
            <v>2292729.4516666667</v>
          </cell>
          <cell r="AM446">
            <v>2299331.5183333331</v>
          </cell>
          <cell r="AN446">
            <v>2302316.9512499995</v>
          </cell>
          <cell r="AP446">
            <v>2312338.4916666667</v>
          </cell>
          <cell r="AT446">
            <v>0</v>
          </cell>
        </row>
        <row r="447">
          <cell r="J447">
            <v>16345638.359999999</v>
          </cell>
          <cell r="K447">
            <v>16936258.68</v>
          </cell>
          <cell r="L447">
            <v>18303665.870000001</v>
          </cell>
          <cell r="M447">
            <v>18633773.309999999</v>
          </cell>
          <cell r="N447">
            <v>20357050.239999998</v>
          </cell>
          <cell r="O447">
            <v>20923722.48</v>
          </cell>
          <cell r="P447">
            <v>21336979.289999999</v>
          </cell>
          <cell r="Q447">
            <v>15743581.57</v>
          </cell>
          <cell r="R447">
            <v>10570503.4</v>
          </cell>
          <cell r="S447">
            <v>9089872.0999999996</v>
          </cell>
          <cell r="T447">
            <v>10923061.689999999</v>
          </cell>
          <cell r="U447">
            <v>12622143.369999999</v>
          </cell>
          <cell r="V447">
            <v>15190139.25</v>
          </cell>
          <cell r="W447">
            <v>17357754.82</v>
          </cell>
          <cell r="X447">
            <v>17327603.18</v>
          </cell>
          <cell r="Y447">
            <v>18483624.710000001</v>
          </cell>
          <cell r="Z447">
            <v>19561444.949999999</v>
          </cell>
          <cell r="AA447">
            <v>19693275.899999999</v>
          </cell>
          <cell r="AD447">
            <v>16929963.927083332</v>
          </cell>
          <cell r="AE447">
            <v>16693669.747083331</v>
          </cell>
          <cell r="AF447">
            <v>16403172.252499999</v>
          </cell>
          <cell r="AG447">
            <v>16218031.690416666</v>
          </cell>
          <cell r="AH447">
            <v>16056248.047083331</v>
          </cell>
          <cell r="AI447">
            <v>15934041.733750001</v>
          </cell>
          <cell r="AJ447">
            <v>15903458.276666665</v>
          </cell>
          <cell r="AK447">
            <v>15880351.337083332</v>
          </cell>
          <cell r="AL447">
            <v>15833425.866666665</v>
          </cell>
          <cell r="AM447">
            <v>15794019.454583334</v>
          </cell>
          <cell r="AN447">
            <v>15709600.626666667</v>
          </cell>
          <cell r="AP447">
            <v>15070418.203749999</v>
          </cell>
          <cell r="AT447">
            <v>0</v>
          </cell>
        </row>
        <row r="448"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P448">
            <v>0</v>
          </cell>
          <cell r="AT448">
            <v>0</v>
          </cell>
        </row>
        <row r="449"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>
            <v>0</v>
          </cell>
          <cell r="AT449">
            <v>0</v>
          </cell>
        </row>
        <row r="450">
          <cell r="J450">
            <v>45176.84</v>
          </cell>
          <cell r="K450">
            <v>39435.56</v>
          </cell>
          <cell r="L450">
            <v>34283.47</v>
          </cell>
          <cell r="M450">
            <v>27254.9</v>
          </cell>
          <cell r="N450">
            <v>23991.279999999999</v>
          </cell>
          <cell r="O450">
            <v>26078.35</v>
          </cell>
          <cell r="P450">
            <v>62566.71</v>
          </cell>
          <cell r="Q450">
            <v>61729.599999999999</v>
          </cell>
          <cell r="R450">
            <v>82020.92</v>
          </cell>
          <cell r="S450">
            <v>74023.759999999995</v>
          </cell>
          <cell r="T450">
            <v>63063.92</v>
          </cell>
          <cell r="U450">
            <v>53685.1</v>
          </cell>
          <cell r="V450">
            <v>44104.1</v>
          </cell>
          <cell r="W450">
            <v>37421.32</v>
          </cell>
          <cell r="X450">
            <v>30683.18</v>
          </cell>
          <cell r="Y450">
            <v>50110.03</v>
          </cell>
          <cell r="Z450">
            <v>73314.69</v>
          </cell>
          <cell r="AA450">
            <v>79767.490000000005</v>
          </cell>
          <cell r="AD450">
            <v>42529.18208333334</v>
          </cell>
          <cell r="AE450">
            <v>44834.090416666666</v>
          </cell>
          <cell r="AF450">
            <v>47885.317499999997</v>
          </cell>
          <cell r="AG450">
            <v>49197.678749999999</v>
          </cell>
          <cell r="AH450">
            <v>49407.454583333332</v>
          </cell>
          <cell r="AI450">
            <v>49397.836666666662</v>
          </cell>
          <cell r="AJ450">
            <v>49269.212500000001</v>
          </cell>
          <cell r="AK450">
            <v>49035.273749999993</v>
          </cell>
          <cell r="AL450">
            <v>49837.558749999997</v>
          </cell>
          <cell r="AM450">
            <v>52844.997916666667</v>
          </cell>
          <cell r="AN450">
            <v>57137.187499999993</v>
          </cell>
          <cell r="AP450">
            <v>60601.980833333335</v>
          </cell>
          <cell r="AT450">
            <v>0</v>
          </cell>
        </row>
        <row r="451"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P451">
            <v>0</v>
          </cell>
          <cell r="AT451">
            <v>0</v>
          </cell>
        </row>
        <row r="452"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P452">
            <v>0</v>
          </cell>
          <cell r="AT452">
            <v>0</v>
          </cell>
        </row>
        <row r="453"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P453">
            <v>0</v>
          </cell>
          <cell r="AT453">
            <v>0</v>
          </cell>
        </row>
        <row r="454">
          <cell r="J454">
            <v>2220280.0499999998</v>
          </cell>
          <cell r="K454">
            <v>1850233.38</v>
          </cell>
          <cell r="L454">
            <v>1480186.71</v>
          </cell>
          <cell r="M454">
            <v>1110140.04</v>
          </cell>
          <cell r="N454">
            <v>740093.37</v>
          </cell>
          <cell r="O454">
            <v>370046.7</v>
          </cell>
          <cell r="P454">
            <v>0</v>
          </cell>
          <cell r="Q454">
            <v>4155031.45</v>
          </cell>
          <cell r="R454">
            <v>3777301.32</v>
          </cell>
          <cell r="S454">
            <v>3399571.19</v>
          </cell>
          <cell r="T454">
            <v>3021841.06</v>
          </cell>
          <cell r="U454">
            <v>2644110.9300000002</v>
          </cell>
          <cell r="V454">
            <v>2266380.7999999998</v>
          </cell>
          <cell r="W454">
            <v>1888650.67</v>
          </cell>
          <cell r="X454">
            <v>1510920.54</v>
          </cell>
          <cell r="Y454">
            <v>1133190.4099999999</v>
          </cell>
          <cell r="Z454">
            <v>755460.28</v>
          </cell>
          <cell r="AA454">
            <v>377730.15</v>
          </cell>
          <cell r="AD454">
            <v>2031528.7979166666</v>
          </cell>
          <cell r="AE454">
            <v>2038251.824583333</v>
          </cell>
          <cell r="AF454">
            <v>2044334.5629166665</v>
          </cell>
          <cell r="AG454">
            <v>2053401.7629166667</v>
          </cell>
          <cell r="AH454">
            <v>2061828.6745833333</v>
          </cell>
          <cell r="AI454">
            <v>2065990.5479166666</v>
          </cell>
          <cell r="AJ454">
            <v>2069512.1329166666</v>
          </cell>
          <cell r="AK454">
            <v>2072393.4295833334</v>
          </cell>
          <cell r="AL454">
            <v>2074634.437916667</v>
          </cell>
          <cell r="AM454">
            <v>2076235.1579166669</v>
          </cell>
          <cell r="AN454">
            <v>2077195.5895833336</v>
          </cell>
          <cell r="AP454">
            <v>2080102.5679166664</v>
          </cell>
          <cell r="AT454">
            <v>0</v>
          </cell>
        </row>
        <row r="455"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>
            <v>0</v>
          </cell>
          <cell r="AT455">
            <v>0</v>
          </cell>
        </row>
        <row r="456"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114750</v>
          </cell>
          <cell r="Z456">
            <v>105187.5</v>
          </cell>
          <cell r="AA456">
            <v>95625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4781.25</v>
          </cell>
          <cell r="AM456">
            <v>13945.3125</v>
          </cell>
          <cell r="AN456">
            <v>22312.5</v>
          </cell>
          <cell r="AP456">
            <v>36656.25</v>
          </cell>
          <cell r="AT456">
            <v>0</v>
          </cell>
        </row>
        <row r="457"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>
            <v>0</v>
          </cell>
          <cell r="AT457">
            <v>0</v>
          </cell>
        </row>
        <row r="458"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>
            <v>0</v>
          </cell>
          <cell r="AT458">
            <v>0</v>
          </cell>
        </row>
        <row r="459"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P459">
            <v>0</v>
          </cell>
          <cell r="AT459">
            <v>0</v>
          </cell>
        </row>
        <row r="460"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P460">
            <v>0</v>
          </cell>
          <cell r="AT460">
            <v>0</v>
          </cell>
        </row>
        <row r="461">
          <cell r="J461">
            <v>224921.02</v>
          </cell>
          <cell r="K461">
            <v>187434.19</v>
          </cell>
          <cell r="L461">
            <v>149947.35999999999</v>
          </cell>
          <cell r="M461">
            <v>112460.53</v>
          </cell>
          <cell r="N461">
            <v>74973.7</v>
          </cell>
          <cell r="O461">
            <v>37486.870000000003</v>
          </cell>
          <cell r="P461">
            <v>0</v>
          </cell>
          <cell r="Q461">
            <v>305482.43</v>
          </cell>
          <cell r="R461">
            <v>277711.3</v>
          </cell>
          <cell r="S461">
            <v>249940.17</v>
          </cell>
          <cell r="T461">
            <v>222169.04</v>
          </cell>
          <cell r="U461">
            <v>194397.91</v>
          </cell>
          <cell r="V461">
            <v>166626.78</v>
          </cell>
          <cell r="W461">
            <v>138855.65</v>
          </cell>
          <cell r="X461">
            <v>111084.52</v>
          </cell>
          <cell r="Y461">
            <v>83313.39</v>
          </cell>
          <cell r="Z461">
            <v>55542.26</v>
          </cell>
          <cell r="AA461">
            <v>27771.13</v>
          </cell>
          <cell r="AD461">
            <v>201724.5708333333</v>
          </cell>
          <cell r="AE461">
            <v>193223.33</v>
          </cell>
          <cell r="AF461">
            <v>185531.73083333333</v>
          </cell>
          <cell r="AG461">
            <v>178649.77333333332</v>
          </cell>
          <cell r="AH461">
            <v>172577.45749999999</v>
          </cell>
          <cell r="AI461">
            <v>167314.7833333333</v>
          </cell>
          <cell r="AJ461">
            <v>162861.75083333332</v>
          </cell>
          <cell r="AK461">
            <v>159218.35999999999</v>
          </cell>
          <cell r="AL461">
            <v>156384.61083333331</v>
          </cell>
          <cell r="AM461">
            <v>154360.50333333333</v>
          </cell>
          <cell r="AN461">
            <v>153146.03749999998</v>
          </cell>
          <cell r="AP461">
            <v>153463.23541666663</v>
          </cell>
          <cell r="AT461">
            <v>0</v>
          </cell>
        </row>
        <row r="462"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>
            <v>0</v>
          </cell>
          <cell r="AT462">
            <v>0</v>
          </cell>
        </row>
        <row r="463"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>
            <v>0</v>
          </cell>
          <cell r="AT463">
            <v>0</v>
          </cell>
        </row>
        <row r="464"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>
            <v>41592.88958333333</v>
          </cell>
          <cell r="AT464">
            <v>0</v>
          </cell>
        </row>
        <row r="465">
          <cell r="J465">
            <v>2928207.5</v>
          </cell>
          <cell r="K465">
            <v>2635386.75</v>
          </cell>
          <cell r="L465">
            <v>2342566</v>
          </cell>
          <cell r="M465">
            <v>2049745.25</v>
          </cell>
          <cell r="N465">
            <v>1756924.5</v>
          </cell>
          <cell r="O465">
            <v>1464103.75</v>
          </cell>
          <cell r="P465">
            <v>1171283</v>
          </cell>
          <cell r="Q465">
            <v>878462.25</v>
          </cell>
          <cell r="R465">
            <v>585641.5</v>
          </cell>
          <cell r="S465">
            <v>292820.75</v>
          </cell>
          <cell r="T465">
            <v>0</v>
          </cell>
          <cell r="U465">
            <v>2997096.59</v>
          </cell>
          <cell r="V465">
            <v>2724633.32</v>
          </cell>
          <cell r="W465">
            <v>2452169.98</v>
          </cell>
          <cell r="X465">
            <v>2179706.64</v>
          </cell>
          <cell r="Y465">
            <v>1907243.3</v>
          </cell>
          <cell r="Z465">
            <v>1634779.96</v>
          </cell>
          <cell r="AA465">
            <v>1362316.62</v>
          </cell>
          <cell r="AD465">
            <v>1615382.28125</v>
          </cell>
          <cell r="AE465">
            <v>1612677.75</v>
          </cell>
          <cell r="AF465">
            <v>1611055.03125</v>
          </cell>
          <cell r="AG465">
            <v>1610514.125</v>
          </cell>
          <cell r="AH465">
            <v>1601183.6391666669</v>
          </cell>
          <cell r="AI465">
            <v>1583370.8958333333</v>
          </cell>
          <cell r="AJ465">
            <v>1567254.60625</v>
          </cell>
          <cell r="AK465">
            <v>1552834.7675000001</v>
          </cell>
          <cell r="AL465">
            <v>1540111.3795833334</v>
          </cell>
          <cell r="AM465">
            <v>1529084.4425000001</v>
          </cell>
          <cell r="AN465">
            <v>1519753.95625</v>
          </cell>
          <cell r="AP465">
            <v>1506182.3362500004</v>
          </cell>
          <cell r="AT465">
            <v>0</v>
          </cell>
        </row>
        <row r="466"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>
            <v>10517.44875</v>
          </cell>
          <cell r="AT466">
            <v>0</v>
          </cell>
        </row>
        <row r="467"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>
            <v>0</v>
          </cell>
          <cell r="AT467">
            <v>0</v>
          </cell>
        </row>
        <row r="468"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P468">
            <v>731.67833333333328</v>
          </cell>
          <cell r="AT468">
            <v>0</v>
          </cell>
        </row>
        <row r="469">
          <cell r="J469">
            <v>20000</v>
          </cell>
          <cell r="K469">
            <v>0</v>
          </cell>
          <cell r="L469">
            <v>-20000</v>
          </cell>
          <cell r="M469">
            <v>-40000</v>
          </cell>
          <cell r="N469">
            <v>60000</v>
          </cell>
          <cell r="O469">
            <v>40000</v>
          </cell>
          <cell r="P469">
            <v>20000</v>
          </cell>
          <cell r="Q469">
            <v>0</v>
          </cell>
          <cell r="R469">
            <v>40000</v>
          </cell>
          <cell r="S469">
            <v>20000</v>
          </cell>
          <cell r="T469">
            <v>0</v>
          </cell>
          <cell r="U469">
            <v>-20000</v>
          </cell>
          <cell r="V469">
            <v>20000</v>
          </cell>
          <cell r="W469">
            <v>60000</v>
          </cell>
          <cell r="X469">
            <v>40000</v>
          </cell>
          <cell r="Y469">
            <v>20000</v>
          </cell>
          <cell r="Z469">
            <v>60000</v>
          </cell>
          <cell r="AA469">
            <v>40000</v>
          </cell>
          <cell r="AD469">
            <v>16666.666666666668</v>
          </cell>
          <cell r="AE469">
            <v>18333.333333333332</v>
          </cell>
          <cell r="AF469">
            <v>20000</v>
          </cell>
          <cell r="AG469">
            <v>17500</v>
          </cell>
          <cell r="AH469">
            <v>12500</v>
          </cell>
          <cell r="AI469">
            <v>10000</v>
          </cell>
          <cell r="AJ469">
            <v>12500</v>
          </cell>
          <cell r="AK469">
            <v>17500</v>
          </cell>
          <cell r="AL469">
            <v>22500</v>
          </cell>
          <cell r="AM469">
            <v>25000</v>
          </cell>
          <cell r="AN469">
            <v>25000</v>
          </cell>
          <cell r="AP469">
            <v>25000</v>
          </cell>
          <cell r="AT469">
            <v>0</v>
          </cell>
        </row>
        <row r="470"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P470">
            <v>0</v>
          </cell>
          <cell r="AT470">
            <v>0</v>
          </cell>
        </row>
        <row r="471"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1210358.42</v>
          </cell>
          <cell r="S471">
            <v>1100325.8400000001</v>
          </cell>
          <cell r="T471">
            <v>990293.26</v>
          </cell>
          <cell r="U471">
            <v>880260.68</v>
          </cell>
          <cell r="V471">
            <v>770228.1</v>
          </cell>
          <cell r="W471">
            <v>660195.52</v>
          </cell>
          <cell r="X471">
            <v>550162.93999999994</v>
          </cell>
          <cell r="Y471">
            <v>440130.36</v>
          </cell>
          <cell r="Z471">
            <v>0</v>
          </cell>
          <cell r="AA471">
            <v>0</v>
          </cell>
          <cell r="AD471">
            <v>99585.416666666672</v>
          </cell>
          <cell r="AE471">
            <v>50431.60083333333</v>
          </cell>
          <cell r="AF471">
            <v>146710.11166666666</v>
          </cell>
          <cell r="AG471">
            <v>233819.24083333332</v>
          </cell>
          <cell r="AH471">
            <v>311758.98833333328</v>
          </cell>
          <cell r="AI471">
            <v>380529.35416666669</v>
          </cell>
          <cell r="AJ471">
            <v>440130.33833333332</v>
          </cell>
          <cell r="AK471">
            <v>490561.94083333336</v>
          </cell>
          <cell r="AL471">
            <v>531824.16166666662</v>
          </cell>
          <cell r="AM471">
            <v>550162.92666666664</v>
          </cell>
          <cell r="AN471">
            <v>550162.92666666664</v>
          </cell>
          <cell r="AP471">
            <v>550162.92666666664</v>
          </cell>
          <cell r="AT471">
            <v>0</v>
          </cell>
        </row>
        <row r="472"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>
            <v>0</v>
          </cell>
          <cell r="AT472">
            <v>0</v>
          </cell>
        </row>
        <row r="473">
          <cell r="J473">
            <v>529010.06999999995</v>
          </cell>
          <cell r="K473">
            <v>480918.24</v>
          </cell>
          <cell r="L473">
            <v>432826.41</v>
          </cell>
          <cell r="M473">
            <v>384734.58</v>
          </cell>
          <cell r="N473">
            <v>336642.75</v>
          </cell>
          <cell r="O473">
            <v>288550.92</v>
          </cell>
          <cell r="P473">
            <v>240459.09</v>
          </cell>
          <cell r="Q473">
            <v>192367.26</v>
          </cell>
          <cell r="R473">
            <v>144275.43</v>
          </cell>
          <cell r="S473">
            <v>96183.6</v>
          </cell>
          <cell r="T473">
            <v>48091.77</v>
          </cell>
          <cell r="U473">
            <v>0</v>
          </cell>
          <cell r="V473">
            <v>301679.40999999997</v>
          </cell>
          <cell r="W473">
            <v>274254.01</v>
          </cell>
          <cell r="X473">
            <v>361121.29</v>
          </cell>
          <cell r="Y473">
            <v>320996.7</v>
          </cell>
          <cell r="Z473">
            <v>280872.11</v>
          </cell>
          <cell r="AA473">
            <v>240747.51999999999</v>
          </cell>
          <cell r="AD473">
            <v>264941.92166666663</v>
          </cell>
          <cell r="AE473">
            <v>264750.77458333329</v>
          </cell>
          <cell r="AF473">
            <v>264614.24</v>
          </cell>
          <cell r="AG473">
            <v>264532.31791666662</v>
          </cell>
          <cell r="AH473">
            <v>264505.00999999995</v>
          </cell>
          <cell r="AI473">
            <v>255032.89916666667</v>
          </cell>
          <cell r="AJ473">
            <v>236949.77875000003</v>
          </cell>
          <cell r="AK473">
            <v>225351.05583333338</v>
          </cell>
          <cell r="AL473">
            <v>219707.5975</v>
          </cell>
          <cell r="AM473">
            <v>214728.07583333334</v>
          </cell>
          <cell r="AN473">
            <v>210412.49083333332</v>
          </cell>
          <cell r="AP473">
            <v>203773.13083333333</v>
          </cell>
          <cell r="AT473">
            <v>0</v>
          </cell>
        </row>
        <row r="474">
          <cell r="J474">
            <v>127321.93</v>
          </cell>
          <cell r="K474">
            <v>117439.14</v>
          </cell>
          <cell r="L474">
            <v>107556.35</v>
          </cell>
          <cell r="M474">
            <v>97673.56</v>
          </cell>
          <cell r="N474">
            <v>87790.77</v>
          </cell>
          <cell r="O474">
            <v>77907.98</v>
          </cell>
          <cell r="P474">
            <v>58527.17</v>
          </cell>
          <cell r="Q474">
            <v>43895.37</v>
          </cell>
          <cell r="R474">
            <v>29263.57</v>
          </cell>
          <cell r="S474">
            <v>14631.77</v>
          </cell>
          <cell r="T474">
            <v>0</v>
          </cell>
          <cell r="U474">
            <v>168661.92</v>
          </cell>
          <cell r="V474">
            <v>153329.01999999999</v>
          </cell>
          <cell r="W474">
            <v>137996.12</v>
          </cell>
          <cell r="X474">
            <v>122663.22</v>
          </cell>
          <cell r="Y474">
            <v>107330.32</v>
          </cell>
          <cell r="Z474">
            <v>91997.42</v>
          </cell>
          <cell r="AA474">
            <v>76664.52</v>
          </cell>
          <cell r="AD474">
            <v>70271.007916666669</v>
          </cell>
          <cell r="AE474">
            <v>73319.297083333338</v>
          </cell>
          <cell r="AF474">
            <v>75148.269583333327</v>
          </cell>
          <cell r="AG474">
            <v>75757.926666666666</v>
          </cell>
          <cell r="AH474">
            <v>76656.860416666663</v>
          </cell>
          <cell r="AI474">
            <v>78639.422916666663</v>
          </cell>
          <cell r="AJ474">
            <v>80579.592499999999</v>
          </cell>
          <cell r="AK474">
            <v>82065.586250000008</v>
          </cell>
          <cell r="AL474">
            <v>83097.404166666674</v>
          </cell>
          <cell r="AM474">
            <v>83675.046249999999</v>
          </cell>
          <cell r="AN474">
            <v>83798.512499999997</v>
          </cell>
          <cell r="AP474">
            <v>84068.045416666675</v>
          </cell>
          <cell r="AT474">
            <v>0</v>
          </cell>
        </row>
        <row r="475"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P475">
            <v>0</v>
          </cell>
          <cell r="AT475">
            <v>0</v>
          </cell>
        </row>
        <row r="476"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D476">
            <v>487.45708333333329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P476">
            <v>0</v>
          </cell>
          <cell r="AT476">
            <v>0</v>
          </cell>
        </row>
        <row r="477">
          <cell r="J477">
            <v>312572.95</v>
          </cell>
          <cell r="K477">
            <v>281315.65999999997</v>
          </cell>
          <cell r="L477">
            <v>250058.37</v>
          </cell>
          <cell r="M477">
            <v>218801.08</v>
          </cell>
          <cell r="N477">
            <v>187543.79</v>
          </cell>
          <cell r="O477">
            <v>156286.5</v>
          </cell>
          <cell r="P477">
            <v>125029.21</v>
          </cell>
          <cell r="Q477">
            <v>93771.92</v>
          </cell>
          <cell r="R477">
            <v>62514.63</v>
          </cell>
          <cell r="S477">
            <v>99237.34</v>
          </cell>
          <cell r="T477">
            <v>127980.05</v>
          </cell>
          <cell r="U477">
            <v>347782.76</v>
          </cell>
          <cell r="V477">
            <v>350525.47</v>
          </cell>
          <cell r="W477">
            <v>319268.18</v>
          </cell>
          <cell r="X477">
            <v>288010.89</v>
          </cell>
          <cell r="Y477">
            <v>290753.59999999998</v>
          </cell>
          <cell r="Z477">
            <v>259504.25</v>
          </cell>
          <cell r="AA477">
            <v>228246.96</v>
          </cell>
          <cell r="AD477">
            <v>189548.57041666665</v>
          </cell>
          <cell r="AE477">
            <v>189949.44125</v>
          </cell>
          <cell r="AF477">
            <v>193022.46541666662</v>
          </cell>
          <cell r="AG477">
            <v>192090.14291666661</v>
          </cell>
          <cell r="AH477">
            <v>188409.83333333334</v>
          </cell>
          <cell r="AI477">
            <v>190155.87666666662</v>
          </cell>
          <cell r="AJ477">
            <v>193318.58666666667</v>
          </cell>
          <cell r="AK477">
            <v>196481.29666666666</v>
          </cell>
          <cell r="AL477">
            <v>201060.67333333334</v>
          </cell>
          <cell r="AM477">
            <v>207057.04749999999</v>
          </cell>
          <cell r="AN477">
            <v>213053.75249999997</v>
          </cell>
          <cell r="AP477">
            <v>225047.16249999998</v>
          </cell>
          <cell r="AT477">
            <v>0</v>
          </cell>
        </row>
        <row r="478"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>
            <v>0</v>
          </cell>
          <cell r="AT478">
            <v>0</v>
          </cell>
        </row>
        <row r="479"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223040.83</v>
          </cell>
          <cell r="S479">
            <v>202764.39</v>
          </cell>
          <cell r="T479">
            <v>182487.95</v>
          </cell>
          <cell r="U479">
            <v>162211.51</v>
          </cell>
          <cell r="V479">
            <v>141935.07</v>
          </cell>
          <cell r="W479">
            <v>121658.63</v>
          </cell>
          <cell r="X479">
            <v>101382.19</v>
          </cell>
          <cell r="Y479">
            <v>81105.75</v>
          </cell>
          <cell r="Z479">
            <v>60829.31</v>
          </cell>
          <cell r="AA479">
            <v>40552.870000000003</v>
          </cell>
          <cell r="AD479">
            <v>0</v>
          </cell>
          <cell r="AE479">
            <v>9293.3679166666661</v>
          </cell>
          <cell r="AF479">
            <v>27035.252083333336</v>
          </cell>
          <cell r="AG479">
            <v>43087.432916666665</v>
          </cell>
          <cell r="AH479">
            <v>57449.910416666658</v>
          </cell>
          <cell r="AI479">
            <v>70122.684583333335</v>
          </cell>
          <cell r="AJ479">
            <v>81105.755416666667</v>
          </cell>
          <cell r="AK479">
            <v>90399.122916666674</v>
          </cell>
          <cell r="AL479">
            <v>98002.787083333344</v>
          </cell>
          <cell r="AM479">
            <v>103916.74791666667</v>
          </cell>
          <cell r="AN479">
            <v>108141.00541666668</v>
          </cell>
          <cell r="AP479">
            <v>111520.41083333334</v>
          </cell>
          <cell r="AT479">
            <v>0</v>
          </cell>
        </row>
        <row r="480"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74236.210000000006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3093.1754166666669</v>
          </cell>
          <cell r="AP480">
            <v>15465.877083333335</v>
          </cell>
          <cell r="AT480">
            <v>0</v>
          </cell>
        </row>
        <row r="481"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P481">
            <v>0</v>
          </cell>
          <cell r="AT481">
            <v>0</v>
          </cell>
        </row>
        <row r="482"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136099.73000000001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5670.8220833333335</v>
          </cell>
          <cell r="AP482">
            <v>27323.052083333332</v>
          </cell>
          <cell r="AT482">
            <v>0</v>
          </cell>
        </row>
        <row r="483"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38427.449999999997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D483">
            <v>11958.257916666667</v>
          </cell>
          <cell r="AE483">
            <v>8637.3770833333328</v>
          </cell>
          <cell r="AF483">
            <v>5316.4962500000001</v>
          </cell>
          <cell r="AG483">
            <v>3542.61375</v>
          </cell>
          <cell r="AH483">
            <v>3315.7295833333333</v>
          </cell>
          <cell r="AI483">
            <v>3202.2874999999999</v>
          </cell>
          <cell r="AJ483">
            <v>3202.2874999999999</v>
          </cell>
          <cell r="AK483">
            <v>3202.2874999999999</v>
          </cell>
          <cell r="AL483">
            <v>3202.2874999999999</v>
          </cell>
          <cell r="AM483">
            <v>3202.2874999999999</v>
          </cell>
          <cell r="AN483">
            <v>3202.2874999999999</v>
          </cell>
          <cell r="AP483">
            <v>278.0625</v>
          </cell>
          <cell r="AT483">
            <v>0</v>
          </cell>
        </row>
        <row r="484"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P484">
            <v>0</v>
          </cell>
          <cell r="AT484">
            <v>0</v>
          </cell>
        </row>
        <row r="485"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P485">
            <v>0</v>
          </cell>
          <cell r="AT485">
            <v>0</v>
          </cell>
        </row>
        <row r="486"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P486">
            <v>0</v>
          </cell>
          <cell r="AT486">
            <v>0</v>
          </cell>
        </row>
        <row r="487">
          <cell r="J487">
            <v>1974823.76</v>
          </cell>
          <cell r="K487">
            <v>1692706.08</v>
          </cell>
          <cell r="L487">
            <v>1410588.4</v>
          </cell>
          <cell r="M487">
            <v>1128470.72</v>
          </cell>
          <cell r="N487">
            <v>904706.51</v>
          </cell>
          <cell r="O487">
            <v>622588.82999999996</v>
          </cell>
          <cell r="P487">
            <v>340471.15</v>
          </cell>
          <cell r="Q487">
            <v>0</v>
          </cell>
          <cell r="R487">
            <v>0</v>
          </cell>
          <cell r="S487">
            <v>0</v>
          </cell>
          <cell r="T487">
            <v>3188469.6</v>
          </cell>
          <cell r="U487">
            <v>2732072.32</v>
          </cell>
          <cell r="V487">
            <v>2372768.87</v>
          </cell>
          <cell r="W487">
            <v>2033801.9</v>
          </cell>
          <cell r="X487">
            <v>1694834.93</v>
          </cell>
          <cell r="Y487">
            <v>1355867.96</v>
          </cell>
          <cell r="Z487">
            <v>1016900.99</v>
          </cell>
          <cell r="AA487">
            <v>677934.02</v>
          </cell>
          <cell r="AD487">
            <v>1072529.6675000002</v>
          </cell>
          <cell r="AE487">
            <v>1072529.6675000002</v>
          </cell>
          <cell r="AF487">
            <v>1072529.6675000002</v>
          </cell>
          <cell r="AG487">
            <v>1099588.4375</v>
          </cell>
          <cell r="AH487">
            <v>1146444.3274999999</v>
          </cell>
          <cell r="AI487">
            <v>1182822.4937500001</v>
          </cell>
          <cell r="AJ487">
            <v>1213615.8658333335</v>
          </cell>
          <cell r="AK487">
            <v>1239671.7970833334</v>
          </cell>
          <cell r="AL487">
            <v>1260990.2875000001</v>
          </cell>
          <cell r="AM487">
            <v>1275139.9424999999</v>
          </cell>
          <cell r="AN487">
            <v>1282120.7620833335</v>
          </cell>
          <cell r="AP487">
            <v>1284301.47</v>
          </cell>
          <cell r="AT487">
            <v>0</v>
          </cell>
        </row>
        <row r="488"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378125</v>
          </cell>
          <cell r="Y488">
            <v>343750</v>
          </cell>
          <cell r="Z488">
            <v>309375</v>
          </cell>
          <cell r="AA488">
            <v>275000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15755.208333333334</v>
          </cell>
          <cell r="AL488">
            <v>45833.333333333336</v>
          </cell>
          <cell r="AM488">
            <v>73046.875</v>
          </cell>
          <cell r="AN488">
            <v>97395.833333333328</v>
          </cell>
          <cell r="AP488">
            <v>137500</v>
          </cell>
          <cell r="AT488">
            <v>0</v>
          </cell>
        </row>
        <row r="489"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P489">
            <v>0</v>
          </cell>
          <cell r="AT489">
            <v>0</v>
          </cell>
        </row>
        <row r="490">
          <cell r="J490">
            <v>613930.9</v>
          </cell>
          <cell r="K490">
            <v>526226.48</v>
          </cell>
          <cell r="L490">
            <v>438522.06</v>
          </cell>
          <cell r="M490">
            <v>350817.64</v>
          </cell>
          <cell r="N490">
            <v>263113.21999999997</v>
          </cell>
          <cell r="O490">
            <v>175408.8</v>
          </cell>
          <cell r="P490">
            <v>87704.38</v>
          </cell>
          <cell r="Q490">
            <v>0</v>
          </cell>
          <cell r="R490">
            <v>967806.58</v>
          </cell>
          <cell r="S490">
            <v>879824.16</v>
          </cell>
          <cell r="T490">
            <v>791841.74</v>
          </cell>
          <cell r="U490">
            <v>703859.32</v>
          </cell>
          <cell r="V490">
            <v>615876.9</v>
          </cell>
          <cell r="W490">
            <v>527894.48</v>
          </cell>
          <cell r="X490">
            <v>439912.06</v>
          </cell>
          <cell r="Y490">
            <v>351929.64</v>
          </cell>
          <cell r="Z490">
            <v>263947.21999999997</v>
          </cell>
          <cell r="AA490">
            <v>175964.79999999999</v>
          </cell>
          <cell r="AD490">
            <v>482374.2733333332</v>
          </cell>
          <cell r="AE490">
            <v>482501.68999999994</v>
          </cell>
          <cell r="AF490">
            <v>482744.94</v>
          </cell>
          <cell r="AG490">
            <v>482965.02333333337</v>
          </cell>
          <cell r="AH490">
            <v>483161.94</v>
          </cell>
          <cell r="AI490">
            <v>483335.69000000012</v>
          </cell>
          <cell r="AJ490">
            <v>483486.27333333343</v>
          </cell>
          <cell r="AK490">
            <v>483613.69</v>
          </cell>
          <cell r="AL490">
            <v>483717.93999999994</v>
          </cell>
          <cell r="AM490">
            <v>483799.0233333332</v>
          </cell>
          <cell r="AN490">
            <v>483856.93999999994</v>
          </cell>
          <cell r="AP490">
            <v>483903.2733333332</v>
          </cell>
          <cell r="AT490">
            <v>0</v>
          </cell>
        </row>
        <row r="491">
          <cell r="J491">
            <v>780264.9</v>
          </cell>
          <cell r="K491">
            <v>668798.48</v>
          </cell>
          <cell r="L491">
            <v>557332.06000000006</v>
          </cell>
          <cell r="M491">
            <v>445865.64</v>
          </cell>
          <cell r="N491">
            <v>334399.21999999997</v>
          </cell>
          <cell r="O491">
            <v>222932.8</v>
          </cell>
          <cell r="P491">
            <v>111466.38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330097.78000000003</v>
          </cell>
          <cell r="AA491">
            <v>220065.2</v>
          </cell>
          <cell r="AD491">
            <v>613065.27333333343</v>
          </cell>
          <cell r="AE491">
            <v>561976.49916666665</v>
          </cell>
          <cell r="AF491">
            <v>464443.38499999995</v>
          </cell>
          <cell r="AG491">
            <v>376199.13916666666</v>
          </cell>
          <cell r="AH491">
            <v>297243.76166666666</v>
          </cell>
          <cell r="AI491">
            <v>227577.25250000003</v>
          </cell>
          <cell r="AJ491">
            <v>167199.61166666666</v>
          </cell>
          <cell r="AK491">
            <v>116110.83916666667</v>
          </cell>
          <cell r="AL491">
            <v>74310.934999999998</v>
          </cell>
          <cell r="AM491">
            <v>55553.973333333328</v>
          </cell>
          <cell r="AN491">
            <v>55255.263333333336</v>
          </cell>
          <cell r="AP491">
            <v>99930.466666666674</v>
          </cell>
          <cell r="AT491">
            <v>0</v>
          </cell>
        </row>
        <row r="492">
          <cell r="J492">
            <v>465</v>
          </cell>
          <cell r="K492">
            <v>0</v>
          </cell>
          <cell r="L492">
            <v>0</v>
          </cell>
          <cell r="M492">
            <v>1860</v>
          </cell>
          <cell r="N492">
            <v>1860</v>
          </cell>
          <cell r="O492">
            <v>1860</v>
          </cell>
          <cell r="P492">
            <v>1860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D492">
            <v>936.45833333333337</v>
          </cell>
          <cell r="AE492">
            <v>852.5</v>
          </cell>
          <cell r="AF492">
            <v>781.45833333333337</v>
          </cell>
          <cell r="AG492">
            <v>723.33333333333337</v>
          </cell>
          <cell r="AH492">
            <v>678.125</v>
          </cell>
          <cell r="AI492">
            <v>639.375</v>
          </cell>
          <cell r="AJ492">
            <v>620</v>
          </cell>
          <cell r="AK492">
            <v>620</v>
          </cell>
          <cell r="AL492">
            <v>542.5</v>
          </cell>
          <cell r="AM492">
            <v>387.5</v>
          </cell>
          <cell r="AN492">
            <v>232.5</v>
          </cell>
          <cell r="AP492">
            <v>77.5</v>
          </cell>
          <cell r="AT492">
            <v>0</v>
          </cell>
        </row>
        <row r="493"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P493">
            <v>0</v>
          </cell>
          <cell r="AT493">
            <v>0</v>
          </cell>
        </row>
        <row r="494"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P494">
            <v>0</v>
          </cell>
          <cell r="AT494">
            <v>0</v>
          </cell>
        </row>
        <row r="495">
          <cell r="J495">
            <v>91391.62</v>
          </cell>
          <cell r="K495">
            <v>78335.67</v>
          </cell>
          <cell r="L495">
            <v>65279.72</v>
          </cell>
          <cell r="M495">
            <v>52223.77</v>
          </cell>
          <cell r="N495">
            <v>39167.82</v>
          </cell>
          <cell r="O495">
            <v>26111.87</v>
          </cell>
          <cell r="P495">
            <v>13055.92</v>
          </cell>
          <cell r="Q495">
            <v>161766.98000000001</v>
          </cell>
          <cell r="R495">
            <v>148286.39999999999</v>
          </cell>
          <cell r="S495">
            <v>134805.82</v>
          </cell>
          <cell r="T495">
            <v>121325.24</v>
          </cell>
          <cell r="U495">
            <v>107844.66</v>
          </cell>
          <cell r="V495">
            <v>94364.08</v>
          </cell>
          <cell r="W495">
            <v>80883.5</v>
          </cell>
          <cell r="X495">
            <v>67402.92</v>
          </cell>
          <cell r="Y495">
            <v>53922.34</v>
          </cell>
          <cell r="Z495">
            <v>40441.760000000002</v>
          </cell>
          <cell r="AA495">
            <v>26961.18</v>
          </cell>
          <cell r="AD495">
            <v>68756.028333333335</v>
          </cell>
          <cell r="AE495">
            <v>81674.919166666659</v>
          </cell>
          <cell r="AF495">
            <v>86942.454583333325</v>
          </cell>
          <cell r="AG495">
            <v>86190.628333333327</v>
          </cell>
          <cell r="AH495">
            <v>86491.412083333344</v>
          </cell>
          <cell r="AI495">
            <v>86756.81</v>
          </cell>
          <cell r="AJ495">
            <v>86986.822083333333</v>
          </cell>
          <cell r="AK495">
            <v>87181.448333333348</v>
          </cell>
          <cell r="AL495">
            <v>87340.688750000016</v>
          </cell>
          <cell r="AM495">
            <v>87464.543333333335</v>
          </cell>
          <cell r="AN495">
            <v>87553.012083333335</v>
          </cell>
          <cell r="AP495">
            <v>80883.499166666661</v>
          </cell>
          <cell r="AT495">
            <v>0</v>
          </cell>
        </row>
        <row r="496"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P496">
            <v>0</v>
          </cell>
          <cell r="AT496">
            <v>0</v>
          </cell>
        </row>
        <row r="497">
          <cell r="J497">
            <v>0</v>
          </cell>
          <cell r="K497">
            <v>4836.1000000000004</v>
          </cell>
          <cell r="L497">
            <v>1573.6</v>
          </cell>
          <cell r="M497">
            <v>12594.43</v>
          </cell>
          <cell r="N497">
            <v>97313.23</v>
          </cell>
          <cell r="O497">
            <v>48926.879999999997</v>
          </cell>
          <cell r="P497">
            <v>146132.54999999999</v>
          </cell>
          <cell r="Q497">
            <v>75172.53</v>
          </cell>
          <cell r="R497">
            <v>58548.9</v>
          </cell>
          <cell r="S497">
            <v>22840.29</v>
          </cell>
          <cell r="T497">
            <v>3444.45</v>
          </cell>
          <cell r="U497">
            <v>0</v>
          </cell>
          <cell r="V497">
            <v>0</v>
          </cell>
          <cell r="W497">
            <v>972.22</v>
          </cell>
          <cell r="X497">
            <v>8256.9500000000007</v>
          </cell>
          <cell r="Y497">
            <v>9045.02</v>
          </cell>
          <cell r="Z497">
            <v>177236.94</v>
          </cell>
          <cell r="AA497">
            <v>56035.81</v>
          </cell>
          <cell r="AD497">
            <v>30371.495416666668</v>
          </cell>
          <cell r="AE497">
            <v>34922.814583333333</v>
          </cell>
          <cell r="AF497">
            <v>38043.197083333333</v>
          </cell>
          <cell r="AG497">
            <v>39138.394583333327</v>
          </cell>
          <cell r="AH497">
            <v>39281.91333333333</v>
          </cell>
          <cell r="AI497">
            <v>39281.91333333333</v>
          </cell>
          <cell r="AJ497">
            <v>39120.918333333328</v>
          </cell>
          <cell r="AK497">
            <v>39238.396249999998</v>
          </cell>
          <cell r="AL497">
            <v>39368.977083333324</v>
          </cell>
          <cell r="AM497">
            <v>42551.239583333336</v>
          </cell>
          <cell r="AN497">
            <v>46177.599583333329</v>
          </cell>
          <cell r="AP497">
            <v>62843.48333333333</v>
          </cell>
          <cell r="AT497">
            <v>0</v>
          </cell>
        </row>
        <row r="498">
          <cell r="J498">
            <v>256058.46</v>
          </cell>
          <cell r="K498">
            <v>205044.04</v>
          </cell>
          <cell r="L498">
            <v>102522</v>
          </cell>
          <cell r="M498">
            <v>85556.92</v>
          </cell>
          <cell r="N498">
            <v>1601235.18</v>
          </cell>
          <cell r="O498">
            <v>1454112.77</v>
          </cell>
          <cell r="P498">
            <v>1306990.3600000001</v>
          </cell>
          <cell r="Q498">
            <v>1159867.95</v>
          </cell>
          <cell r="R498">
            <v>1012745.54</v>
          </cell>
          <cell r="S498">
            <v>865623.13</v>
          </cell>
          <cell r="T498">
            <v>718500.72</v>
          </cell>
          <cell r="U498">
            <v>571378.31000000006</v>
          </cell>
          <cell r="V498">
            <v>424255.9</v>
          </cell>
          <cell r="W498">
            <v>277133.46999999997</v>
          </cell>
          <cell r="X498">
            <v>138566.75</v>
          </cell>
          <cell r="Y498">
            <v>86930</v>
          </cell>
          <cell r="Z498">
            <v>78237</v>
          </cell>
          <cell r="AA498">
            <v>1461538.48</v>
          </cell>
          <cell r="AD498">
            <v>689845.28125</v>
          </cell>
          <cell r="AE498">
            <v>712501.64750000008</v>
          </cell>
          <cell r="AF498">
            <v>732130.93791666673</v>
          </cell>
          <cell r="AG498">
            <v>751224.1166666667</v>
          </cell>
          <cell r="AH498">
            <v>769781.18374999997</v>
          </cell>
          <cell r="AI498">
            <v>785311.17500000016</v>
          </cell>
          <cell r="AJ498">
            <v>795323.1279166668</v>
          </cell>
          <cell r="AK498">
            <v>799828.71875000012</v>
          </cell>
          <cell r="AL498">
            <v>801387.79500000027</v>
          </cell>
          <cell r="AM498">
            <v>737986.74916666665</v>
          </cell>
          <cell r="AN498">
            <v>674837.89624999999</v>
          </cell>
          <cell r="AP498">
            <v>675947.1745833332</v>
          </cell>
          <cell r="AT498">
            <v>0</v>
          </cell>
        </row>
        <row r="499"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P499">
            <v>0</v>
          </cell>
          <cell r="AT499">
            <v>0</v>
          </cell>
        </row>
        <row r="500">
          <cell r="J500">
            <v>0</v>
          </cell>
          <cell r="K500">
            <v>109815.56</v>
          </cell>
          <cell r="L500">
            <v>109815.56</v>
          </cell>
          <cell r="M500">
            <v>109815.56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74745.850000000006</v>
          </cell>
          <cell r="Y500">
            <v>37372.92</v>
          </cell>
          <cell r="Z500">
            <v>0</v>
          </cell>
          <cell r="AA500">
            <v>0</v>
          </cell>
          <cell r="AD500">
            <v>27453.89</v>
          </cell>
          <cell r="AE500">
            <v>27453.89</v>
          </cell>
          <cell r="AF500">
            <v>27453.89</v>
          </cell>
          <cell r="AG500">
            <v>27453.89</v>
          </cell>
          <cell r="AH500">
            <v>27453.89</v>
          </cell>
          <cell r="AI500">
            <v>27453.89</v>
          </cell>
          <cell r="AJ500">
            <v>22878.241666666669</v>
          </cell>
          <cell r="AK500">
            <v>16841.355416666669</v>
          </cell>
          <cell r="AL500">
            <v>12361.674166666666</v>
          </cell>
          <cell r="AM500">
            <v>9343.2308333333331</v>
          </cell>
          <cell r="AN500">
            <v>9343.2308333333331</v>
          </cell>
          <cell r="AP500">
            <v>9343.2308333333331</v>
          </cell>
          <cell r="AT500">
            <v>0</v>
          </cell>
        </row>
        <row r="501"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P501">
            <v>0</v>
          </cell>
          <cell r="AT501">
            <v>0</v>
          </cell>
        </row>
        <row r="502">
          <cell r="J502">
            <v>0</v>
          </cell>
          <cell r="K502">
            <v>109815.57</v>
          </cell>
          <cell r="L502">
            <v>109815.57</v>
          </cell>
          <cell r="M502">
            <v>109815.57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74745.850000000006</v>
          </cell>
          <cell r="Y502">
            <v>37372.93</v>
          </cell>
          <cell r="Z502">
            <v>0</v>
          </cell>
          <cell r="AA502">
            <v>0</v>
          </cell>
          <cell r="AD502">
            <v>27453.892500000002</v>
          </cell>
          <cell r="AE502">
            <v>27453.892500000002</v>
          </cell>
          <cell r="AF502">
            <v>27453.892500000002</v>
          </cell>
          <cell r="AG502">
            <v>27453.892500000002</v>
          </cell>
          <cell r="AH502">
            <v>27453.892500000002</v>
          </cell>
          <cell r="AI502">
            <v>27453.892500000002</v>
          </cell>
          <cell r="AJ502">
            <v>22878.243750000005</v>
          </cell>
          <cell r="AK502">
            <v>16841.35666666667</v>
          </cell>
          <cell r="AL502">
            <v>12361.675000000001</v>
          </cell>
          <cell r="AM502">
            <v>9343.2316666666666</v>
          </cell>
          <cell r="AN502">
            <v>9343.2316666666666</v>
          </cell>
          <cell r="AP502">
            <v>9343.2316666666666</v>
          </cell>
          <cell r="AT502">
            <v>0</v>
          </cell>
        </row>
        <row r="503">
          <cell r="J503">
            <v>284291.68</v>
          </cell>
          <cell r="K503">
            <v>243678.59</v>
          </cell>
          <cell r="L503">
            <v>203065.5</v>
          </cell>
          <cell r="M503">
            <v>162452.41</v>
          </cell>
          <cell r="N503">
            <v>121839.32</v>
          </cell>
          <cell r="O503">
            <v>81226.23</v>
          </cell>
          <cell r="P503">
            <v>40613.14</v>
          </cell>
          <cell r="Q503">
            <v>0</v>
          </cell>
          <cell r="R503">
            <v>0</v>
          </cell>
          <cell r="S503">
            <v>0</v>
          </cell>
          <cell r="T503">
            <v>384763.83</v>
          </cell>
          <cell r="U503">
            <v>342012.29</v>
          </cell>
          <cell r="V503">
            <v>299260.75</v>
          </cell>
          <cell r="W503">
            <v>256509.21</v>
          </cell>
          <cell r="X503">
            <v>213757.67</v>
          </cell>
          <cell r="Y503">
            <v>171006.13</v>
          </cell>
          <cell r="Z503">
            <v>128254.59</v>
          </cell>
          <cell r="AA503">
            <v>85503.05</v>
          </cell>
          <cell r="AD503">
            <v>223372.04083333336</v>
          </cell>
          <cell r="AE503">
            <v>204757.70583333334</v>
          </cell>
          <cell r="AF503">
            <v>169221.24791666667</v>
          </cell>
          <cell r="AG503">
            <v>153101.04041666666</v>
          </cell>
          <cell r="AH503">
            <v>154615.76916666667</v>
          </cell>
          <cell r="AI503">
            <v>155952.29374999998</v>
          </cell>
          <cell r="AJ503">
            <v>157110.61416666667</v>
          </cell>
          <cell r="AK503">
            <v>158090.73041666666</v>
          </cell>
          <cell r="AL503">
            <v>158892.64249999999</v>
          </cell>
          <cell r="AM503">
            <v>159516.35041666668</v>
          </cell>
          <cell r="AN503">
            <v>159961.85416666666</v>
          </cell>
          <cell r="AP503">
            <v>160318.2525</v>
          </cell>
          <cell r="AT503">
            <v>0</v>
          </cell>
        </row>
        <row r="504">
          <cell r="J504">
            <v>212919.33</v>
          </cell>
          <cell r="K504">
            <v>184078.35</v>
          </cell>
          <cell r="L504">
            <v>155237.37</v>
          </cell>
          <cell r="M504">
            <v>126396.39</v>
          </cell>
          <cell r="N504">
            <v>97555.41</v>
          </cell>
          <cell r="O504">
            <v>68714.429999999993</v>
          </cell>
          <cell r="P504">
            <v>39873.449999999997</v>
          </cell>
          <cell r="Q504">
            <v>356484</v>
          </cell>
          <cell r="R504">
            <v>326777</v>
          </cell>
          <cell r="S504">
            <v>297070</v>
          </cell>
          <cell r="T504">
            <v>267363</v>
          </cell>
          <cell r="U504">
            <v>237656</v>
          </cell>
          <cell r="V504">
            <v>207949</v>
          </cell>
          <cell r="W504">
            <v>178242</v>
          </cell>
          <cell r="X504">
            <v>148535</v>
          </cell>
          <cell r="Y504">
            <v>118828</v>
          </cell>
          <cell r="Z504">
            <v>89121</v>
          </cell>
          <cell r="AA504">
            <v>59414</v>
          </cell>
          <cell r="AD504">
            <v>197093.0925</v>
          </cell>
          <cell r="AE504">
            <v>197923.03666666662</v>
          </cell>
          <cell r="AF504">
            <v>198221.12208333332</v>
          </cell>
          <cell r="AG504">
            <v>197987.34875</v>
          </cell>
          <cell r="AH504">
            <v>197681.40708333332</v>
          </cell>
          <cell r="AI504">
            <v>197303.29708333334</v>
          </cell>
          <cell r="AJ504">
            <v>196853.01874999996</v>
          </cell>
          <cell r="AK504">
            <v>196330.5720833333</v>
          </cell>
          <cell r="AL504">
            <v>195735.95708333331</v>
          </cell>
          <cell r="AM504">
            <v>195069.17374999999</v>
          </cell>
          <cell r="AN504">
            <v>194330.22208333333</v>
          </cell>
          <cell r="AP504">
            <v>178242</v>
          </cell>
          <cell r="AT504">
            <v>0</v>
          </cell>
        </row>
        <row r="505">
          <cell r="J505">
            <v>193725.26</v>
          </cell>
          <cell r="K505">
            <v>166050.23999999999</v>
          </cell>
          <cell r="L505">
            <v>138375.22</v>
          </cell>
          <cell r="M505">
            <v>110700.2</v>
          </cell>
          <cell r="N505">
            <v>83025.179999999993</v>
          </cell>
          <cell r="O505">
            <v>55350.16</v>
          </cell>
          <cell r="P505">
            <v>27675.14</v>
          </cell>
          <cell r="Q505">
            <v>0</v>
          </cell>
          <cell r="R505">
            <v>306333.71000000002</v>
          </cell>
          <cell r="S505">
            <v>706000.53</v>
          </cell>
          <cell r="T505">
            <v>250636.61</v>
          </cell>
          <cell r="U505">
            <v>222788.06</v>
          </cell>
          <cell r="V505">
            <v>194939.51</v>
          </cell>
          <cell r="W505">
            <v>167090.96</v>
          </cell>
          <cell r="X505">
            <v>139242.41</v>
          </cell>
          <cell r="Y505">
            <v>111393.86</v>
          </cell>
          <cell r="Z505">
            <v>83545.31</v>
          </cell>
          <cell r="AA505">
            <v>55696.76</v>
          </cell>
          <cell r="AD505">
            <v>154518.97166666665</v>
          </cell>
          <cell r="AE505">
            <v>153445.36124999996</v>
          </cell>
          <cell r="AF505">
            <v>170257.17624999999</v>
          </cell>
          <cell r="AG505">
            <v>188207.65625</v>
          </cell>
          <cell r="AH505">
            <v>188330.535</v>
          </cell>
          <cell r="AI505">
            <v>188438.95291666672</v>
          </cell>
          <cell r="AJ505">
            <v>188532.91</v>
          </cell>
          <cell r="AK505">
            <v>188612.40625</v>
          </cell>
          <cell r="AL505">
            <v>188677.44166666665</v>
          </cell>
          <cell r="AM505">
            <v>188728.01624999999</v>
          </cell>
          <cell r="AN505">
            <v>188764.13</v>
          </cell>
          <cell r="AP505">
            <v>188792.99416666664</v>
          </cell>
          <cell r="AT505">
            <v>0</v>
          </cell>
        </row>
        <row r="506"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P506">
            <v>0</v>
          </cell>
          <cell r="AT506">
            <v>0</v>
          </cell>
        </row>
        <row r="507"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P507">
            <v>0</v>
          </cell>
          <cell r="AT507">
            <v>0</v>
          </cell>
        </row>
        <row r="508"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P508">
            <v>0</v>
          </cell>
          <cell r="AT508">
            <v>0</v>
          </cell>
        </row>
        <row r="509"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P509">
            <v>0</v>
          </cell>
          <cell r="AT509">
            <v>0</v>
          </cell>
        </row>
        <row r="510"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80439.64</v>
          </cell>
          <cell r="O510">
            <v>70384.679999999993</v>
          </cell>
          <cell r="P510">
            <v>60329.72</v>
          </cell>
          <cell r="Q510">
            <v>70380.84</v>
          </cell>
          <cell r="R510">
            <v>59370.66</v>
          </cell>
          <cell r="S510">
            <v>33030.480000000003</v>
          </cell>
          <cell r="T510">
            <v>22020.3</v>
          </cell>
          <cell r="U510">
            <v>11010.12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D510">
            <v>20528.705000000002</v>
          </cell>
          <cell r="AE510">
            <v>25935.017500000002</v>
          </cell>
          <cell r="AF510">
            <v>29785.065000000002</v>
          </cell>
          <cell r="AG510">
            <v>32078.847500000003</v>
          </cell>
          <cell r="AH510">
            <v>33455.114999999998</v>
          </cell>
          <cell r="AI510">
            <v>33913.870000000003</v>
          </cell>
          <cell r="AJ510">
            <v>33913.870000000003</v>
          </cell>
          <cell r="AK510">
            <v>33913.870000000003</v>
          </cell>
          <cell r="AL510">
            <v>33913.870000000003</v>
          </cell>
          <cell r="AM510">
            <v>30562.218333333334</v>
          </cell>
          <cell r="AN510">
            <v>24277.871666666662</v>
          </cell>
          <cell r="AP510">
            <v>13385.165000000001</v>
          </cell>
          <cell r="AT510">
            <v>0</v>
          </cell>
        </row>
        <row r="511"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P511">
            <v>0</v>
          </cell>
          <cell r="AT511">
            <v>0</v>
          </cell>
        </row>
        <row r="512"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P512">
            <v>31375.087916666667</v>
          </cell>
          <cell r="AT512">
            <v>0</v>
          </cell>
        </row>
        <row r="513"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P513">
            <v>0</v>
          </cell>
          <cell r="AT513">
            <v>0</v>
          </cell>
        </row>
        <row r="514"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P514">
            <v>0</v>
          </cell>
          <cell r="AT514">
            <v>0</v>
          </cell>
        </row>
        <row r="515">
          <cell r="J515">
            <v>0</v>
          </cell>
          <cell r="K515">
            <v>0</v>
          </cell>
          <cell r="L515">
            <v>0</v>
          </cell>
          <cell r="M515">
            <v>81120.5</v>
          </cell>
          <cell r="N515">
            <v>0</v>
          </cell>
          <cell r="O515">
            <v>0</v>
          </cell>
          <cell r="P515">
            <v>119044.75</v>
          </cell>
          <cell r="Q515">
            <v>348969.2</v>
          </cell>
          <cell r="R515">
            <v>303928.2</v>
          </cell>
          <cell r="S515">
            <v>293105.95</v>
          </cell>
          <cell r="T515">
            <v>206527.95</v>
          </cell>
          <cell r="U515">
            <v>103871.67</v>
          </cell>
          <cell r="V515">
            <v>103871.67</v>
          </cell>
          <cell r="W515">
            <v>3572722.56</v>
          </cell>
          <cell r="X515">
            <v>2928143.4</v>
          </cell>
          <cell r="Y515">
            <v>105205.85</v>
          </cell>
          <cell r="Z515">
            <v>35434.199999999997</v>
          </cell>
          <cell r="AA515">
            <v>35434.199999999997</v>
          </cell>
          <cell r="AD515">
            <v>31220.820833333331</v>
          </cell>
          <cell r="AE515">
            <v>58424.879166666658</v>
          </cell>
          <cell r="AF515">
            <v>83301.302083333328</v>
          </cell>
          <cell r="AG515">
            <v>104119.38124999999</v>
          </cell>
          <cell r="AH515">
            <v>117052.69874999998</v>
          </cell>
          <cell r="AI515">
            <v>125708.67124999997</v>
          </cell>
          <cell r="AJ515">
            <v>278900.09749999997</v>
          </cell>
          <cell r="AK515">
            <v>549769.51249999995</v>
          </cell>
          <cell r="AL515">
            <v>672779.04374999995</v>
          </cell>
          <cell r="AM515">
            <v>675259.02499999991</v>
          </cell>
          <cell r="AN515">
            <v>678211.87499999988</v>
          </cell>
          <cell r="AP515">
            <v>655227.52083333337</v>
          </cell>
          <cell r="AT515">
            <v>0</v>
          </cell>
        </row>
        <row r="516">
          <cell r="J516">
            <v>87611.67</v>
          </cell>
          <cell r="K516">
            <v>75095.73</v>
          </cell>
          <cell r="L516">
            <v>62579.79</v>
          </cell>
          <cell r="M516">
            <v>50063.85</v>
          </cell>
          <cell r="N516">
            <v>37547.910000000003</v>
          </cell>
          <cell r="O516">
            <v>25031.97</v>
          </cell>
          <cell r="P516">
            <v>195316.84</v>
          </cell>
          <cell r="Q516">
            <v>182800.81</v>
          </cell>
          <cell r="R516">
            <v>167567.41</v>
          </cell>
          <cell r="S516">
            <v>152334.01</v>
          </cell>
          <cell r="T516">
            <v>137100.60999999999</v>
          </cell>
          <cell r="U516">
            <v>121867.21</v>
          </cell>
          <cell r="V516">
            <v>106633.81</v>
          </cell>
          <cell r="W516">
            <v>91400.41</v>
          </cell>
          <cell r="X516">
            <v>76167.009999999995</v>
          </cell>
          <cell r="Y516">
            <v>60933.61</v>
          </cell>
          <cell r="Z516">
            <v>45700.21</v>
          </cell>
          <cell r="AA516">
            <v>30466.81</v>
          </cell>
          <cell r="AD516">
            <v>97945.827499999999</v>
          </cell>
          <cell r="AE516">
            <v>100550.05333333333</v>
          </cell>
          <cell r="AF516">
            <v>102927.82416666666</v>
          </cell>
          <cell r="AG516">
            <v>105079.14000000001</v>
          </cell>
          <cell r="AH516">
            <v>107004.00083333331</v>
          </cell>
          <cell r="AI516">
            <v>108702.40666666666</v>
          </cell>
          <cell r="AJ516">
            <v>110174.3575</v>
          </cell>
          <cell r="AK516">
            <v>111419.85333333333</v>
          </cell>
          <cell r="AL516">
            <v>112438.89416666667</v>
          </cell>
          <cell r="AM516">
            <v>113231.48</v>
          </cell>
          <cell r="AN516">
            <v>113797.61083333332</v>
          </cell>
          <cell r="AP516">
            <v>91400.409583333341</v>
          </cell>
          <cell r="AT516">
            <v>0</v>
          </cell>
        </row>
        <row r="517"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P517">
            <v>0</v>
          </cell>
          <cell r="AT517">
            <v>0</v>
          </cell>
        </row>
        <row r="518"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P518">
            <v>0</v>
          </cell>
          <cell r="AT518">
            <v>0</v>
          </cell>
        </row>
        <row r="519"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P519">
            <v>0</v>
          </cell>
          <cell r="AT519">
            <v>0</v>
          </cell>
        </row>
        <row r="520">
          <cell r="J520">
            <v>172812.35</v>
          </cell>
          <cell r="K520">
            <v>148124.87</v>
          </cell>
          <cell r="L520">
            <v>123437.39</v>
          </cell>
          <cell r="M520">
            <v>98749.91</v>
          </cell>
          <cell r="N520">
            <v>74062.429999999993</v>
          </cell>
          <cell r="O520">
            <v>49374.95</v>
          </cell>
          <cell r="P520">
            <v>24687.47</v>
          </cell>
          <cell r="Q520">
            <v>505199.74</v>
          </cell>
          <cell r="R520">
            <v>463099.76</v>
          </cell>
          <cell r="S520">
            <v>420999.78</v>
          </cell>
          <cell r="T520">
            <v>378899.8</v>
          </cell>
          <cell r="U520">
            <v>336799.82</v>
          </cell>
          <cell r="V520">
            <v>294699.84000000003</v>
          </cell>
          <cell r="W520">
            <v>252599.86</v>
          </cell>
          <cell r="X520">
            <v>210499.88</v>
          </cell>
          <cell r="Y520">
            <v>168399.9</v>
          </cell>
          <cell r="Z520">
            <v>126299.92</v>
          </cell>
          <cell r="AA520">
            <v>84199.94</v>
          </cell>
          <cell r="AD520">
            <v>134595.93083333329</v>
          </cell>
          <cell r="AE520">
            <v>174744.24333333329</v>
          </cell>
          <cell r="AF520">
            <v>201097.77458333332</v>
          </cell>
          <cell r="AG520">
            <v>214882.66958333334</v>
          </cell>
          <cell r="AH520">
            <v>227216.52291666667</v>
          </cell>
          <cell r="AI520">
            <v>238099.33458333334</v>
          </cell>
          <cell r="AJ520">
            <v>247531.10458333333</v>
          </cell>
          <cell r="AK520">
            <v>255511.83291666667</v>
          </cell>
          <cell r="AL520">
            <v>262041.51958333328</v>
          </cell>
          <cell r="AM520">
            <v>267120.1645833333</v>
          </cell>
          <cell r="AN520">
            <v>270747.76791666663</v>
          </cell>
          <cell r="AP520">
            <v>277822.85291666666</v>
          </cell>
          <cell r="AT520">
            <v>0</v>
          </cell>
        </row>
        <row r="521"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233300.81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D521">
            <v>0</v>
          </cell>
          <cell r="AE521">
            <v>0</v>
          </cell>
          <cell r="AF521">
            <v>9720.8670833333326</v>
          </cell>
          <cell r="AG521">
            <v>19441.734166666665</v>
          </cell>
          <cell r="AH521">
            <v>19441.734166666665</v>
          </cell>
          <cell r="AI521">
            <v>19441.734166666665</v>
          </cell>
          <cell r="AJ521">
            <v>19441.734166666665</v>
          </cell>
          <cell r="AK521">
            <v>19441.734166666665</v>
          </cell>
          <cell r="AL521">
            <v>19441.734166666665</v>
          </cell>
          <cell r="AM521">
            <v>19441.734166666665</v>
          </cell>
          <cell r="AN521">
            <v>19441.734166666665</v>
          </cell>
          <cell r="AP521">
            <v>19441.734166666665</v>
          </cell>
          <cell r="AT521">
            <v>0</v>
          </cell>
        </row>
        <row r="522"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P522">
            <v>0</v>
          </cell>
          <cell r="AT522">
            <v>0</v>
          </cell>
        </row>
        <row r="523"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128059.38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D523">
            <v>0</v>
          </cell>
          <cell r="AE523">
            <v>0</v>
          </cell>
          <cell r="AF523">
            <v>5335.8074999999999</v>
          </cell>
          <cell r="AG523">
            <v>10671.615</v>
          </cell>
          <cell r="AH523">
            <v>10671.615</v>
          </cell>
          <cell r="AI523">
            <v>10671.615</v>
          </cell>
          <cell r="AJ523">
            <v>10671.615</v>
          </cell>
          <cell r="AK523">
            <v>10671.615</v>
          </cell>
          <cell r="AL523">
            <v>10671.615</v>
          </cell>
          <cell r="AM523">
            <v>10671.615</v>
          </cell>
          <cell r="AN523">
            <v>10671.615</v>
          </cell>
          <cell r="AP523">
            <v>10671.615</v>
          </cell>
          <cell r="AT523">
            <v>0</v>
          </cell>
        </row>
        <row r="524">
          <cell r="J524">
            <v>417039</v>
          </cell>
          <cell r="K524">
            <v>357462</v>
          </cell>
          <cell r="L524">
            <v>297885</v>
          </cell>
          <cell r="M524">
            <v>238308</v>
          </cell>
          <cell r="N524">
            <v>178731</v>
          </cell>
          <cell r="O524">
            <v>119154</v>
          </cell>
          <cell r="P524">
            <v>59577</v>
          </cell>
          <cell r="Q524">
            <v>0</v>
          </cell>
          <cell r="R524">
            <v>674283.49</v>
          </cell>
          <cell r="S524">
            <v>612984.98</v>
          </cell>
          <cell r="T524">
            <v>551686.47</v>
          </cell>
          <cell r="U524">
            <v>490387.96</v>
          </cell>
          <cell r="V524">
            <v>429089.45</v>
          </cell>
          <cell r="W524">
            <v>367790.94</v>
          </cell>
          <cell r="X524">
            <v>306492.43</v>
          </cell>
          <cell r="Y524">
            <v>245193.92</v>
          </cell>
          <cell r="Z524">
            <v>183895.41</v>
          </cell>
          <cell r="AA524">
            <v>122596.9</v>
          </cell>
          <cell r="AD524">
            <v>327673.5</v>
          </cell>
          <cell r="AE524">
            <v>328462.5204166667</v>
          </cell>
          <cell r="AF524">
            <v>329968.83166666672</v>
          </cell>
          <cell r="AG524">
            <v>331331.68375000003</v>
          </cell>
          <cell r="AH524">
            <v>332551.07666666672</v>
          </cell>
          <cell r="AI524">
            <v>333627.01041666663</v>
          </cell>
          <cell r="AJ524">
            <v>334559.48499999993</v>
          </cell>
          <cell r="AK524">
            <v>335348.50041666668</v>
          </cell>
          <cell r="AL524">
            <v>335994.0566666667</v>
          </cell>
          <cell r="AM524">
            <v>336496.15375</v>
          </cell>
          <cell r="AN524">
            <v>336854.79166666669</v>
          </cell>
          <cell r="AP524">
            <v>337141.69500000001</v>
          </cell>
          <cell r="AT524">
            <v>0</v>
          </cell>
        </row>
        <row r="525">
          <cell r="J525">
            <v>262418.3</v>
          </cell>
          <cell r="K525">
            <v>224929.96</v>
          </cell>
          <cell r="L525">
            <v>187441.62</v>
          </cell>
          <cell r="M525">
            <v>149953.28</v>
          </cell>
          <cell r="N525">
            <v>112464.94</v>
          </cell>
          <cell r="O525">
            <v>74976.600000000006</v>
          </cell>
          <cell r="P525">
            <v>37488.26</v>
          </cell>
          <cell r="Q525">
            <v>0</v>
          </cell>
          <cell r="R525">
            <v>412371.66</v>
          </cell>
          <cell r="S525">
            <v>374883.32</v>
          </cell>
          <cell r="T525">
            <v>337394.98</v>
          </cell>
          <cell r="U525">
            <v>299906.64</v>
          </cell>
          <cell r="V525">
            <v>262418.3</v>
          </cell>
          <cell r="W525">
            <v>224929.96</v>
          </cell>
          <cell r="X525">
            <v>187441.62</v>
          </cell>
          <cell r="Y525">
            <v>149953.28</v>
          </cell>
          <cell r="Z525">
            <v>112464.94</v>
          </cell>
          <cell r="AA525">
            <v>74976.600000000006</v>
          </cell>
          <cell r="AD525">
            <v>206185.79666666663</v>
          </cell>
          <cell r="AE525">
            <v>206185.79666666666</v>
          </cell>
          <cell r="AF525">
            <v>206185.79666666666</v>
          </cell>
          <cell r="AG525">
            <v>206185.79666666663</v>
          </cell>
          <cell r="AH525">
            <v>206185.79666666666</v>
          </cell>
          <cell r="AI525">
            <v>206185.79666666666</v>
          </cell>
          <cell r="AJ525">
            <v>206185.79666666666</v>
          </cell>
          <cell r="AK525">
            <v>206185.79666666672</v>
          </cell>
          <cell r="AL525">
            <v>206185.79666666666</v>
          </cell>
          <cell r="AM525">
            <v>206185.79666666663</v>
          </cell>
          <cell r="AN525">
            <v>206185.79666666663</v>
          </cell>
          <cell r="AP525">
            <v>264395.42166666663</v>
          </cell>
          <cell r="AT525">
            <v>0</v>
          </cell>
        </row>
        <row r="526"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P526">
            <v>0</v>
          </cell>
          <cell r="AT526" t="str">
            <v>23</v>
          </cell>
        </row>
        <row r="527">
          <cell r="J527">
            <v>50930.85</v>
          </cell>
          <cell r="K527">
            <v>43655.02</v>
          </cell>
          <cell r="L527">
            <v>36379.19</v>
          </cell>
          <cell r="M527">
            <v>29103.360000000001</v>
          </cell>
          <cell r="N527">
            <v>21827.53</v>
          </cell>
          <cell r="O527">
            <v>14551.7</v>
          </cell>
          <cell r="P527">
            <v>7275.87</v>
          </cell>
          <cell r="Q527">
            <v>0</v>
          </cell>
          <cell r="R527">
            <v>0</v>
          </cell>
          <cell r="S527">
            <v>0</v>
          </cell>
          <cell r="T527">
            <v>65082.74</v>
          </cell>
          <cell r="U527">
            <v>57851.32</v>
          </cell>
          <cell r="V527">
            <v>50619.9</v>
          </cell>
          <cell r="W527">
            <v>43388.480000000003</v>
          </cell>
          <cell r="X527">
            <v>36157.06</v>
          </cell>
          <cell r="Y527">
            <v>28925.64</v>
          </cell>
          <cell r="Z527">
            <v>21694.22</v>
          </cell>
          <cell r="AA527">
            <v>14462.8</v>
          </cell>
          <cell r="AD527">
            <v>40017.101666666669</v>
          </cell>
          <cell r="AE527">
            <v>36682.344583333332</v>
          </cell>
          <cell r="AF527">
            <v>30315.99</v>
          </cell>
          <cell r="AG527">
            <v>27267.735416666663</v>
          </cell>
          <cell r="AH527">
            <v>27236.271666666667</v>
          </cell>
          <cell r="AI527">
            <v>27208.508749999997</v>
          </cell>
          <cell r="AJ527">
            <v>27184.446666666667</v>
          </cell>
          <cell r="AK527">
            <v>27164.085416666665</v>
          </cell>
          <cell r="AL527">
            <v>27147.424999999999</v>
          </cell>
          <cell r="AM527">
            <v>27134.46541666667</v>
          </cell>
          <cell r="AN527">
            <v>27125.206666666665</v>
          </cell>
          <cell r="AP527">
            <v>27117.794999999998</v>
          </cell>
          <cell r="AT527">
            <v>0</v>
          </cell>
        </row>
        <row r="528">
          <cell r="J528">
            <v>66887.520000000004</v>
          </cell>
          <cell r="K528">
            <v>59455.57</v>
          </cell>
          <cell r="L528">
            <v>52023.62</v>
          </cell>
          <cell r="M528">
            <v>44591.67</v>
          </cell>
          <cell r="N528">
            <v>37159.72</v>
          </cell>
          <cell r="O528">
            <v>29727.77</v>
          </cell>
          <cell r="P528">
            <v>22295.82</v>
          </cell>
          <cell r="Q528">
            <v>14863.87</v>
          </cell>
          <cell r="R528">
            <v>7431.92</v>
          </cell>
          <cell r="S528">
            <v>0</v>
          </cell>
          <cell r="T528">
            <v>0</v>
          </cell>
          <cell r="U528">
            <v>74319.47</v>
          </cell>
          <cell r="V528">
            <v>66887.520000000004</v>
          </cell>
          <cell r="W528">
            <v>59455.57</v>
          </cell>
          <cell r="X528">
            <v>52023.62</v>
          </cell>
          <cell r="Y528">
            <v>44591.67</v>
          </cell>
          <cell r="Z528">
            <v>37159.72</v>
          </cell>
          <cell r="AA528">
            <v>29727.77</v>
          </cell>
          <cell r="AD528">
            <v>34063.082916666674</v>
          </cell>
          <cell r="AE528">
            <v>34063.080416666664</v>
          </cell>
          <cell r="AF528">
            <v>34063.079166666663</v>
          </cell>
          <cell r="AG528">
            <v>34063.079166666663</v>
          </cell>
          <cell r="AH528">
            <v>34063.079166666663</v>
          </cell>
          <cell r="AI528">
            <v>34063.079166666663</v>
          </cell>
          <cell r="AJ528">
            <v>34063.07916666667</v>
          </cell>
          <cell r="AK528">
            <v>34063.07916666667</v>
          </cell>
          <cell r="AL528">
            <v>34063.07916666667</v>
          </cell>
          <cell r="AM528">
            <v>34063.079166666663</v>
          </cell>
          <cell r="AN528">
            <v>34063.07916666667</v>
          </cell>
          <cell r="AP528">
            <v>34063.07916666667</v>
          </cell>
          <cell r="AT528">
            <v>0</v>
          </cell>
        </row>
        <row r="529"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P529">
            <v>0</v>
          </cell>
          <cell r="AT529">
            <v>0</v>
          </cell>
        </row>
        <row r="530"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P530">
            <v>0</v>
          </cell>
          <cell r="AT530">
            <v>0</v>
          </cell>
        </row>
        <row r="531"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D531">
            <v>80851.460000000006</v>
          </cell>
          <cell r="AE531">
            <v>40425.730000000003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P531">
            <v>0</v>
          </cell>
          <cell r="AT531">
            <v>0</v>
          </cell>
        </row>
        <row r="532"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P532">
            <v>0</v>
          </cell>
          <cell r="AT532">
            <v>0</v>
          </cell>
        </row>
        <row r="533"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P533">
            <v>0</v>
          </cell>
          <cell r="AT533">
            <v>0</v>
          </cell>
        </row>
        <row r="534"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P534">
            <v>0</v>
          </cell>
          <cell r="AT534">
            <v>0</v>
          </cell>
        </row>
        <row r="535"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P535">
            <v>0</v>
          </cell>
          <cell r="AT535">
            <v>0</v>
          </cell>
        </row>
        <row r="536"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P536">
            <v>0</v>
          </cell>
          <cell r="AT536">
            <v>0</v>
          </cell>
        </row>
        <row r="537"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P537">
            <v>0</v>
          </cell>
          <cell r="AT537">
            <v>0</v>
          </cell>
        </row>
        <row r="538"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P538">
            <v>0</v>
          </cell>
          <cell r="AT538">
            <v>0</v>
          </cell>
        </row>
        <row r="539">
          <cell r="J539">
            <v>132239.74</v>
          </cell>
          <cell r="K539">
            <v>113348.34</v>
          </cell>
          <cell r="L539">
            <v>94456.94</v>
          </cell>
          <cell r="M539">
            <v>75565.539999999994</v>
          </cell>
          <cell r="N539">
            <v>56674.14</v>
          </cell>
          <cell r="O539">
            <v>37782.74</v>
          </cell>
          <cell r="P539">
            <v>18891.34</v>
          </cell>
          <cell r="Q539">
            <v>0</v>
          </cell>
          <cell r="R539">
            <v>211338.04</v>
          </cell>
          <cell r="S539">
            <v>192125.49</v>
          </cell>
          <cell r="T539">
            <v>172912.94</v>
          </cell>
          <cell r="U539">
            <v>153700.39000000001</v>
          </cell>
          <cell r="V539">
            <v>134487.84</v>
          </cell>
          <cell r="W539">
            <v>115275.29</v>
          </cell>
          <cell r="X539">
            <v>96062.74</v>
          </cell>
          <cell r="Y539">
            <v>76850.19</v>
          </cell>
          <cell r="Z539">
            <v>57637.64</v>
          </cell>
          <cell r="AA539">
            <v>38425.089999999997</v>
          </cell>
          <cell r="AD539">
            <v>103902.645</v>
          </cell>
          <cell r="AE539">
            <v>104049.84083333332</v>
          </cell>
          <cell r="AF539">
            <v>104330.85125000001</v>
          </cell>
          <cell r="AG539">
            <v>104585.09916666667</v>
          </cell>
          <cell r="AH539">
            <v>104812.58458333334</v>
          </cell>
          <cell r="AI539">
            <v>105013.3075</v>
          </cell>
          <cell r="AJ539">
            <v>105187.26791666665</v>
          </cell>
          <cell r="AK539">
            <v>105334.46583333334</v>
          </cell>
          <cell r="AL539">
            <v>105454.90125</v>
          </cell>
          <cell r="AM539">
            <v>105548.57416666666</v>
          </cell>
          <cell r="AN539">
            <v>105615.48458333332</v>
          </cell>
          <cell r="AP539">
            <v>105669.01583333332</v>
          </cell>
          <cell r="AT539" t="str">
            <v xml:space="preserve"> </v>
          </cell>
        </row>
        <row r="540"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3725.41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D540">
            <v>0</v>
          </cell>
          <cell r="AE540">
            <v>0</v>
          </cell>
          <cell r="AF540">
            <v>155.22541666666666</v>
          </cell>
          <cell r="AG540">
            <v>310.45083333333332</v>
          </cell>
          <cell r="AH540">
            <v>310.45083333333332</v>
          </cell>
          <cell r="AI540">
            <v>310.45083333333332</v>
          </cell>
          <cell r="AJ540">
            <v>310.45083333333332</v>
          </cell>
          <cell r="AK540">
            <v>310.45083333333332</v>
          </cell>
          <cell r="AL540">
            <v>310.45083333333332</v>
          </cell>
          <cell r="AM540">
            <v>310.45083333333332</v>
          </cell>
          <cell r="AN540">
            <v>310.45083333333332</v>
          </cell>
          <cell r="AP540">
            <v>310.45083333333332</v>
          </cell>
          <cell r="AT540">
            <v>0</v>
          </cell>
        </row>
        <row r="541"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P541">
            <v>0</v>
          </cell>
          <cell r="AT541">
            <v>0</v>
          </cell>
        </row>
        <row r="542"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P542">
            <v>0</v>
          </cell>
          <cell r="AT542">
            <v>0</v>
          </cell>
        </row>
        <row r="543">
          <cell r="J543">
            <v>143703.31</v>
          </cell>
          <cell r="K543">
            <v>123174.27</v>
          </cell>
          <cell r="L543">
            <v>102645.23</v>
          </cell>
          <cell r="M543">
            <v>82116.19</v>
          </cell>
          <cell r="N543">
            <v>61587.15</v>
          </cell>
          <cell r="O543">
            <v>41058.11</v>
          </cell>
          <cell r="P543">
            <v>20529.07</v>
          </cell>
          <cell r="Q543">
            <v>0</v>
          </cell>
          <cell r="R543">
            <v>367159.88</v>
          </cell>
          <cell r="S543">
            <v>336108.57</v>
          </cell>
          <cell r="T543">
            <v>303893.83</v>
          </cell>
          <cell r="U543">
            <v>271679.09000000003</v>
          </cell>
          <cell r="V543">
            <v>239464.35</v>
          </cell>
          <cell r="W543">
            <v>207249.61</v>
          </cell>
          <cell r="X543">
            <v>175034.87</v>
          </cell>
          <cell r="Y543">
            <v>142820.13</v>
          </cell>
          <cell r="Z543">
            <v>110605.39</v>
          </cell>
          <cell r="AA543">
            <v>73736.91</v>
          </cell>
          <cell r="AD543">
            <v>147914.17916666667</v>
          </cell>
          <cell r="AE543">
            <v>148736.93208333332</v>
          </cell>
          <cell r="AF543">
            <v>150404.59458333332</v>
          </cell>
          <cell r="AG543">
            <v>152068.09416666668</v>
          </cell>
          <cell r="AH543">
            <v>153678.95458333334</v>
          </cell>
          <cell r="AI543">
            <v>158461.26833333334</v>
          </cell>
          <cell r="AJ543">
            <v>165954.45083333334</v>
          </cell>
          <cell r="AK543">
            <v>172473.82500000001</v>
          </cell>
          <cell r="AL543">
            <v>178019.39083333337</v>
          </cell>
          <cell r="AM543">
            <v>182591.14833333335</v>
          </cell>
          <cell r="AN543">
            <v>185995.19166666668</v>
          </cell>
          <cell r="AP543">
            <v>188718.42166666672</v>
          </cell>
          <cell r="AT543">
            <v>0</v>
          </cell>
        </row>
        <row r="544"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P544">
            <v>0</v>
          </cell>
          <cell r="AT544">
            <v>0</v>
          </cell>
        </row>
        <row r="545"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148028.28</v>
          </cell>
          <cell r="S545">
            <v>148028.28</v>
          </cell>
          <cell r="T545">
            <v>148028.28</v>
          </cell>
          <cell r="U545">
            <v>148028.28</v>
          </cell>
          <cell r="V545">
            <v>148028.28</v>
          </cell>
          <cell r="W545">
            <v>148028.28</v>
          </cell>
          <cell r="X545">
            <v>148028.28</v>
          </cell>
          <cell r="Y545">
            <v>53828.44</v>
          </cell>
          <cell r="Z545">
            <v>40371.32</v>
          </cell>
          <cell r="AA545">
            <v>26914.2</v>
          </cell>
          <cell r="AD545">
            <v>29271.224583333333</v>
          </cell>
          <cell r="AE545">
            <v>29946.957916666666</v>
          </cell>
          <cell r="AF545">
            <v>32613.226249999996</v>
          </cell>
          <cell r="AG545">
            <v>35542.455416666664</v>
          </cell>
          <cell r="AH545">
            <v>43174.915000000001</v>
          </cell>
          <cell r="AI545">
            <v>55510.605000000003</v>
          </cell>
          <cell r="AJ545">
            <v>67846.294999999998</v>
          </cell>
          <cell r="AK545">
            <v>80181.985000000001</v>
          </cell>
          <cell r="AL545">
            <v>88592.681666666685</v>
          </cell>
          <cell r="AM545">
            <v>92517.671666666676</v>
          </cell>
          <cell r="AN545">
            <v>95321.23500000003</v>
          </cell>
          <cell r="AP545">
            <v>97564.083333333358</v>
          </cell>
          <cell r="AT545">
            <v>0</v>
          </cell>
        </row>
        <row r="546"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P546">
            <v>0</v>
          </cell>
          <cell r="AT546">
            <v>0</v>
          </cell>
        </row>
        <row r="547"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P547">
            <v>0</v>
          </cell>
          <cell r="AT547">
            <v>0</v>
          </cell>
        </row>
        <row r="548"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P548">
            <v>0</v>
          </cell>
          <cell r="AT548">
            <v>0</v>
          </cell>
        </row>
        <row r="549"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P549">
            <v>0</v>
          </cell>
          <cell r="AT549">
            <v>0</v>
          </cell>
        </row>
        <row r="550"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P550">
            <v>0</v>
          </cell>
          <cell r="AT550">
            <v>0</v>
          </cell>
        </row>
        <row r="551"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P551">
            <v>0</v>
          </cell>
          <cell r="AT551">
            <v>0</v>
          </cell>
        </row>
        <row r="552"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137356.44</v>
          </cell>
          <cell r="T552">
            <v>0</v>
          </cell>
          <cell r="U552">
            <v>167308.29999999999</v>
          </cell>
          <cell r="V552">
            <v>167308.29999999999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D552">
            <v>0</v>
          </cell>
          <cell r="AE552">
            <v>0</v>
          </cell>
          <cell r="AF552">
            <v>5723.1850000000004</v>
          </cell>
          <cell r="AG552">
            <v>11446.37</v>
          </cell>
          <cell r="AH552">
            <v>18417.549166666668</v>
          </cell>
          <cell r="AI552">
            <v>32359.907500000001</v>
          </cell>
          <cell r="AJ552">
            <v>39331.086666666662</v>
          </cell>
          <cell r="AK552">
            <v>39331.086666666662</v>
          </cell>
          <cell r="AL552">
            <v>39331.086666666662</v>
          </cell>
          <cell r="AM552">
            <v>39331.086666666662</v>
          </cell>
          <cell r="AN552">
            <v>39331.086666666662</v>
          </cell>
          <cell r="AP552">
            <v>39331.086666666662</v>
          </cell>
          <cell r="AT552">
            <v>0</v>
          </cell>
        </row>
        <row r="553">
          <cell r="J553">
            <v>0</v>
          </cell>
          <cell r="K553">
            <v>163483.96</v>
          </cell>
          <cell r="L553">
            <v>147135.56</v>
          </cell>
          <cell r="M553">
            <v>130787.16</v>
          </cell>
          <cell r="N553">
            <v>114438.76</v>
          </cell>
          <cell r="O553">
            <v>98090.36</v>
          </cell>
          <cell r="P553">
            <v>81741.960000000006</v>
          </cell>
          <cell r="Q553">
            <v>65393.56</v>
          </cell>
          <cell r="R553">
            <v>49045.16</v>
          </cell>
          <cell r="S553">
            <v>32696.76</v>
          </cell>
          <cell r="T553">
            <v>16348.36</v>
          </cell>
          <cell r="U553">
            <v>0</v>
          </cell>
          <cell r="V553">
            <v>184688.34</v>
          </cell>
          <cell r="W553">
            <v>167898.49</v>
          </cell>
          <cell r="X553">
            <v>151108.64000000001</v>
          </cell>
          <cell r="Y553">
            <v>134318.79</v>
          </cell>
          <cell r="Z553">
            <v>117528.94</v>
          </cell>
          <cell r="AA553">
            <v>100739.09</v>
          </cell>
          <cell r="AD553">
            <v>75237.367499999993</v>
          </cell>
          <cell r="AE553">
            <v>75102.95166666666</v>
          </cell>
          <cell r="AF553">
            <v>75006.940833333341</v>
          </cell>
          <cell r="AG553">
            <v>74949.335000000006</v>
          </cell>
          <cell r="AH553">
            <v>74930.133333333346</v>
          </cell>
          <cell r="AI553">
            <v>82625.480833333349</v>
          </cell>
          <cell r="AJ553">
            <v>90504.767083333325</v>
          </cell>
          <cell r="AK553">
            <v>90854.250833333339</v>
          </cell>
          <cell r="AL553">
            <v>91166.947083333333</v>
          </cell>
          <cell r="AM553">
            <v>91442.855833333335</v>
          </cell>
          <cell r="AN553">
            <v>91681.977083333346</v>
          </cell>
          <cell r="AP553">
            <v>92049.857083333321</v>
          </cell>
          <cell r="AT553">
            <v>0</v>
          </cell>
        </row>
        <row r="554">
          <cell r="J554">
            <v>6480.9</v>
          </cell>
          <cell r="K554">
            <v>6480.9</v>
          </cell>
          <cell r="L554">
            <v>6480.9</v>
          </cell>
          <cell r="M554">
            <v>6480.9</v>
          </cell>
          <cell r="N554">
            <v>10345.450000000001</v>
          </cell>
          <cell r="O554">
            <v>17256.09</v>
          </cell>
          <cell r="P554">
            <v>17256.09</v>
          </cell>
          <cell r="Q554">
            <v>18161256.09</v>
          </cell>
          <cell r="R554">
            <v>18161256.09</v>
          </cell>
          <cell r="S554">
            <v>18161256.09</v>
          </cell>
          <cell r="T554">
            <v>18161256.09</v>
          </cell>
          <cell r="U554">
            <v>18161256.09</v>
          </cell>
          <cell r="V554">
            <v>18161256.09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D554">
            <v>763290.71291666664</v>
          </cell>
          <cell r="AE554">
            <v>2276728.7204166669</v>
          </cell>
          <cell r="AF554">
            <v>3790166.7279166668</v>
          </cell>
          <cell r="AG554">
            <v>5303538.1362500004</v>
          </cell>
          <cell r="AH554">
            <v>6816639.507083334</v>
          </cell>
          <cell r="AI554">
            <v>8329537.4395833341</v>
          </cell>
          <cell r="AJ554">
            <v>9085716.3683333341</v>
          </cell>
          <cell r="AK554">
            <v>9085176.2933333348</v>
          </cell>
          <cell r="AL554">
            <v>9084636.2183333356</v>
          </cell>
          <cell r="AM554">
            <v>9083935.1204166673</v>
          </cell>
          <cell r="AN554">
            <v>9082785.0562500004</v>
          </cell>
          <cell r="AP554">
            <v>8323909.0412500007</v>
          </cell>
          <cell r="AT554">
            <v>0</v>
          </cell>
        </row>
        <row r="555">
          <cell r="J555">
            <v>843618.76</v>
          </cell>
          <cell r="K555">
            <v>773317.2</v>
          </cell>
          <cell r="L555">
            <v>703015.64</v>
          </cell>
          <cell r="M555">
            <v>632714.07999999996</v>
          </cell>
          <cell r="N555">
            <v>562412.52</v>
          </cell>
          <cell r="O555">
            <v>492110.96</v>
          </cell>
          <cell r="P555">
            <v>421809.4</v>
          </cell>
          <cell r="Q555">
            <v>351507.84</v>
          </cell>
          <cell r="R555">
            <v>281206.28000000003</v>
          </cell>
          <cell r="S555">
            <v>210904.72</v>
          </cell>
          <cell r="T555">
            <v>140603.16</v>
          </cell>
          <cell r="U555">
            <v>70301.600000000006</v>
          </cell>
          <cell r="V555">
            <v>874445.9</v>
          </cell>
          <cell r="W555">
            <v>874445.9</v>
          </cell>
          <cell r="X555">
            <v>794950.82</v>
          </cell>
          <cell r="Y555">
            <v>715455.74</v>
          </cell>
          <cell r="Z555">
            <v>635960.66</v>
          </cell>
          <cell r="AA555">
            <v>556465.57999999996</v>
          </cell>
          <cell r="AD555">
            <v>452543.72166666668</v>
          </cell>
          <cell r="AE555">
            <v>454133.64666666667</v>
          </cell>
          <cell r="AF555">
            <v>455370.25500000006</v>
          </cell>
          <cell r="AG555">
            <v>456253.54666666669</v>
          </cell>
          <cell r="AH555">
            <v>456783.52166666673</v>
          </cell>
          <cell r="AI555">
            <v>458244.64416666661</v>
          </cell>
          <cell r="AJ555">
            <v>463742.8041666667</v>
          </cell>
          <cell r="AK555">
            <v>471787.13250000001</v>
          </cell>
          <cell r="AL555">
            <v>479065.33416666673</v>
          </cell>
          <cell r="AM555">
            <v>485577.40916666668</v>
          </cell>
          <cell r="AN555">
            <v>491323.35749999993</v>
          </cell>
          <cell r="AP555">
            <v>500516.8741666667</v>
          </cell>
          <cell r="AT555">
            <v>0</v>
          </cell>
        </row>
        <row r="556"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P556">
            <v>0</v>
          </cell>
          <cell r="AT556">
            <v>0</v>
          </cell>
        </row>
        <row r="557">
          <cell r="J557">
            <v>19041.47</v>
          </cell>
          <cell r="K557">
            <v>9520.75</v>
          </cell>
          <cell r="L557">
            <v>0</v>
          </cell>
          <cell r="M557">
            <v>222424.07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D557">
            <v>37973.492083333338</v>
          </cell>
          <cell r="AE557">
            <v>32816.432916666665</v>
          </cell>
          <cell r="AF557">
            <v>28452.767083333336</v>
          </cell>
          <cell r="AG557">
            <v>24882.494583333333</v>
          </cell>
          <cell r="AH557">
            <v>22105.615416666667</v>
          </cell>
          <cell r="AI557">
            <v>20122.129583333332</v>
          </cell>
          <cell r="AJ557">
            <v>18932.037083333333</v>
          </cell>
          <cell r="AK557">
            <v>18535.339166666668</v>
          </cell>
          <cell r="AL557">
            <v>9267.6695833333342</v>
          </cell>
          <cell r="AM557">
            <v>0</v>
          </cell>
          <cell r="AN557">
            <v>0</v>
          </cell>
          <cell r="AP557">
            <v>0</v>
          </cell>
          <cell r="AT557">
            <v>0</v>
          </cell>
        </row>
        <row r="558"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P558">
            <v>0</v>
          </cell>
          <cell r="AT558">
            <v>0</v>
          </cell>
        </row>
        <row r="559"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P559">
            <v>0</v>
          </cell>
          <cell r="AT559">
            <v>0</v>
          </cell>
        </row>
        <row r="560"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P560">
            <v>0</v>
          </cell>
          <cell r="AT560">
            <v>0</v>
          </cell>
        </row>
        <row r="561">
          <cell r="J561">
            <v>27085.919999999998</v>
          </cell>
          <cell r="K561">
            <v>20314.439999999999</v>
          </cell>
          <cell r="L561">
            <v>13542.96</v>
          </cell>
          <cell r="M561">
            <v>89488.88</v>
          </cell>
          <cell r="N561">
            <v>82717.399999999994</v>
          </cell>
          <cell r="O561">
            <v>75824.28</v>
          </cell>
          <cell r="P561">
            <v>68931.16</v>
          </cell>
          <cell r="Q561">
            <v>62038.04</v>
          </cell>
          <cell r="R561">
            <v>55144.92</v>
          </cell>
          <cell r="S561">
            <v>48251.8</v>
          </cell>
          <cell r="T561">
            <v>41358.68</v>
          </cell>
          <cell r="U561">
            <v>34465.56</v>
          </cell>
          <cell r="V561">
            <v>27572.44</v>
          </cell>
          <cell r="W561">
            <v>20679.32</v>
          </cell>
          <cell r="X561">
            <v>13786.2</v>
          </cell>
          <cell r="Y561">
            <v>6893.08</v>
          </cell>
          <cell r="Z561">
            <v>85635</v>
          </cell>
          <cell r="AA561">
            <v>78498.75</v>
          </cell>
          <cell r="AD561">
            <v>51287.850000000006</v>
          </cell>
          <cell r="AE561">
            <v>51374.008333333339</v>
          </cell>
          <cell r="AF561">
            <v>51450.03</v>
          </cell>
          <cell r="AG561">
            <v>51515.915000000008</v>
          </cell>
          <cell r="AH561">
            <v>51571.663333333338</v>
          </cell>
          <cell r="AI561">
            <v>51617.274999999994</v>
          </cell>
          <cell r="AJ561">
            <v>51652.749999999993</v>
          </cell>
          <cell r="AK561">
            <v>51678.088333333319</v>
          </cell>
          <cell r="AL561">
            <v>48246.731666666659</v>
          </cell>
          <cell r="AM561">
            <v>44926.806666666671</v>
          </cell>
          <cell r="AN561">
            <v>45159.809583333328</v>
          </cell>
          <cell r="AP561">
            <v>45565.032916666671</v>
          </cell>
          <cell r="AT561">
            <v>0</v>
          </cell>
        </row>
        <row r="562"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P562">
            <v>0</v>
          </cell>
          <cell r="AT562">
            <v>0</v>
          </cell>
        </row>
        <row r="563"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P563">
            <v>0</v>
          </cell>
          <cell r="AT563">
            <v>0</v>
          </cell>
        </row>
        <row r="564"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P564">
            <v>0</v>
          </cell>
          <cell r="AT564">
            <v>0</v>
          </cell>
        </row>
        <row r="565"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P565">
            <v>0</v>
          </cell>
          <cell r="AT565">
            <v>0</v>
          </cell>
        </row>
        <row r="566"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P566">
            <v>0</v>
          </cell>
          <cell r="AT566">
            <v>0</v>
          </cell>
        </row>
        <row r="567"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P567">
            <v>0</v>
          </cell>
          <cell r="AT567">
            <v>0</v>
          </cell>
        </row>
        <row r="568"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P568">
            <v>0</v>
          </cell>
          <cell r="AT568">
            <v>0</v>
          </cell>
        </row>
        <row r="569"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P569">
            <v>0</v>
          </cell>
          <cell r="AT569">
            <v>0</v>
          </cell>
        </row>
        <row r="570"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P570">
            <v>0</v>
          </cell>
          <cell r="AT570">
            <v>0</v>
          </cell>
        </row>
        <row r="571"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  <cell r="AT571" t="str">
            <v>23</v>
          </cell>
        </row>
        <row r="572"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P572">
            <v>0</v>
          </cell>
          <cell r="AT572" t="str">
            <v>56</v>
          </cell>
        </row>
        <row r="573"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P573">
            <v>0</v>
          </cell>
          <cell r="AT573">
            <v>0</v>
          </cell>
        </row>
        <row r="574"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P574">
            <v>0</v>
          </cell>
          <cell r="AT574">
            <v>0</v>
          </cell>
        </row>
        <row r="575"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P575">
            <v>0</v>
          </cell>
          <cell r="AT575">
            <v>0</v>
          </cell>
        </row>
        <row r="576"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75755.75</v>
          </cell>
          <cell r="U576">
            <v>64933.5</v>
          </cell>
          <cell r="V576">
            <v>54111.25</v>
          </cell>
          <cell r="W576">
            <v>43289</v>
          </cell>
          <cell r="X576">
            <v>32466.75</v>
          </cell>
          <cell r="Y576">
            <v>21644.5</v>
          </cell>
          <cell r="Z576">
            <v>10822.25</v>
          </cell>
          <cell r="AA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3156.4895833333335</v>
          </cell>
          <cell r="AH576">
            <v>9018.5416666666661</v>
          </cell>
          <cell r="AI576">
            <v>13978.739583333334</v>
          </cell>
          <cell r="AJ576">
            <v>18037.083333333332</v>
          </cell>
          <cell r="AK576">
            <v>21193.572916666668</v>
          </cell>
          <cell r="AL576">
            <v>23448.208333333332</v>
          </cell>
          <cell r="AM576">
            <v>24800.989583333332</v>
          </cell>
          <cell r="AN576">
            <v>25251.916666666668</v>
          </cell>
          <cell r="AP576">
            <v>25251.916666666668</v>
          </cell>
          <cell r="AT576">
            <v>0</v>
          </cell>
        </row>
        <row r="577"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P577">
            <v>0</v>
          </cell>
          <cell r="AT577" t="str">
            <v>23</v>
          </cell>
        </row>
        <row r="578"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P578">
            <v>0</v>
          </cell>
          <cell r="AT578">
            <v>0</v>
          </cell>
        </row>
        <row r="579"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P579">
            <v>0</v>
          </cell>
          <cell r="AT579">
            <v>0</v>
          </cell>
        </row>
        <row r="580"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P580">
            <v>0</v>
          </cell>
          <cell r="AT580">
            <v>0</v>
          </cell>
        </row>
        <row r="581"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P581">
            <v>0</v>
          </cell>
          <cell r="AT581">
            <v>0</v>
          </cell>
        </row>
        <row r="582"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P582">
            <v>0</v>
          </cell>
          <cell r="AT582">
            <v>0</v>
          </cell>
        </row>
        <row r="583"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P583">
            <v>0</v>
          </cell>
          <cell r="AT583">
            <v>0</v>
          </cell>
        </row>
        <row r="584"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P584">
            <v>0</v>
          </cell>
          <cell r="AT584">
            <v>0</v>
          </cell>
        </row>
        <row r="585"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P585">
            <v>5509.7358333333332</v>
          </cell>
          <cell r="AT585">
            <v>0</v>
          </cell>
        </row>
        <row r="586">
          <cell r="J586">
            <v>37070</v>
          </cell>
          <cell r="K586">
            <v>37870</v>
          </cell>
          <cell r="L586">
            <v>37870</v>
          </cell>
          <cell r="M586">
            <v>1099</v>
          </cell>
          <cell r="N586">
            <v>1999</v>
          </cell>
          <cell r="O586">
            <v>119</v>
          </cell>
          <cell r="P586">
            <v>119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3500</v>
          </cell>
          <cell r="V586">
            <v>4700</v>
          </cell>
          <cell r="W586">
            <v>3500</v>
          </cell>
          <cell r="X586">
            <v>5500</v>
          </cell>
          <cell r="Y586">
            <v>9200</v>
          </cell>
          <cell r="Z586">
            <v>0</v>
          </cell>
          <cell r="AA586">
            <v>525</v>
          </cell>
          <cell r="AD586">
            <v>24718.416666666668</v>
          </cell>
          <cell r="AE586">
            <v>21629.25</v>
          </cell>
          <cell r="AF586">
            <v>18540.083333333332</v>
          </cell>
          <cell r="AG586">
            <v>15200.916666666666</v>
          </cell>
          <cell r="AH586">
            <v>11688.416666666666</v>
          </cell>
          <cell r="AI586">
            <v>8621.75</v>
          </cell>
          <cell r="AJ586">
            <v>5840.916666666667</v>
          </cell>
          <cell r="AK586">
            <v>3060.0833333333335</v>
          </cell>
          <cell r="AL586">
            <v>2048.875</v>
          </cell>
          <cell r="AM586">
            <v>2303.125</v>
          </cell>
          <cell r="AN586">
            <v>2236.75</v>
          </cell>
          <cell r="AP586">
            <v>2656.3787499999999</v>
          </cell>
          <cell r="AT586">
            <v>0</v>
          </cell>
        </row>
        <row r="587"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P587">
            <v>0</v>
          </cell>
          <cell r="AT587">
            <v>0</v>
          </cell>
        </row>
        <row r="588">
          <cell r="J588">
            <v>90981.47</v>
          </cell>
          <cell r="K588">
            <v>106695.88</v>
          </cell>
          <cell r="L588">
            <v>106695.88</v>
          </cell>
          <cell r="M588">
            <v>123570.92</v>
          </cell>
          <cell r="N588">
            <v>146987.49</v>
          </cell>
          <cell r="O588">
            <v>293965.34000000003</v>
          </cell>
          <cell r="P588">
            <v>422176.47</v>
          </cell>
          <cell r="Q588">
            <v>1217187.3999999999</v>
          </cell>
          <cell r="R588">
            <v>84945.49</v>
          </cell>
          <cell r="S588">
            <v>84945.49</v>
          </cell>
          <cell r="T588">
            <v>84945.49</v>
          </cell>
          <cell r="U588">
            <v>119687.85</v>
          </cell>
          <cell r="V588">
            <v>119687.85</v>
          </cell>
          <cell r="W588">
            <v>174757.37</v>
          </cell>
          <cell r="X588">
            <v>227188.15</v>
          </cell>
          <cell r="Y588">
            <v>250333.47</v>
          </cell>
          <cell r="Z588">
            <v>286639.25</v>
          </cell>
          <cell r="AA588">
            <v>572386.68999999994</v>
          </cell>
          <cell r="AD588">
            <v>257608.82958333334</v>
          </cell>
          <cell r="AE588">
            <v>267293.94</v>
          </cell>
          <cell r="AF588">
            <v>254447.79</v>
          </cell>
          <cell r="AG588">
            <v>241601.64</v>
          </cell>
          <cell r="AH588">
            <v>237705.33125000002</v>
          </cell>
          <cell r="AI588">
            <v>241428.19666666674</v>
          </cell>
          <cell r="AJ588">
            <v>245460.19125000006</v>
          </cell>
          <cell r="AK588">
            <v>253316.59791666677</v>
          </cell>
          <cell r="AL588">
            <v>263618.88208333339</v>
          </cell>
          <cell r="AM588">
            <v>274719.47833333339</v>
          </cell>
          <cell r="AN588">
            <v>292139.19125000003</v>
          </cell>
          <cell r="AP588">
            <v>359344.3604166666</v>
          </cell>
          <cell r="AT588">
            <v>0</v>
          </cell>
        </row>
        <row r="589"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P589">
            <v>0</v>
          </cell>
          <cell r="AT589" t="str">
            <v>56</v>
          </cell>
        </row>
        <row r="590"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54403.79</v>
          </cell>
          <cell r="S590">
            <v>40802.85</v>
          </cell>
          <cell r="T590">
            <v>34002.379999999997</v>
          </cell>
          <cell r="U590">
            <v>27201.91</v>
          </cell>
          <cell r="V590">
            <v>20401.439999999999</v>
          </cell>
          <cell r="W590">
            <v>13600.97</v>
          </cell>
          <cell r="X590">
            <v>-1632.21</v>
          </cell>
          <cell r="Y590">
            <v>0</v>
          </cell>
          <cell r="Z590">
            <v>0</v>
          </cell>
          <cell r="AA590">
            <v>0</v>
          </cell>
          <cell r="AD590">
            <v>0</v>
          </cell>
          <cell r="AE590">
            <v>2266.8245833333335</v>
          </cell>
          <cell r="AF590">
            <v>6233.7679166666667</v>
          </cell>
          <cell r="AG590">
            <v>9350.6525000000001</v>
          </cell>
          <cell r="AH590">
            <v>11900.831249999997</v>
          </cell>
          <cell r="AI590">
            <v>13884.304166666667</v>
          </cell>
          <cell r="AJ590">
            <v>15301.071249999999</v>
          </cell>
          <cell r="AK590">
            <v>15799.769583333333</v>
          </cell>
          <cell r="AL590">
            <v>15731.760833333334</v>
          </cell>
          <cell r="AM590">
            <v>15731.760833333334</v>
          </cell>
          <cell r="AN590">
            <v>15731.760833333334</v>
          </cell>
          <cell r="AP590">
            <v>23577.972083333338</v>
          </cell>
          <cell r="AT590">
            <v>0</v>
          </cell>
        </row>
        <row r="591"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P591">
            <v>0</v>
          </cell>
          <cell r="AT591">
            <v>0</v>
          </cell>
        </row>
        <row r="592"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117810</v>
          </cell>
          <cell r="Z592">
            <v>104720</v>
          </cell>
          <cell r="AA592">
            <v>91630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4908.75</v>
          </cell>
          <cell r="AM592">
            <v>14180.833333333334</v>
          </cell>
          <cell r="AN592">
            <v>22362.083333333332</v>
          </cell>
          <cell r="AP592">
            <v>35452.083333333336</v>
          </cell>
          <cell r="AT592">
            <v>0</v>
          </cell>
        </row>
        <row r="593"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P593">
            <v>0</v>
          </cell>
          <cell r="AT593" t="str">
            <v>56</v>
          </cell>
        </row>
        <row r="594"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742729.2</v>
          </cell>
          <cell r="X594">
            <v>668456.28</v>
          </cell>
          <cell r="Y594">
            <v>594183.36</v>
          </cell>
          <cell r="Z594">
            <v>519910.44</v>
          </cell>
          <cell r="AA594">
            <v>445637.52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30947.05</v>
          </cell>
          <cell r="AK594">
            <v>89746.444999999992</v>
          </cell>
          <cell r="AL594">
            <v>142356.43</v>
          </cell>
          <cell r="AM594">
            <v>188777.005</v>
          </cell>
          <cell r="AN594">
            <v>229008.17</v>
          </cell>
          <cell r="AP594">
            <v>290902.26999999996</v>
          </cell>
          <cell r="AT594">
            <v>0</v>
          </cell>
        </row>
        <row r="595">
          <cell r="J595">
            <v>406825.65</v>
          </cell>
          <cell r="K595">
            <v>348707.78</v>
          </cell>
          <cell r="L595">
            <v>290589.90999999997</v>
          </cell>
          <cell r="M595">
            <v>232472.04</v>
          </cell>
          <cell r="N595">
            <v>174354.17</v>
          </cell>
          <cell r="O595">
            <v>116236.3</v>
          </cell>
          <cell r="P595">
            <v>58118.43</v>
          </cell>
          <cell r="Q595">
            <v>0</v>
          </cell>
          <cell r="R595">
            <v>0</v>
          </cell>
          <cell r="S595">
            <v>868022.35</v>
          </cell>
          <cell r="T595">
            <v>641054.68999999994</v>
          </cell>
          <cell r="U595">
            <v>572040.17000000004</v>
          </cell>
          <cell r="V595">
            <v>500535.15</v>
          </cell>
          <cell r="W595">
            <v>429030.13</v>
          </cell>
          <cell r="X595">
            <v>357525.11</v>
          </cell>
          <cell r="Y595">
            <v>286020.09000000003</v>
          </cell>
          <cell r="Z595">
            <v>214515.07</v>
          </cell>
          <cell r="AA595">
            <v>143010.04999999999</v>
          </cell>
          <cell r="AD595">
            <v>319648.7983333334</v>
          </cell>
          <cell r="AE595">
            <v>293011.41791666666</v>
          </cell>
          <cell r="AF595">
            <v>278325.8329166667</v>
          </cell>
          <cell r="AG595">
            <v>295194.01583333331</v>
          </cell>
          <cell r="AH595">
            <v>304572.76374999998</v>
          </cell>
          <cell r="AI595">
            <v>312939.68666666665</v>
          </cell>
          <cell r="AJ595">
            <v>320191.01374999998</v>
          </cell>
          <cell r="AK595">
            <v>326326.74499999994</v>
          </cell>
          <cell r="AL595">
            <v>331346.88041666662</v>
          </cell>
          <cell r="AM595">
            <v>335251.42</v>
          </cell>
          <cell r="AN595">
            <v>338040.36374999996</v>
          </cell>
          <cell r="AP595">
            <v>340271.48666666658</v>
          </cell>
          <cell r="AT595">
            <v>0</v>
          </cell>
        </row>
        <row r="596"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84327.1</v>
          </cell>
          <cell r="T596">
            <v>75894.39</v>
          </cell>
          <cell r="U596">
            <v>67461.679999999993</v>
          </cell>
          <cell r="V596">
            <v>59028.97</v>
          </cell>
          <cell r="W596">
            <v>50596.26</v>
          </cell>
          <cell r="X596">
            <v>42163.55</v>
          </cell>
          <cell r="Y596">
            <v>33730.839999999997</v>
          </cell>
          <cell r="Z596">
            <v>25298.13</v>
          </cell>
          <cell r="AA596">
            <v>16865.419999999998</v>
          </cell>
          <cell r="AD596">
            <v>0</v>
          </cell>
          <cell r="AE596">
            <v>0</v>
          </cell>
          <cell r="AF596">
            <v>3513.6291666666671</v>
          </cell>
          <cell r="AG596">
            <v>10189.524583333334</v>
          </cell>
          <cell r="AH596">
            <v>16162.694166666666</v>
          </cell>
          <cell r="AI596">
            <v>21433.137916666663</v>
          </cell>
          <cell r="AJ596">
            <v>26000.855833333335</v>
          </cell>
          <cell r="AK596">
            <v>29865.847916666669</v>
          </cell>
          <cell r="AL596">
            <v>33028.114166666666</v>
          </cell>
          <cell r="AM596">
            <v>35487.654583333337</v>
          </cell>
          <cell r="AN596">
            <v>37244.469166666669</v>
          </cell>
          <cell r="AP596">
            <v>38649.920833333337</v>
          </cell>
          <cell r="AT596">
            <v>0</v>
          </cell>
        </row>
        <row r="597"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P597">
            <v>0</v>
          </cell>
          <cell r="AT597">
            <v>0</v>
          </cell>
        </row>
        <row r="598"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P598">
            <v>0</v>
          </cell>
          <cell r="AT598">
            <v>0</v>
          </cell>
        </row>
        <row r="599"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P599">
            <v>0</v>
          </cell>
          <cell r="AT599">
            <v>0</v>
          </cell>
        </row>
        <row r="600"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P600">
            <v>0</v>
          </cell>
          <cell r="AT600">
            <v>0</v>
          </cell>
        </row>
        <row r="601"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P601">
            <v>0</v>
          </cell>
          <cell r="AT601">
            <v>0</v>
          </cell>
        </row>
        <row r="602">
          <cell r="J602">
            <v>15101.17</v>
          </cell>
          <cell r="K602">
            <v>13351.17</v>
          </cell>
          <cell r="L602">
            <v>12851.17</v>
          </cell>
          <cell r="M602">
            <v>11351.17</v>
          </cell>
          <cell r="N602">
            <v>10101.17</v>
          </cell>
          <cell r="O602">
            <v>8601.17</v>
          </cell>
          <cell r="P602">
            <v>6851.17</v>
          </cell>
          <cell r="Q602">
            <v>6101.17</v>
          </cell>
          <cell r="R602">
            <v>5101.17</v>
          </cell>
          <cell r="S602">
            <v>4601.17</v>
          </cell>
          <cell r="T602">
            <v>4601.17</v>
          </cell>
          <cell r="U602">
            <v>3351.17</v>
          </cell>
          <cell r="V602">
            <v>3351.17</v>
          </cell>
          <cell r="W602">
            <v>1101.17</v>
          </cell>
          <cell r="X602">
            <v>16095.94</v>
          </cell>
          <cell r="Y602">
            <v>13845.94</v>
          </cell>
          <cell r="Z602">
            <v>13595.94</v>
          </cell>
          <cell r="AA602">
            <v>13595.94</v>
          </cell>
          <cell r="AD602">
            <v>13590.753333333336</v>
          </cell>
          <cell r="AE602">
            <v>12330.336666666664</v>
          </cell>
          <cell r="AF602">
            <v>11153.253333333332</v>
          </cell>
          <cell r="AG602">
            <v>10090.753333333332</v>
          </cell>
          <cell r="AH602">
            <v>9038.67</v>
          </cell>
          <cell r="AI602">
            <v>8007.4199999999992</v>
          </cell>
          <cell r="AJ602">
            <v>7007.4199999999992</v>
          </cell>
          <cell r="AK602">
            <v>6632.2020833333327</v>
          </cell>
          <cell r="AL602">
            <v>6871.3495833333318</v>
          </cell>
          <cell r="AM602">
            <v>7120.9137499999997</v>
          </cell>
          <cell r="AN602">
            <v>7474.6445833333319</v>
          </cell>
          <cell r="AP602">
            <v>8348.7729166666668</v>
          </cell>
          <cell r="AT602">
            <v>0</v>
          </cell>
        </row>
        <row r="603"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P603">
            <v>0</v>
          </cell>
          <cell r="AT603">
            <v>0</v>
          </cell>
        </row>
        <row r="604"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62134.36</v>
          </cell>
          <cell r="O604">
            <v>62134.36</v>
          </cell>
          <cell r="P604">
            <v>62134.36</v>
          </cell>
          <cell r="Q604">
            <v>41422.9</v>
          </cell>
          <cell r="R604">
            <v>34519.08</v>
          </cell>
          <cell r="S604">
            <v>27615.26</v>
          </cell>
          <cell r="T604">
            <v>20711.439999999999</v>
          </cell>
          <cell r="U604">
            <v>13807.62</v>
          </cell>
          <cell r="V604">
            <v>6903.8</v>
          </cell>
          <cell r="W604">
            <v>0</v>
          </cell>
          <cell r="X604">
            <v>0</v>
          </cell>
          <cell r="Y604">
            <v>71434.03</v>
          </cell>
          <cell r="Z604">
            <v>64290.63</v>
          </cell>
          <cell r="AA604">
            <v>57147.23</v>
          </cell>
          <cell r="AD604">
            <v>17259.54416666667</v>
          </cell>
          <cell r="AE604">
            <v>20423.793333333335</v>
          </cell>
          <cell r="AF604">
            <v>23012.724166666667</v>
          </cell>
          <cell r="AG604">
            <v>25026.336666666666</v>
          </cell>
          <cell r="AH604">
            <v>26464.630833333333</v>
          </cell>
          <cell r="AI604">
            <v>27327.60666666667</v>
          </cell>
          <cell r="AJ604">
            <v>27615.264999999999</v>
          </cell>
          <cell r="AK604">
            <v>27615.264999999999</v>
          </cell>
          <cell r="AL604">
            <v>30591.682916666668</v>
          </cell>
          <cell r="AM604">
            <v>33657.945416666662</v>
          </cell>
          <cell r="AN604">
            <v>33539.992916666662</v>
          </cell>
          <cell r="AP604">
            <v>32381.215416666662</v>
          </cell>
          <cell r="AT604">
            <v>0</v>
          </cell>
        </row>
        <row r="605">
          <cell r="J605">
            <v>14127.29</v>
          </cell>
          <cell r="K605">
            <v>0</v>
          </cell>
          <cell r="L605">
            <v>0</v>
          </cell>
          <cell r="M605">
            <v>0</v>
          </cell>
          <cell r="N605">
            <v>169072.71</v>
          </cell>
          <cell r="O605">
            <v>150286.85</v>
          </cell>
          <cell r="P605">
            <v>131500.99</v>
          </cell>
          <cell r="Q605">
            <v>112715.13</v>
          </cell>
          <cell r="R605">
            <v>93929.27</v>
          </cell>
          <cell r="S605">
            <v>75143.41</v>
          </cell>
          <cell r="T605">
            <v>56357.55</v>
          </cell>
          <cell r="U605">
            <v>37571.69</v>
          </cell>
          <cell r="V605">
            <v>18785.830000000002</v>
          </cell>
          <cell r="W605">
            <v>127255.92</v>
          </cell>
          <cell r="X605">
            <v>334843.93</v>
          </cell>
          <cell r="Y605">
            <v>294762.96999999997</v>
          </cell>
          <cell r="Z605">
            <v>265286.67</v>
          </cell>
          <cell r="AA605">
            <v>235810.37</v>
          </cell>
          <cell r="AD605">
            <v>63459.142499999994</v>
          </cell>
          <cell r="AE605">
            <v>65594.306666666671</v>
          </cell>
          <cell r="AF605">
            <v>67341.25916666667</v>
          </cell>
          <cell r="AG605">
            <v>68700</v>
          </cell>
          <cell r="AH605">
            <v>69670.529166666674</v>
          </cell>
          <cell r="AI605">
            <v>70252.846666666679</v>
          </cell>
          <cell r="AJ605">
            <v>75749.282500000001</v>
          </cell>
          <cell r="AK605">
            <v>95003.442916666681</v>
          </cell>
          <cell r="AL605">
            <v>121237.06375000002</v>
          </cell>
          <cell r="AM605">
            <v>137527.76916666667</v>
          </cell>
          <cell r="AN605">
            <v>145100.16416666665</v>
          </cell>
          <cell r="AP605">
            <v>157572.34416666665</v>
          </cell>
          <cell r="AT605">
            <v>0</v>
          </cell>
        </row>
        <row r="606">
          <cell r="J606">
            <v>0</v>
          </cell>
          <cell r="K606">
            <v>0</v>
          </cell>
          <cell r="L606">
            <v>136065.06</v>
          </cell>
          <cell r="M606">
            <v>123695.51</v>
          </cell>
          <cell r="N606">
            <v>111325.96</v>
          </cell>
          <cell r="O606">
            <v>98956.41</v>
          </cell>
          <cell r="P606">
            <v>86586.86</v>
          </cell>
          <cell r="Q606">
            <v>74217.31</v>
          </cell>
          <cell r="R606">
            <v>61847.76</v>
          </cell>
          <cell r="S606">
            <v>49478.21</v>
          </cell>
          <cell r="T606">
            <v>37108.660000000003</v>
          </cell>
          <cell r="U606">
            <v>24739.11</v>
          </cell>
          <cell r="V606">
            <v>12369.56</v>
          </cell>
          <cell r="W606">
            <v>0</v>
          </cell>
          <cell r="X606">
            <v>9496.17</v>
          </cell>
          <cell r="Y606">
            <v>94961.64</v>
          </cell>
          <cell r="Z606">
            <v>85465.47</v>
          </cell>
          <cell r="AA606">
            <v>75969.3</v>
          </cell>
          <cell r="AD606">
            <v>49478.20458333334</v>
          </cell>
          <cell r="AE606">
            <v>55147.582500000011</v>
          </cell>
          <cell r="AF606">
            <v>59786.164583333339</v>
          </cell>
          <cell r="AG606">
            <v>63393.950833333336</v>
          </cell>
          <cell r="AH606">
            <v>65970.941250000018</v>
          </cell>
          <cell r="AI606">
            <v>67517.135833333348</v>
          </cell>
          <cell r="AJ606">
            <v>68032.534166666679</v>
          </cell>
          <cell r="AK606">
            <v>62758.830416666664</v>
          </cell>
          <cell r="AL606">
            <v>56287.882083333338</v>
          </cell>
          <cell r="AM606">
            <v>54013.117083333338</v>
          </cell>
          <cell r="AN606">
            <v>51977.800416666665</v>
          </cell>
          <cell r="AP606">
            <v>48625.512083333328</v>
          </cell>
          <cell r="AT606">
            <v>0</v>
          </cell>
        </row>
        <row r="607">
          <cell r="J607">
            <v>35144</v>
          </cell>
          <cell r="K607">
            <v>35144</v>
          </cell>
          <cell r="L607">
            <v>1250</v>
          </cell>
          <cell r="M607">
            <v>1251</v>
          </cell>
          <cell r="N607">
            <v>1251</v>
          </cell>
          <cell r="O607">
            <v>1251</v>
          </cell>
          <cell r="P607">
            <v>1251</v>
          </cell>
          <cell r="Q607">
            <v>1251</v>
          </cell>
          <cell r="R607">
            <v>1251</v>
          </cell>
          <cell r="S607">
            <v>1251</v>
          </cell>
          <cell r="T607">
            <v>1251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D607">
            <v>19609.625</v>
          </cell>
          <cell r="AE607">
            <v>16785.208333333332</v>
          </cell>
          <cell r="AF607">
            <v>13960.791666666666</v>
          </cell>
          <cell r="AG607">
            <v>11136.375</v>
          </cell>
          <cell r="AH607">
            <v>8259.8333333333339</v>
          </cell>
          <cell r="AI607">
            <v>5331.166666666667</v>
          </cell>
          <cell r="AJ607">
            <v>2402.5</v>
          </cell>
          <cell r="AK607">
            <v>886.08333333333337</v>
          </cell>
          <cell r="AL607">
            <v>781.875</v>
          </cell>
          <cell r="AM607">
            <v>677.625</v>
          </cell>
          <cell r="AN607">
            <v>573.375</v>
          </cell>
          <cell r="AP607">
            <v>364.875</v>
          </cell>
          <cell r="AT607" t="str">
            <v>56</v>
          </cell>
        </row>
        <row r="608">
          <cell r="J608">
            <v>0</v>
          </cell>
          <cell r="K608">
            <v>41618.17</v>
          </cell>
          <cell r="L608">
            <v>31213.62</v>
          </cell>
          <cell r="M608">
            <v>31213.62</v>
          </cell>
          <cell r="N608">
            <v>31213.62</v>
          </cell>
          <cell r="O608">
            <v>31213.62</v>
          </cell>
          <cell r="P608">
            <v>31213.62</v>
          </cell>
          <cell r="Q608">
            <v>20809.07</v>
          </cell>
          <cell r="R608">
            <v>20809.07</v>
          </cell>
          <cell r="S608">
            <v>20809.07</v>
          </cell>
          <cell r="T608">
            <v>10404.530000000001</v>
          </cell>
          <cell r="U608">
            <v>10404.530000000001</v>
          </cell>
          <cell r="V608">
            <v>52022.7</v>
          </cell>
          <cell r="W608">
            <v>41618.17</v>
          </cell>
          <cell r="X608">
            <v>41618.17</v>
          </cell>
          <cell r="Y608">
            <v>41618.17</v>
          </cell>
          <cell r="Z608">
            <v>31213.63</v>
          </cell>
          <cell r="AA608">
            <v>31213.63</v>
          </cell>
          <cell r="AD608">
            <v>19837.497499999998</v>
          </cell>
          <cell r="AE608">
            <v>20572.947499999998</v>
          </cell>
          <cell r="AF608">
            <v>21558.057499999999</v>
          </cell>
          <cell r="AG608">
            <v>22359.305000000004</v>
          </cell>
          <cell r="AH608">
            <v>22976.689583333336</v>
          </cell>
          <cell r="AI608">
            <v>25577.824166666669</v>
          </cell>
          <cell r="AJ608">
            <v>27745.436666666665</v>
          </cell>
          <cell r="AK608">
            <v>28178.959583333333</v>
          </cell>
          <cell r="AL608">
            <v>29046.005416666667</v>
          </cell>
          <cell r="AM608">
            <v>29479.528749999998</v>
          </cell>
          <cell r="AN608">
            <v>29479.529583333333</v>
          </cell>
          <cell r="AP608">
            <v>29479.531666666666</v>
          </cell>
          <cell r="AT608">
            <v>0</v>
          </cell>
        </row>
        <row r="609">
          <cell r="J609">
            <v>48935.4</v>
          </cell>
          <cell r="K609">
            <v>40779.51</v>
          </cell>
          <cell r="L609">
            <v>32623.62</v>
          </cell>
          <cell r="M609">
            <v>24467.73</v>
          </cell>
          <cell r="N609">
            <v>16311.84</v>
          </cell>
          <cell r="O609">
            <v>135475.98000000001</v>
          </cell>
          <cell r="P609">
            <v>127320.03</v>
          </cell>
          <cell r="Q609">
            <v>106100.03</v>
          </cell>
          <cell r="R609">
            <v>95490.03</v>
          </cell>
          <cell r="S609">
            <v>84880.03</v>
          </cell>
          <cell r="T609">
            <v>74270.03</v>
          </cell>
          <cell r="U609">
            <v>63660.03</v>
          </cell>
          <cell r="V609">
            <v>53050.03</v>
          </cell>
          <cell r="W609">
            <v>42440.03</v>
          </cell>
          <cell r="X609">
            <v>31830.03</v>
          </cell>
          <cell r="Y609">
            <v>21220.03</v>
          </cell>
          <cell r="Z609">
            <v>10610.03</v>
          </cell>
          <cell r="AA609">
            <v>0</v>
          </cell>
          <cell r="AD609">
            <v>66760.170833333337</v>
          </cell>
          <cell r="AE609">
            <v>68023.347916666666</v>
          </cell>
          <cell r="AF609">
            <v>69082.015833333353</v>
          </cell>
          <cell r="AG609">
            <v>69936.174583333341</v>
          </cell>
          <cell r="AH609">
            <v>70585.824166666673</v>
          </cell>
          <cell r="AI609">
            <v>71030.964583333334</v>
          </cell>
          <cell r="AJ609">
            <v>71271.59583333334</v>
          </cell>
          <cell r="AK609">
            <v>71307.717916666676</v>
          </cell>
          <cell r="AL609">
            <v>71139.330833333355</v>
          </cell>
          <cell r="AM609">
            <v>70766.434583333365</v>
          </cell>
          <cell r="AN609">
            <v>64884.026666666679</v>
          </cell>
          <cell r="AP609">
            <v>44208.357083333343</v>
          </cell>
          <cell r="AT609">
            <v>0</v>
          </cell>
        </row>
        <row r="610">
          <cell r="J610">
            <v>54130</v>
          </cell>
          <cell r="K610">
            <v>54130</v>
          </cell>
          <cell r="L610">
            <v>1924</v>
          </cell>
          <cell r="M610">
            <v>1925</v>
          </cell>
          <cell r="N610">
            <v>1925</v>
          </cell>
          <cell r="O610">
            <v>1925</v>
          </cell>
          <cell r="P610">
            <v>1925</v>
          </cell>
          <cell r="Q610">
            <v>1925</v>
          </cell>
          <cell r="R610">
            <v>1925</v>
          </cell>
          <cell r="S610">
            <v>1925</v>
          </cell>
          <cell r="T610">
            <v>1925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D610">
            <v>30202.625</v>
          </cell>
          <cell r="AE610">
            <v>25852.208333333332</v>
          </cell>
          <cell r="AF610">
            <v>21501.791666666668</v>
          </cell>
          <cell r="AG610">
            <v>17151.375</v>
          </cell>
          <cell r="AH610">
            <v>12720.75</v>
          </cell>
          <cell r="AI610">
            <v>8209.9166666666661</v>
          </cell>
          <cell r="AJ610">
            <v>3699.0833333333335</v>
          </cell>
          <cell r="AK610">
            <v>1363.5</v>
          </cell>
          <cell r="AL610">
            <v>1203.125</v>
          </cell>
          <cell r="AM610">
            <v>1042.7083333333333</v>
          </cell>
          <cell r="AN610">
            <v>882.29166666666663</v>
          </cell>
          <cell r="AP610">
            <v>561.45833333333337</v>
          </cell>
          <cell r="AT610" t="str">
            <v>56</v>
          </cell>
        </row>
        <row r="611">
          <cell r="J611">
            <v>38230.639999999999</v>
          </cell>
          <cell r="K611">
            <v>25487.07</v>
          </cell>
          <cell r="L611">
            <v>12743.5</v>
          </cell>
          <cell r="M611">
            <v>0</v>
          </cell>
          <cell r="N611">
            <v>0</v>
          </cell>
          <cell r="O611">
            <v>139779.49</v>
          </cell>
          <cell r="P611">
            <v>125801.54</v>
          </cell>
          <cell r="Q611">
            <v>111823.59</v>
          </cell>
          <cell r="R611">
            <v>97845.64</v>
          </cell>
          <cell r="S611">
            <v>83867.69</v>
          </cell>
          <cell r="T611">
            <v>69889.740000000005</v>
          </cell>
          <cell r="U611">
            <v>55911.79</v>
          </cell>
          <cell r="V611">
            <v>41933.839999999997</v>
          </cell>
          <cell r="W611">
            <v>27955.89</v>
          </cell>
          <cell r="X611">
            <v>13977.94</v>
          </cell>
          <cell r="Y611">
            <v>178160.32</v>
          </cell>
          <cell r="Z611">
            <v>163313.62</v>
          </cell>
          <cell r="AA611">
            <v>148466.92000000001</v>
          </cell>
          <cell r="AD611">
            <v>60773.878333333334</v>
          </cell>
          <cell r="AE611">
            <v>61545.370833333327</v>
          </cell>
          <cell r="AF611">
            <v>62213.998333333329</v>
          </cell>
          <cell r="AG611">
            <v>62779.760833333341</v>
          </cell>
          <cell r="AH611">
            <v>63242.658333333326</v>
          </cell>
          <cell r="AI611">
            <v>63602.690833333334</v>
          </cell>
          <cell r="AJ611">
            <v>63859.85833333333</v>
          </cell>
          <cell r="AK611">
            <v>64014.160833333328</v>
          </cell>
          <cell r="AL611">
            <v>71488.94249999999</v>
          </cell>
          <cell r="AM611">
            <v>85717.023333333331</v>
          </cell>
          <cell r="AN611">
            <v>92883.733749999999</v>
          </cell>
          <cell r="AP611">
            <v>94186.847083333341</v>
          </cell>
          <cell r="AT611">
            <v>0</v>
          </cell>
        </row>
        <row r="612"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P612">
            <v>0</v>
          </cell>
          <cell r="AT612">
            <v>0</v>
          </cell>
        </row>
        <row r="613"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P613">
            <v>0</v>
          </cell>
          <cell r="AT613">
            <v>0</v>
          </cell>
        </row>
        <row r="614">
          <cell r="J614">
            <v>58906.79</v>
          </cell>
          <cell r="K614">
            <v>50491.53</v>
          </cell>
          <cell r="L614">
            <v>42076.27</v>
          </cell>
          <cell r="M614">
            <v>33661.01</v>
          </cell>
          <cell r="N614">
            <v>25245.75</v>
          </cell>
          <cell r="O614">
            <v>16830.490000000002</v>
          </cell>
          <cell r="P614">
            <v>8415.23</v>
          </cell>
          <cell r="Q614">
            <v>0</v>
          </cell>
          <cell r="R614">
            <v>92567.83</v>
          </cell>
          <cell r="S614">
            <v>84152.57</v>
          </cell>
          <cell r="T614">
            <v>75737.31</v>
          </cell>
          <cell r="U614">
            <v>67322.05</v>
          </cell>
          <cell r="V614">
            <v>58906.79</v>
          </cell>
          <cell r="W614">
            <v>50491.53</v>
          </cell>
          <cell r="X614">
            <v>42076.27</v>
          </cell>
          <cell r="Y614">
            <v>33661.01</v>
          </cell>
          <cell r="Z614">
            <v>25245.75</v>
          </cell>
          <cell r="AA614">
            <v>16830.490000000002</v>
          </cell>
          <cell r="AD614">
            <v>46283.902499999997</v>
          </cell>
          <cell r="AE614">
            <v>46283.902499999997</v>
          </cell>
          <cell r="AF614">
            <v>46283.902500000004</v>
          </cell>
          <cell r="AG614">
            <v>46283.902500000004</v>
          </cell>
          <cell r="AH614">
            <v>46283.902500000004</v>
          </cell>
          <cell r="AI614">
            <v>46283.902499999997</v>
          </cell>
          <cell r="AJ614">
            <v>46283.902499999997</v>
          </cell>
          <cell r="AK614">
            <v>46283.902499999997</v>
          </cell>
          <cell r="AL614">
            <v>46283.902499999997</v>
          </cell>
          <cell r="AM614">
            <v>46283.902499999997</v>
          </cell>
          <cell r="AN614">
            <v>46283.902499999997</v>
          </cell>
          <cell r="AP614">
            <v>46283.902499999997</v>
          </cell>
          <cell r="AT614">
            <v>0</v>
          </cell>
        </row>
        <row r="615">
          <cell r="J615">
            <v>100778.78</v>
          </cell>
          <cell r="K615">
            <v>86381.81</v>
          </cell>
          <cell r="L615">
            <v>71984.84</v>
          </cell>
          <cell r="M615">
            <v>57587.87</v>
          </cell>
          <cell r="N615">
            <v>43190.9</v>
          </cell>
          <cell r="O615">
            <v>28793.93</v>
          </cell>
          <cell r="P615">
            <v>14396.96</v>
          </cell>
          <cell r="Q615">
            <v>172763.63</v>
          </cell>
          <cell r="R615">
            <v>158366.66</v>
          </cell>
          <cell r="S615">
            <v>143969.69</v>
          </cell>
          <cell r="T615">
            <v>129572.72</v>
          </cell>
          <cell r="U615">
            <v>115175.75</v>
          </cell>
          <cell r="V615">
            <v>100778.78</v>
          </cell>
          <cell r="W615">
            <v>86381.81</v>
          </cell>
          <cell r="X615">
            <v>71984.84</v>
          </cell>
          <cell r="Y615">
            <v>57587.87</v>
          </cell>
          <cell r="Z615">
            <v>43190.9</v>
          </cell>
          <cell r="AA615">
            <v>28793.93</v>
          </cell>
          <cell r="AD615">
            <v>86381.81041666666</v>
          </cell>
          <cell r="AE615">
            <v>93580.294999999998</v>
          </cell>
          <cell r="AF615">
            <v>93580.294999999998</v>
          </cell>
          <cell r="AG615">
            <v>93580.294999999998</v>
          </cell>
          <cell r="AH615">
            <v>93580.294999999998</v>
          </cell>
          <cell r="AI615">
            <v>93580.294999999998</v>
          </cell>
          <cell r="AJ615">
            <v>93580.294999999998</v>
          </cell>
          <cell r="AK615">
            <v>93580.295000000027</v>
          </cell>
          <cell r="AL615">
            <v>93580.295000000027</v>
          </cell>
          <cell r="AM615">
            <v>93580.294999999998</v>
          </cell>
          <cell r="AN615">
            <v>93580.294999999984</v>
          </cell>
          <cell r="AP615">
            <v>86381.81</v>
          </cell>
          <cell r="AT615">
            <v>0</v>
          </cell>
        </row>
        <row r="616"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P616">
            <v>0</v>
          </cell>
          <cell r="AT616">
            <v>0</v>
          </cell>
        </row>
        <row r="617"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D617">
            <v>2438.6016666666669</v>
          </cell>
          <cell r="AE617">
            <v>609.65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P617">
            <v>0</v>
          </cell>
          <cell r="AT617">
            <v>0</v>
          </cell>
        </row>
        <row r="618"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P618">
            <v>0</v>
          </cell>
          <cell r="AT618">
            <v>0</v>
          </cell>
        </row>
        <row r="619">
          <cell r="J619">
            <v>0</v>
          </cell>
          <cell r="K619">
            <v>0</v>
          </cell>
          <cell r="L619">
            <v>0</v>
          </cell>
          <cell r="M619">
            <v>163812</v>
          </cell>
          <cell r="N619">
            <v>109208</v>
          </cell>
          <cell r="O619">
            <v>95557</v>
          </cell>
          <cell r="P619">
            <v>81906</v>
          </cell>
          <cell r="Q619">
            <v>68255</v>
          </cell>
          <cell r="R619">
            <v>54604</v>
          </cell>
          <cell r="S619">
            <v>40953</v>
          </cell>
          <cell r="T619">
            <v>27302</v>
          </cell>
          <cell r="U619">
            <v>13651</v>
          </cell>
          <cell r="V619">
            <v>0</v>
          </cell>
          <cell r="W619">
            <v>0</v>
          </cell>
          <cell r="X619">
            <v>148481.66</v>
          </cell>
          <cell r="Y619">
            <v>133633.49</v>
          </cell>
          <cell r="Z619">
            <v>118785.32</v>
          </cell>
          <cell r="AA619">
            <v>103937.15</v>
          </cell>
          <cell r="AD619">
            <v>55381.162499999999</v>
          </cell>
          <cell r="AE619">
            <v>55236.329166666663</v>
          </cell>
          <cell r="AF619">
            <v>55071.287499999999</v>
          </cell>
          <cell r="AG619">
            <v>54886.037499999999</v>
          </cell>
          <cell r="AH619">
            <v>54698.706249999996</v>
          </cell>
          <cell r="AI619">
            <v>54604</v>
          </cell>
          <cell r="AJ619">
            <v>54604</v>
          </cell>
          <cell r="AK619">
            <v>60790.735833333332</v>
          </cell>
          <cell r="AL619">
            <v>65720.033750000002</v>
          </cell>
          <cell r="AM619">
            <v>64861.65083333334</v>
          </cell>
          <cell r="AN619">
            <v>65609.878749999989</v>
          </cell>
          <cell r="AP619">
            <v>56289.593333333331</v>
          </cell>
          <cell r="AT619">
            <v>0</v>
          </cell>
        </row>
        <row r="620"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P620">
            <v>0</v>
          </cell>
          <cell r="AT620">
            <v>0</v>
          </cell>
        </row>
        <row r="621">
          <cell r="J621">
            <v>16767.23</v>
          </cell>
          <cell r="K621">
            <v>8383.64</v>
          </cell>
          <cell r="L621">
            <v>0.05</v>
          </cell>
          <cell r="M621">
            <v>92219.54</v>
          </cell>
          <cell r="N621">
            <v>83835.95</v>
          </cell>
          <cell r="O621">
            <v>75452.36</v>
          </cell>
          <cell r="P621">
            <v>67068.77</v>
          </cell>
          <cell r="Q621">
            <v>58685.18</v>
          </cell>
          <cell r="R621">
            <v>50301.59</v>
          </cell>
          <cell r="S621">
            <v>41918</v>
          </cell>
          <cell r="T621">
            <v>33534.410000000003</v>
          </cell>
          <cell r="U621">
            <v>25150.82</v>
          </cell>
          <cell r="V621">
            <v>16767.23</v>
          </cell>
          <cell r="W621">
            <v>8383.64</v>
          </cell>
          <cell r="X621">
            <v>0.05</v>
          </cell>
          <cell r="Y621">
            <v>0</v>
          </cell>
          <cell r="Z621">
            <v>0</v>
          </cell>
          <cell r="AA621">
            <v>75452.350000000006</v>
          </cell>
          <cell r="AD621">
            <v>46109.795000000006</v>
          </cell>
          <cell r="AE621">
            <v>46109.795000000006</v>
          </cell>
          <cell r="AF621">
            <v>46109.795000000006</v>
          </cell>
          <cell r="AG621">
            <v>46109.795000000006</v>
          </cell>
          <cell r="AH621">
            <v>46109.794999999991</v>
          </cell>
          <cell r="AI621">
            <v>46109.794999999991</v>
          </cell>
          <cell r="AJ621">
            <v>46109.794999999991</v>
          </cell>
          <cell r="AK621">
            <v>46109.795000000006</v>
          </cell>
          <cell r="AL621">
            <v>42267.314166666671</v>
          </cell>
          <cell r="AM621">
            <v>34931.668750000004</v>
          </cell>
          <cell r="AN621">
            <v>31438.503750000003</v>
          </cell>
          <cell r="AP621">
            <v>31438.502083333329</v>
          </cell>
          <cell r="AT621">
            <v>0</v>
          </cell>
        </row>
        <row r="622"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105361.78</v>
          </cell>
          <cell r="R622">
            <v>105361.78</v>
          </cell>
          <cell r="S622">
            <v>105361.78</v>
          </cell>
          <cell r="T622">
            <v>79021.33</v>
          </cell>
          <cell r="U622">
            <v>79021.33</v>
          </cell>
          <cell r="V622">
            <v>79021.33</v>
          </cell>
          <cell r="W622">
            <v>79021.33</v>
          </cell>
          <cell r="X622">
            <v>79021.33</v>
          </cell>
          <cell r="Y622">
            <v>79021.33</v>
          </cell>
          <cell r="Z622">
            <v>26340.43</v>
          </cell>
          <cell r="AA622">
            <v>17560.28</v>
          </cell>
          <cell r="AD622">
            <v>4390.0741666666663</v>
          </cell>
          <cell r="AE622">
            <v>13170.222499999998</v>
          </cell>
          <cell r="AF622">
            <v>21950.370833333334</v>
          </cell>
          <cell r="AG622">
            <v>29633.000416666662</v>
          </cell>
          <cell r="AH622">
            <v>36218.111249999994</v>
          </cell>
          <cell r="AI622">
            <v>42803.222083333334</v>
          </cell>
          <cell r="AJ622">
            <v>49388.332916666666</v>
          </cell>
          <cell r="AK622">
            <v>55973.443749999999</v>
          </cell>
          <cell r="AL622">
            <v>62558.554583333324</v>
          </cell>
          <cell r="AM622">
            <v>66948.62791666665</v>
          </cell>
          <cell r="AN622">
            <v>68777.824166666658</v>
          </cell>
          <cell r="AP622">
            <v>69750.055000000008</v>
          </cell>
          <cell r="AT622">
            <v>0</v>
          </cell>
        </row>
        <row r="623">
          <cell r="J623">
            <v>32324.400000000001</v>
          </cell>
          <cell r="K623">
            <v>412530.3</v>
          </cell>
          <cell r="L623">
            <v>378152.77</v>
          </cell>
          <cell r="M623">
            <v>343775.24</v>
          </cell>
          <cell r="N623">
            <v>309397.71000000002</v>
          </cell>
          <cell r="O623">
            <v>275020.18</v>
          </cell>
          <cell r="P623">
            <v>240642.65</v>
          </cell>
          <cell r="Q623">
            <v>206265.12</v>
          </cell>
          <cell r="R623">
            <v>171887.59</v>
          </cell>
          <cell r="S623">
            <v>137510.06</v>
          </cell>
          <cell r="T623">
            <v>103132.53</v>
          </cell>
          <cell r="U623">
            <v>68755</v>
          </cell>
          <cell r="V623">
            <v>34377.47</v>
          </cell>
          <cell r="W623">
            <v>0</v>
          </cell>
          <cell r="X623">
            <v>0</v>
          </cell>
          <cell r="Y623">
            <v>725104.6</v>
          </cell>
          <cell r="Z623">
            <v>652594.14</v>
          </cell>
          <cell r="AA623">
            <v>580083.68000000005</v>
          </cell>
          <cell r="AD623">
            <v>220374.21750000003</v>
          </cell>
          <cell r="AE623">
            <v>221315.23041666669</v>
          </cell>
          <cell r="AF623">
            <v>222085.14916666667</v>
          </cell>
          <cell r="AG623">
            <v>222683.97374999998</v>
          </cell>
          <cell r="AH623">
            <v>223111.7041666666</v>
          </cell>
          <cell r="AI623">
            <v>223368.34041666662</v>
          </cell>
          <cell r="AJ623">
            <v>206265.12250000003</v>
          </cell>
          <cell r="AK623">
            <v>173319.99458333335</v>
          </cell>
          <cell r="AL623">
            <v>173452.35250000001</v>
          </cell>
          <cell r="AM623">
            <v>203640.92708333334</v>
          </cell>
          <cell r="AN623">
            <v>230651.75750000004</v>
          </cell>
          <cell r="AP623">
            <v>275140.18583333335</v>
          </cell>
          <cell r="AT623">
            <v>0</v>
          </cell>
        </row>
        <row r="624"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P624">
            <v>0</v>
          </cell>
          <cell r="AT624">
            <v>0</v>
          </cell>
        </row>
        <row r="625">
          <cell r="J625">
            <v>56779.14</v>
          </cell>
          <cell r="K625">
            <v>37852.75</v>
          </cell>
          <cell r="L625">
            <v>18926.36</v>
          </cell>
          <cell r="M625">
            <v>0</v>
          </cell>
          <cell r="N625">
            <v>214026.07</v>
          </cell>
          <cell r="O625">
            <v>194569.15</v>
          </cell>
          <cell r="P625">
            <v>175112.23</v>
          </cell>
          <cell r="Q625">
            <v>155655.31</v>
          </cell>
          <cell r="R625">
            <v>136198.39000000001</v>
          </cell>
          <cell r="S625">
            <v>116741.47</v>
          </cell>
          <cell r="T625">
            <v>97284.55</v>
          </cell>
          <cell r="U625">
            <v>77827.63</v>
          </cell>
          <cell r="V625">
            <v>58370.71</v>
          </cell>
          <cell r="W625">
            <v>38913.79</v>
          </cell>
          <cell r="X625">
            <v>19456.87</v>
          </cell>
          <cell r="Y625">
            <v>0</v>
          </cell>
          <cell r="Z625">
            <v>215978.6</v>
          </cell>
          <cell r="AA625">
            <v>196344.18</v>
          </cell>
          <cell r="AD625">
            <v>105598.28000000001</v>
          </cell>
          <cell r="AE625">
            <v>105929.85958333332</v>
          </cell>
          <cell r="AF625">
            <v>106217.22833333333</v>
          </cell>
          <cell r="AG625">
            <v>106460.38625000003</v>
          </cell>
          <cell r="AH625">
            <v>106659.33333333336</v>
          </cell>
          <cell r="AI625">
            <v>106814.06958333334</v>
          </cell>
          <cell r="AJ625">
            <v>106924.59499999997</v>
          </cell>
          <cell r="AK625">
            <v>106990.90958333331</v>
          </cell>
          <cell r="AL625">
            <v>107013.01416666666</v>
          </cell>
          <cell r="AM625">
            <v>107094.36958333333</v>
          </cell>
          <cell r="AN625">
            <v>107249.68458333334</v>
          </cell>
          <cell r="AP625">
            <v>107515.93958333333</v>
          </cell>
          <cell r="AT625">
            <v>0</v>
          </cell>
        </row>
        <row r="626">
          <cell r="J626">
            <v>36332.1</v>
          </cell>
          <cell r="K626">
            <v>31141.8</v>
          </cell>
          <cell r="L626">
            <v>25951.5</v>
          </cell>
          <cell r="M626">
            <v>20761.2</v>
          </cell>
          <cell r="N626">
            <v>15570.9</v>
          </cell>
          <cell r="O626">
            <v>10380.6</v>
          </cell>
          <cell r="P626">
            <v>5190.3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D626">
            <v>31141.8</v>
          </cell>
          <cell r="AE626">
            <v>26167.762500000001</v>
          </cell>
          <cell r="AF626">
            <v>21626.25</v>
          </cell>
          <cell r="AG626">
            <v>17517.262500000001</v>
          </cell>
          <cell r="AH626">
            <v>13840.799999999997</v>
          </cell>
          <cell r="AI626">
            <v>10596.862500000001</v>
          </cell>
          <cell r="AJ626">
            <v>7785.45</v>
          </cell>
          <cell r="AK626">
            <v>5406.5625</v>
          </cell>
          <cell r="AL626">
            <v>3460.2000000000003</v>
          </cell>
          <cell r="AM626">
            <v>1946.3625000000002</v>
          </cell>
          <cell r="AN626">
            <v>865.05000000000007</v>
          </cell>
          <cell r="AP626">
            <v>0</v>
          </cell>
          <cell r="AT626">
            <v>0</v>
          </cell>
        </row>
        <row r="627">
          <cell r="J627">
            <v>0</v>
          </cell>
          <cell r="K627">
            <v>452425.7</v>
          </cell>
          <cell r="L627">
            <v>452425.7</v>
          </cell>
          <cell r="M627">
            <v>402156.18</v>
          </cell>
          <cell r="N627">
            <v>351886.66</v>
          </cell>
          <cell r="O627">
            <v>301617.14</v>
          </cell>
          <cell r="P627">
            <v>251347.62</v>
          </cell>
          <cell r="Q627">
            <v>201078.1</v>
          </cell>
          <cell r="R627">
            <v>150808.57999999999</v>
          </cell>
          <cell r="S627">
            <v>100539.06</v>
          </cell>
          <cell r="T627">
            <v>50269.54</v>
          </cell>
          <cell r="U627">
            <v>0</v>
          </cell>
          <cell r="V627">
            <v>0</v>
          </cell>
          <cell r="W627">
            <v>659954.6</v>
          </cell>
          <cell r="X627">
            <v>688920.78</v>
          </cell>
          <cell r="Y627">
            <v>527963.68000000005</v>
          </cell>
          <cell r="Z627">
            <v>461968.22</v>
          </cell>
          <cell r="AA627">
            <v>395972.76</v>
          </cell>
          <cell r="AD627">
            <v>220223.93208333335</v>
          </cell>
          <cell r="AE627">
            <v>222844.08791666667</v>
          </cell>
          <cell r="AF627">
            <v>224715.62708333333</v>
          </cell>
          <cell r="AG627">
            <v>225838.54958333334</v>
          </cell>
          <cell r="AH627">
            <v>226212.85666666669</v>
          </cell>
          <cell r="AI627">
            <v>226212.85666666669</v>
          </cell>
          <cell r="AJ627">
            <v>234859.89416666669</v>
          </cell>
          <cell r="AK627">
            <v>253360.8933333334</v>
          </cell>
          <cell r="AL627">
            <v>268456.83416666667</v>
          </cell>
          <cell r="AM627">
            <v>278285.54499999998</v>
          </cell>
          <cell r="AN627">
            <v>286803.76083333342</v>
          </cell>
          <cell r="AP627">
            <v>299908.70749999996</v>
          </cell>
          <cell r="AT627">
            <v>0</v>
          </cell>
        </row>
        <row r="628">
          <cell r="J628">
            <v>9164.11</v>
          </cell>
          <cell r="K628">
            <v>9164.11</v>
          </cell>
          <cell r="L628">
            <v>9164.11</v>
          </cell>
          <cell r="M628">
            <v>9164.11</v>
          </cell>
          <cell r="N628">
            <v>9164.11</v>
          </cell>
          <cell r="O628">
            <v>9164.11</v>
          </cell>
          <cell r="P628">
            <v>9164.11</v>
          </cell>
          <cell r="Q628">
            <v>9164.11</v>
          </cell>
          <cell r="R628">
            <v>9164.11</v>
          </cell>
          <cell r="S628">
            <v>9164.11</v>
          </cell>
          <cell r="T628">
            <v>9164.11</v>
          </cell>
          <cell r="U628">
            <v>9164.11</v>
          </cell>
          <cell r="V628">
            <v>9164.11</v>
          </cell>
          <cell r="W628">
            <v>9164.11</v>
          </cell>
          <cell r="X628">
            <v>9164.11</v>
          </cell>
          <cell r="Y628">
            <v>9164.11</v>
          </cell>
          <cell r="Z628">
            <v>9164.11</v>
          </cell>
          <cell r="AA628">
            <v>9164.11</v>
          </cell>
          <cell r="AD628">
            <v>9164.11</v>
          </cell>
          <cell r="AE628">
            <v>9164.11</v>
          </cell>
          <cell r="AF628">
            <v>9164.11</v>
          </cell>
          <cell r="AG628">
            <v>9164.11</v>
          </cell>
          <cell r="AH628">
            <v>9164.11</v>
          </cell>
          <cell r="AI628">
            <v>9164.11</v>
          </cell>
          <cell r="AJ628">
            <v>9164.11</v>
          </cell>
          <cell r="AK628">
            <v>9164.11</v>
          </cell>
          <cell r="AL628">
            <v>9164.11</v>
          </cell>
          <cell r="AM628">
            <v>9164.11</v>
          </cell>
          <cell r="AN628">
            <v>9164.11</v>
          </cell>
          <cell r="AP628">
            <v>9164.11</v>
          </cell>
          <cell r="AT628">
            <v>0</v>
          </cell>
        </row>
        <row r="629">
          <cell r="J629">
            <v>345954.58</v>
          </cell>
          <cell r="K629">
            <v>291088.71999999997</v>
          </cell>
          <cell r="L629">
            <v>163817.44</v>
          </cell>
          <cell r="M629">
            <v>77187.55</v>
          </cell>
          <cell r="N629">
            <v>130033.5</v>
          </cell>
          <cell r="O629">
            <v>300648.81</v>
          </cell>
          <cell r="P629">
            <v>239479.59</v>
          </cell>
          <cell r="Q629">
            <v>188018.38</v>
          </cell>
          <cell r="R629">
            <v>548112.48</v>
          </cell>
          <cell r="S629">
            <v>633543</v>
          </cell>
          <cell r="T629">
            <v>932477.97</v>
          </cell>
          <cell r="U629">
            <v>601619</v>
          </cell>
          <cell r="V629">
            <v>498419.93</v>
          </cell>
          <cell r="W629">
            <v>410745.14</v>
          </cell>
          <cell r="X629">
            <v>270985.18</v>
          </cell>
          <cell r="Y629">
            <v>182301.39</v>
          </cell>
          <cell r="Z629">
            <v>174848.95</v>
          </cell>
          <cell r="AA629">
            <v>308645.76000000001</v>
          </cell>
          <cell r="AD629">
            <v>343611.05083333328</v>
          </cell>
          <cell r="AE629">
            <v>346441.49208333332</v>
          </cell>
          <cell r="AF629">
            <v>353469.99958333327</v>
          </cell>
          <cell r="AG629">
            <v>362614.8354166667</v>
          </cell>
          <cell r="AH629">
            <v>369228.60208333336</v>
          </cell>
          <cell r="AI629">
            <v>377351.14125000004</v>
          </cell>
          <cell r="AJ629">
            <v>388689.54833333328</v>
          </cell>
          <cell r="AK629">
            <v>398140.55499999999</v>
          </cell>
          <cell r="AL629">
            <v>406985.62083333329</v>
          </cell>
          <cell r="AM629">
            <v>413232.67458333325</v>
          </cell>
          <cell r="AN629">
            <v>415433.19124999997</v>
          </cell>
          <cell r="AP629">
            <v>416292.43041666667</v>
          </cell>
          <cell r="AT629">
            <v>0</v>
          </cell>
        </row>
        <row r="630">
          <cell r="J630">
            <v>14084</v>
          </cell>
          <cell r="K630">
            <v>14084</v>
          </cell>
          <cell r="L630">
            <v>14084</v>
          </cell>
          <cell r="M630">
            <v>14084</v>
          </cell>
          <cell r="N630">
            <v>14084</v>
          </cell>
          <cell r="O630">
            <v>14084</v>
          </cell>
          <cell r="P630">
            <v>14084</v>
          </cell>
          <cell r="Q630">
            <v>14084</v>
          </cell>
          <cell r="R630">
            <v>14084</v>
          </cell>
          <cell r="S630">
            <v>14084</v>
          </cell>
          <cell r="T630">
            <v>14084</v>
          </cell>
          <cell r="U630">
            <v>14084</v>
          </cell>
          <cell r="V630">
            <v>14084</v>
          </cell>
          <cell r="W630">
            <v>14084</v>
          </cell>
          <cell r="X630">
            <v>14084</v>
          </cell>
          <cell r="Y630">
            <v>14084</v>
          </cell>
          <cell r="Z630">
            <v>14084</v>
          </cell>
          <cell r="AA630">
            <v>14084</v>
          </cell>
          <cell r="AD630">
            <v>14084</v>
          </cell>
          <cell r="AE630">
            <v>14084</v>
          </cell>
          <cell r="AF630">
            <v>14084</v>
          </cell>
          <cell r="AG630">
            <v>14084</v>
          </cell>
          <cell r="AH630">
            <v>14084</v>
          </cell>
          <cell r="AI630">
            <v>14084</v>
          </cell>
          <cell r="AJ630">
            <v>14084</v>
          </cell>
          <cell r="AK630">
            <v>14084</v>
          </cell>
          <cell r="AL630">
            <v>14084</v>
          </cell>
          <cell r="AM630">
            <v>14084</v>
          </cell>
          <cell r="AN630">
            <v>14084</v>
          </cell>
          <cell r="AP630">
            <v>14084</v>
          </cell>
          <cell r="AT630">
            <v>0</v>
          </cell>
        </row>
        <row r="631">
          <cell r="J631">
            <v>41270</v>
          </cell>
          <cell r="K631">
            <v>37143</v>
          </cell>
          <cell r="L631">
            <v>33016</v>
          </cell>
          <cell r="M631">
            <v>28889</v>
          </cell>
          <cell r="N631">
            <v>24762</v>
          </cell>
          <cell r="O631">
            <v>20635</v>
          </cell>
          <cell r="P631">
            <v>16508</v>
          </cell>
          <cell r="Q631">
            <v>12381</v>
          </cell>
          <cell r="R631">
            <v>8254</v>
          </cell>
          <cell r="S631">
            <v>4127</v>
          </cell>
          <cell r="T631">
            <v>0</v>
          </cell>
          <cell r="U631">
            <v>53486.03</v>
          </cell>
          <cell r="V631">
            <v>53486.03</v>
          </cell>
          <cell r="W631">
            <v>53486.03</v>
          </cell>
          <cell r="X631">
            <v>53486.03</v>
          </cell>
          <cell r="Y631">
            <v>53486.03</v>
          </cell>
          <cell r="Z631">
            <v>53486.03</v>
          </cell>
          <cell r="AA631">
            <v>53486.03</v>
          </cell>
          <cell r="AD631">
            <v>35595.375</v>
          </cell>
          <cell r="AE631">
            <v>32328.166666666668</v>
          </cell>
          <cell r="AF631">
            <v>28717.041666666668</v>
          </cell>
          <cell r="AG631">
            <v>24762</v>
          </cell>
          <cell r="AH631">
            <v>23035.542916666669</v>
          </cell>
          <cell r="AI631">
            <v>23881.587083333332</v>
          </cell>
          <cell r="AJ631">
            <v>25071.547916666666</v>
          </cell>
          <cell r="AK631">
            <v>26605.425416666665</v>
          </cell>
          <cell r="AL631">
            <v>28483.219583333335</v>
          </cell>
          <cell r="AM631">
            <v>30704.93041666667</v>
          </cell>
          <cell r="AN631">
            <v>33270.557916666672</v>
          </cell>
          <cell r="AP631">
            <v>39477.157083333346</v>
          </cell>
          <cell r="AT631">
            <v>0</v>
          </cell>
        </row>
        <row r="632">
          <cell r="J632">
            <v>18023674.600000001</v>
          </cell>
          <cell r="K632">
            <v>0</v>
          </cell>
          <cell r="L632">
            <v>0</v>
          </cell>
          <cell r="M632">
            <v>48794.25</v>
          </cell>
          <cell r="N632">
            <v>0</v>
          </cell>
          <cell r="O632">
            <v>0</v>
          </cell>
          <cell r="P632">
            <v>448213.21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D632">
            <v>7455280.5854166644</v>
          </cell>
          <cell r="AE632">
            <v>6709589.2962499997</v>
          </cell>
          <cell r="AF632">
            <v>5247231.3404166671</v>
          </cell>
          <cell r="AG632">
            <v>3780707.7087500002</v>
          </cell>
          <cell r="AH632">
            <v>2294376.6133333337</v>
          </cell>
          <cell r="AI632">
            <v>792403.7300000001</v>
          </cell>
          <cell r="AJ632">
            <v>41417.288333333338</v>
          </cell>
          <cell r="AK632">
            <v>41417.288333333338</v>
          </cell>
          <cell r="AL632">
            <v>39384.194583333338</v>
          </cell>
          <cell r="AM632">
            <v>37351.100833333338</v>
          </cell>
          <cell r="AN632">
            <v>37351.100833333338</v>
          </cell>
          <cell r="AP632">
            <v>0</v>
          </cell>
          <cell r="AT632">
            <v>0</v>
          </cell>
        </row>
        <row r="633">
          <cell r="J633">
            <v>1748299.98</v>
          </cell>
          <cell r="K633">
            <v>0</v>
          </cell>
          <cell r="L633">
            <v>0</v>
          </cell>
          <cell r="M633">
            <v>26783.63</v>
          </cell>
          <cell r="N633">
            <v>0</v>
          </cell>
          <cell r="O633">
            <v>0</v>
          </cell>
          <cell r="P633">
            <v>244730.56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D633">
            <v>752396.99041666661</v>
          </cell>
          <cell r="AE633">
            <v>628450.02458333329</v>
          </cell>
          <cell r="AF633">
            <v>504503.05875000003</v>
          </cell>
          <cell r="AG633">
            <v>378269.54416666669</v>
          </cell>
          <cell r="AH633">
            <v>241163.68000000002</v>
          </cell>
          <cell r="AI633">
            <v>95472.014999999999</v>
          </cell>
          <cell r="AJ633">
            <v>22626.182499999999</v>
          </cell>
          <cell r="AK633">
            <v>22626.182499999999</v>
          </cell>
          <cell r="AL633">
            <v>21510.197916666668</v>
          </cell>
          <cell r="AM633">
            <v>20394.213333333333</v>
          </cell>
          <cell r="AN633">
            <v>20394.213333333333</v>
          </cell>
          <cell r="AP633">
            <v>0</v>
          </cell>
          <cell r="AT633">
            <v>0</v>
          </cell>
        </row>
        <row r="634">
          <cell r="J634">
            <v>85982.52</v>
          </cell>
          <cell r="K634">
            <v>0</v>
          </cell>
          <cell r="L634">
            <v>0</v>
          </cell>
          <cell r="M634">
            <v>780.45</v>
          </cell>
          <cell r="N634">
            <v>0</v>
          </cell>
          <cell r="O634">
            <v>0</v>
          </cell>
          <cell r="P634">
            <v>7084.95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D634">
            <v>37983.207083333335</v>
          </cell>
          <cell r="AE634">
            <v>31450.549583333341</v>
          </cell>
          <cell r="AF634">
            <v>24917.89208333334</v>
          </cell>
          <cell r="AG634">
            <v>18318.716666666671</v>
          </cell>
          <cell r="AH634">
            <v>11403.264999999999</v>
          </cell>
          <cell r="AI634">
            <v>4238.0550000000003</v>
          </cell>
          <cell r="AJ634">
            <v>655.44999999999993</v>
          </cell>
          <cell r="AK634">
            <v>655.44999999999993</v>
          </cell>
          <cell r="AL634">
            <v>622.93124999999998</v>
          </cell>
          <cell r="AM634">
            <v>590.41250000000002</v>
          </cell>
          <cell r="AN634">
            <v>590.41250000000002</v>
          </cell>
          <cell r="AP634">
            <v>0</v>
          </cell>
          <cell r="AT634">
            <v>0</v>
          </cell>
        </row>
        <row r="635"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1401.59</v>
          </cell>
          <cell r="U635">
            <v>1401.59</v>
          </cell>
          <cell r="V635">
            <v>1401.59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58.399583333333332</v>
          </cell>
          <cell r="AH635">
            <v>175.19874999999999</v>
          </cell>
          <cell r="AI635">
            <v>291.99791666666664</v>
          </cell>
          <cell r="AJ635">
            <v>350.39749999999998</v>
          </cell>
          <cell r="AK635">
            <v>350.39749999999998</v>
          </cell>
          <cell r="AL635">
            <v>350.39749999999998</v>
          </cell>
          <cell r="AM635">
            <v>350.39749999999998</v>
          </cell>
          <cell r="AN635">
            <v>350.39749999999998</v>
          </cell>
          <cell r="AP635">
            <v>350.39749999999998</v>
          </cell>
          <cell r="AT635">
            <v>0</v>
          </cell>
        </row>
        <row r="636"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1355478.73</v>
          </cell>
          <cell r="O636">
            <v>1788257.78</v>
          </cell>
          <cell r="P636">
            <v>1788257.78</v>
          </cell>
          <cell r="Q636">
            <v>1788257.78</v>
          </cell>
          <cell r="R636">
            <v>1788257.78</v>
          </cell>
          <cell r="S636">
            <v>1788257.78</v>
          </cell>
          <cell r="T636">
            <v>1876032.75</v>
          </cell>
          <cell r="U636">
            <v>1876032.75</v>
          </cell>
          <cell r="V636">
            <v>1876032.75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D636">
            <v>485510.26499999996</v>
          </cell>
          <cell r="AE636">
            <v>634531.7466666667</v>
          </cell>
          <cell r="AF636">
            <v>783553.22833333339</v>
          </cell>
          <cell r="AG636">
            <v>936232.00041666662</v>
          </cell>
          <cell r="AH636">
            <v>1092568.0629166665</v>
          </cell>
          <cell r="AI636">
            <v>1248904.1254166665</v>
          </cell>
          <cell r="AJ636">
            <v>1327072.1566666665</v>
          </cell>
          <cell r="AK636">
            <v>1327072.1566666665</v>
          </cell>
          <cell r="AL636">
            <v>1327072.1566666665</v>
          </cell>
          <cell r="AM636">
            <v>1270593.87625</v>
          </cell>
          <cell r="AN636">
            <v>1139604.8550000002</v>
          </cell>
          <cell r="AP636">
            <v>841561.89166666672</v>
          </cell>
          <cell r="AT636">
            <v>0</v>
          </cell>
        </row>
        <row r="637"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1148988.94</v>
          </cell>
          <cell r="O637">
            <v>1148988.94</v>
          </cell>
          <cell r="P637">
            <v>1148988.94</v>
          </cell>
          <cell r="Q637">
            <v>1386542.31</v>
          </cell>
          <cell r="R637">
            <v>1386542.31</v>
          </cell>
          <cell r="S637">
            <v>1386542.31</v>
          </cell>
          <cell r="T637">
            <v>1434722.19</v>
          </cell>
          <cell r="U637">
            <v>1434722.19</v>
          </cell>
          <cell r="V637">
            <v>1434722.19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D637">
            <v>345019.83124999999</v>
          </cell>
          <cell r="AE637">
            <v>460565.02374999999</v>
          </cell>
          <cell r="AF637">
            <v>576110.21624999994</v>
          </cell>
          <cell r="AG637">
            <v>693662.90374999994</v>
          </cell>
          <cell r="AH637">
            <v>813223.08625000005</v>
          </cell>
          <cell r="AI637">
            <v>932783.26874999993</v>
          </cell>
          <cell r="AJ637">
            <v>992563.35999999987</v>
          </cell>
          <cell r="AK637">
            <v>992563.35999999987</v>
          </cell>
          <cell r="AL637">
            <v>992563.35999999987</v>
          </cell>
          <cell r="AM637">
            <v>944688.8208333333</v>
          </cell>
          <cell r="AN637">
            <v>848939.74250000005</v>
          </cell>
          <cell r="AP637">
            <v>647543.52874999994</v>
          </cell>
          <cell r="AT637">
            <v>0</v>
          </cell>
        </row>
        <row r="638"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1261603.25</v>
          </cell>
          <cell r="O638">
            <v>1261603.25</v>
          </cell>
          <cell r="P638">
            <v>1261603.25</v>
          </cell>
          <cell r="Q638">
            <v>1298084.4099999999</v>
          </cell>
          <cell r="R638">
            <v>1307735.77</v>
          </cell>
          <cell r="S638">
            <v>1333460.08</v>
          </cell>
          <cell r="T638">
            <v>1343918.88</v>
          </cell>
          <cell r="U638">
            <v>1343918.88</v>
          </cell>
          <cell r="V638">
            <v>1343918.88</v>
          </cell>
          <cell r="W638">
            <v>1343918.88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D638">
            <v>369487.66291666665</v>
          </cell>
          <cell r="AE638">
            <v>478063.50374999997</v>
          </cell>
          <cell r="AF638">
            <v>588113.33083333331</v>
          </cell>
          <cell r="AG638">
            <v>699670.78749999998</v>
          </cell>
          <cell r="AH638">
            <v>811664.02749999997</v>
          </cell>
          <cell r="AI638">
            <v>923657.26749999996</v>
          </cell>
          <cell r="AJ638">
            <v>1035650.5074999998</v>
          </cell>
          <cell r="AK638">
            <v>1091647.1274999997</v>
          </cell>
          <cell r="AL638">
            <v>1091647.1274999997</v>
          </cell>
          <cell r="AM638">
            <v>1039080.3254166665</v>
          </cell>
          <cell r="AN638">
            <v>933946.72124999983</v>
          </cell>
          <cell r="AP638">
            <v>722159.46458333323</v>
          </cell>
          <cell r="AT638">
            <v>0</v>
          </cell>
        </row>
        <row r="639">
          <cell r="J639">
            <v>2005486.25</v>
          </cell>
          <cell r="K639">
            <v>2222348.75</v>
          </cell>
          <cell r="L639">
            <v>2087030</v>
          </cell>
          <cell r="M639">
            <v>1981161.25</v>
          </cell>
          <cell r="N639">
            <v>2201848.75</v>
          </cell>
          <cell r="O639">
            <v>2891230</v>
          </cell>
          <cell r="P639">
            <v>2927580</v>
          </cell>
          <cell r="Q639">
            <v>2004187.5</v>
          </cell>
          <cell r="R639">
            <v>1678532.5</v>
          </cell>
          <cell r="S639">
            <v>1950642.5</v>
          </cell>
          <cell r="T639">
            <v>1715112.5</v>
          </cell>
          <cell r="U639">
            <v>1600362.5</v>
          </cell>
          <cell r="V639">
            <v>1481787.5</v>
          </cell>
          <cell r="W639">
            <v>1626842.5</v>
          </cell>
          <cell r="X639">
            <v>1508267.5</v>
          </cell>
          <cell r="Y639">
            <v>1389692.5</v>
          </cell>
          <cell r="Z639">
            <v>1871602.5</v>
          </cell>
          <cell r="AA639">
            <v>1753027.5</v>
          </cell>
          <cell r="AD639">
            <v>2234338.90625</v>
          </cell>
          <cell r="AE639">
            <v>2210221.3541666665</v>
          </cell>
          <cell r="AF639">
            <v>2197239.9479166665</v>
          </cell>
          <cell r="AG639">
            <v>2173701.4583333335</v>
          </cell>
          <cell r="AH639">
            <v>2127978.6458333335</v>
          </cell>
          <cell r="AI639">
            <v>2083639.4270833333</v>
          </cell>
          <cell r="AJ639">
            <v>2037005.8854166667</v>
          </cell>
          <cell r="AK639">
            <v>1988078.0208333333</v>
          </cell>
          <cell r="AL639">
            <v>1939318.3854166667</v>
          </cell>
          <cell r="AM639">
            <v>1900913.59375</v>
          </cell>
          <cell r="AN639">
            <v>1839728.2291666667</v>
          </cell>
          <cell r="AP639">
            <v>1665555.3125</v>
          </cell>
          <cell r="AT639">
            <v>0</v>
          </cell>
        </row>
        <row r="640"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2729397.3</v>
          </cell>
          <cell r="O640">
            <v>2729397.3</v>
          </cell>
          <cell r="P640">
            <v>2729397.3</v>
          </cell>
          <cell r="Q640">
            <v>2808321.94</v>
          </cell>
          <cell r="R640">
            <v>2829202.03</v>
          </cell>
          <cell r="S640">
            <v>2884854.92</v>
          </cell>
          <cell r="T640">
            <v>2907481.86</v>
          </cell>
          <cell r="U640">
            <v>2907481.86</v>
          </cell>
          <cell r="V640">
            <v>2907481.86</v>
          </cell>
          <cell r="W640">
            <v>2963421.91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D640">
            <v>799362.73916666664</v>
          </cell>
          <cell r="AE640">
            <v>1034259.57125</v>
          </cell>
          <cell r="AF640">
            <v>1272345.2774999999</v>
          </cell>
          <cell r="AG640">
            <v>1513692.6433333333</v>
          </cell>
          <cell r="AH640">
            <v>1755982.7983333331</v>
          </cell>
          <cell r="AI640">
            <v>1998272.9533333331</v>
          </cell>
          <cell r="AJ640">
            <v>2242893.9437499996</v>
          </cell>
          <cell r="AK640">
            <v>2366369.8566666665</v>
          </cell>
          <cell r="AL640">
            <v>2366369.8566666665</v>
          </cell>
          <cell r="AM640">
            <v>2252644.9691666663</v>
          </cell>
          <cell r="AN640">
            <v>2025195.1941666666</v>
          </cell>
          <cell r="AP640">
            <v>1567007.1174999997</v>
          </cell>
          <cell r="AT640">
            <v>0</v>
          </cell>
        </row>
        <row r="641">
          <cell r="J641">
            <v>15330</v>
          </cell>
          <cell r="K641">
            <v>15330</v>
          </cell>
          <cell r="L641">
            <v>15330</v>
          </cell>
          <cell r="M641">
            <v>15330</v>
          </cell>
          <cell r="N641">
            <v>15330</v>
          </cell>
          <cell r="O641">
            <v>15330</v>
          </cell>
          <cell r="P641">
            <v>15330</v>
          </cell>
          <cell r="Q641">
            <v>15330</v>
          </cell>
          <cell r="R641">
            <v>15330</v>
          </cell>
          <cell r="S641">
            <v>15330</v>
          </cell>
          <cell r="T641">
            <v>15330</v>
          </cell>
          <cell r="U641">
            <v>15330</v>
          </cell>
          <cell r="V641">
            <v>15330</v>
          </cell>
          <cell r="W641">
            <v>15330</v>
          </cell>
          <cell r="X641">
            <v>15330</v>
          </cell>
          <cell r="Y641">
            <v>15330</v>
          </cell>
          <cell r="Z641">
            <v>15330</v>
          </cell>
          <cell r="AA641">
            <v>14052.5</v>
          </cell>
          <cell r="AD641">
            <v>15330</v>
          </cell>
          <cell r="AE641">
            <v>15330</v>
          </cell>
          <cell r="AF641">
            <v>15330</v>
          </cell>
          <cell r="AG641">
            <v>15330</v>
          </cell>
          <cell r="AH641">
            <v>15330</v>
          </cell>
          <cell r="AI641">
            <v>15330</v>
          </cell>
          <cell r="AJ641">
            <v>15330</v>
          </cell>
          <cell r="AK641">
            <v>15330</v>
          </cell>
          <cell r="AL641">
            <v>15330</v>
          </cell>
          <cell r="AM641">
            <v>15330</v>
          </cell>
          <cell r="AN641">
            <v>15276.770833333334</v>
          </cell>
          <cell r="AP641">
            <v>14850.9375</v>
          </cell>
          <cell r="AT641">
            <v>0</v>
          </cell>
        </row>
        <row r="642"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2387883.85</v>
          </cell>
          <cell r="O642">
            <v>2387883.85</v>
          </cell>
          <cell r="P642">
            <v>2387883.85</v>
          </cell>
          <cell r="Q642">
            <v>2423312.5699999998</v>
          </cell>
          <cell r="R642">
            <v>2432685.5</v>
          </cell>
          <cell r="S642">
            <v>2457667.69</v>
          </cell>
          <cell r="T642">
            <v>2467824.7599999998</v>
          </cell>
          <cell r="U642">
            <v>2467824.7599999998</v>
          </cell>
          <cell r="V642">
            <v>2467824.7599999998</v>
          </cell>
          <cell r="W642">
            <v>2467824.7599999998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D642">
            <v>697942.31958333345</v>
          </cell>
          <cell r="AE642">
            <v>900275.57250000013</v>
          </cell>
          <cell r="AF642">
            <v>1104040.2887500001</v>
          </cell>
          <cell r="AG642">
            <v>1309269.1408333334</v>
          </cell>
          <cell r="AH642">
            <v>1514921.2041666666</v>
          </cell>
          <cell r="AI642">
            <v>1720573.2674999998</v>
          </cell>
          <cell r="AJ642">
            <v>1926225.3308333328</v>
          </cell>
          <cell r="AK642">
            <v>2029051.3624999996</v>
          </cell>
          <cell r="AL642">
            <v>2029051.3624999996</v>
          </cell>
          <cell r="AM642">
            <v>1929556.2020833327</v>
          </cell>
          <cell r="AN642">
            <v>1730565.8812499999</v>
          </cell>
          <cell r="AP642">
            <v>1331109.0429166665</v>
          </cell>
          <cell r="AT642">
            <v>0</v>
          </cell>
        </row>
        <row r="643">
          <cell r="J643">
            <v>87600</v>
          </cell>
          <cell r="K643">
            <v>87600</v>
          </cell>
          <cell r="L643">
            <v>87600</v>
          </cell>
          <cell r="M643">
            <v>87600</v>
          </cell>
          <cell r="N643">
            <v>87600</v>
          </cell>
          <cell r="O643">
            <v>80300</v>
          </cell>
          <cell r="P643">
            <v>73000</v>
          </cell>
          <cell r="Q643">
            <v>65700</v>
          </cell>
          <cell r="R643">
            <v>58400</v>
          </cell>
          <cell r="S643">
            <v>51100</v>
          </cell>
          <cell r="T643">
            <v>43800</v>
          </cell>
          <cell r="U643">
            <v>36500</v>
          </cell>
          <cell r="V643">
            <v>29200</v>
          </cell>
          <cell r="W643">
            <v>21900</v>
          </cell>
          <cell r="X643">
            <v>14600</v>
          </cell>
          <cell r="Y643">
            <v>7300</v>
          </cell>
          <cell r="Z643">
            <v>81600</v>
          </cell>
          <cell r="AA643">
            <v>82280</v>
          </cell>
          <cell r="AD643">
            <v>84862.5</v>
          </cell>
          <cell r="AE643">
            <v>82733.333333333328</v>
          </cell>
          <cell r="AF643">
            <v>79995.833333333328</v>
          </cell>
          <cell r="AG643">
            <v>76650</v>
          </cell>
          <cell r="AH643">
            <v>72695.833333333328</v>
          </cell>
          <cell r="AI643">
            <v>68133.333333333328</v>
          </cell>
          <cell r="AJ643">
            <v>62962.5</v>
          </cell>
          <cell r="AK643">
            <v>57183.333333333336</v>
          </cell>
          <cell r="AL643">
            <v>50795.833333333336</v>
          </cell>
          <cell r="AM643">
            <v>47200</v>
          </cell>
          <cell r="AN643">
            <v>47032.5</v>
          </cell>
          <cell r="AP643">
            <v>47332.5</v>
          </cell>
          <cell r="AT643">
            <v>0</v>
          </cell>
        </row>
        <row r="644">
          <cell r="J644">
            <v>60000</v>
          </cell>
          <cell r="K644">
            <v>60000</v>
          </cell>
          <cell r="L644">
            <v>60000</v>
          </cell>
          <cell r="M644">
            <v>60000</v>
          </cell>
          <cell r="N644">
            <v>60000</v>
          </cell>
          <cell r="O644">
            <v>60000</v>
          </cell>
          <cell r="P644">
            <v>60000</v>
          </cell>
          <cell r="Q644">
            <v>60000</v>
          </cell>
          <cell r="R644">
            <v>60000</v>
          </cell>
          <cell r="S644">
            <v>60000</v>
          </cell>
          <cell r="T644">
            <v>60000</v>
          </cell>
          <cell r="U644">
            <v>60000</v>
          </cell>
          <cell r="V644">
            <v>60000</v>
          </cell>
          <cell r="W644">
            <v>60000</v>
          </cell>
          <cell r="X644">
            <v>60000</v>
          </cell>
          <cell r="Y644">
            <v>55000</v>
          </cell>
          <cell r="Z644">
            <v>50000</v>
          </cell>
          <cell r="AA644">
            <v>45000</v>
          </cell>
          <cell r="AD644">
            <v>60000</v>
          </cell>
          <cell r="AE644">
            <v>60000</v>
          </cell>
          <cell r="AF644">
            <v>60000</v>
          </cell>
          <cell r="AG644">
            <v>60000</v>
          </cell>
          <cell r="AH644">
            <v>60000</v>
          </cell>
          <cell r="AI644">
            <v>60000</v>
          </cell>
          <cell r="AJ644">
            <v>60000</v>
          </cell>
          <cell r="AK644">
            <v>60000</v>
          </cell>
          <cell r="AL644">
            <v>59791.666666666664</v>
          </cell>
          <cell r="AM644">
            <v>59166.666666666664</v>
          </cell>
          <cell r="AN644">
            <v>58125</v>
          </cell>
          <cell r="AP644">
            <v>54791.666666666664</v>
          </cell>
          <cell r="AT644">
            <v>0</v>
          </cell>
        </row>
        <row r="645">
          <cell r="J645">
            <v>99653.16</v>
          </cell>
          <cell r="K645">
            <v>99653.16</v>
          </cell>
          <cell r="L645">
            <v>99653.16</v>
          </cell>
          <cell r="M645">
            <v>99653.16</v>
          </cell>
          <cell r="N645">
            <v>99653.16</v>
          </cell>
          <cell r="O645">
            <v>99653.16</v>
          </cell>
          <cell r="P645">
            <v>99653.16</v>
          </cell>
          <cell r="Q645">
            <v>99653.16</v>
          </cell>
          <cell r="R645">
            <v>99653.16</v>
          </cell>
          <cell r="S645">
            <v>99653.16</v>
          </cell>
          <cell r="T645">
            <v>99653.16</v>
          </cell>
          <cell r="U645">
            <v>99653.16</v>
          </cell>
          <cell r="V645">
            <v>99653.16</v>
          </cell>
          <cell r="W645">
            <v>99653.16</v>
          </cell>
          <cell r="X645">
            <v>99653.16</v>
          </cell>
          <cell r="Y645">
            <v>99653.16</v>
          </cell>
          <cell r="Z645">
            <v>99653.16</v>
          </cell>
          <cell r="AA645">
            <v>99653.16</v>
          </cell>
          <cell r="AD645">
            <v>99653.160000000018</v>
          </cell>
          <cell r="AE645">
            <v>99653.160000000018</v>
          </cell>
          <cell r="AF645">
            <v>99653.160000000018</v>
          </cell>
          <cell r="AG645">
            <v>99653.160000000018</v>
          </cell>
          <cell r="AH645">
            <v>99653.160000000018</v>
          </cell>
          <cell r="AI645">
            <v>99653.160000000018</v>
          </cell>
          <cell r="AJ645">
            <v>99653.160000000018</v>
          </cell>
          <cell r="AK645">
            <v>99653.160000000018</v>
          </cell>
          <cell r="AL645">
            <v>99653.160000000018</v>
          </cell>
          <cell r="AM645">
            <v>99653.160000000018</v>
          </cell>
          <cell r="AN645">
            <v>99653.160000000018</v>
          </cell>
          <cell r="AP645">
            <v>99653.160000000018</v>
          </cell>
          <cell r="AT645">
            <v>0</v>
          </cell>
        </row>
        <row r="646">
          <cell r="J646">
            <v>40906.92</v>
          </cell>
          <cell r="K646">
            <v>40906.92</v>
          </cell>
          <cell r="L646">
            <v>40906.92</v>
          </cell>
          <cell r="M646">
            <v>40906.92</v>
          </cell>
          <cell r="N646">
            <v>40906.92</v>
          </cell>
          <cell r="O646">
            <v>40906.92</v>
          </cell>
          <cell r="P646">
            <v>40906.92</v>
          </cell>
          <cell r="Q646">
            <v>40906.92</v>
          </cell>
          <cell r="R646">
            <v>40906.92</v>
          </cell>
          <cell r="S646">
            <v>40906.92</v>
          </cell>
          <cell r="T646">
            <v>40906.92</v>
          </cell>
          <cell r="U646">
            <v>40906.92</v>
          </cell>
          <cell r="V646">
            <v>40906.92</v>
          </cell>
          <cell r="W646">
            <v>40906.92</v>
          </cell>
          <cell r="X646">
            <v>40906.92</v>
          </cell>
          <cell r="Y646">
            <v>40906.92</v>
          </cell>
          <cell r="Z646">
            <v>40906.92</v>
          </cell>
          <cell r="AA646">
            <v>40906.92</v>
          </cell>
          <cell r="AD646">
            <v>35793.554999999993</v>
          </cell>
          <cell r="AE646">
            <v>39202.464999999989</v>
          </cell>
          <cell r="AF646">
            <v>40906.919999999991</v>
          </cell>
          <cell r="AG646">
            <v>40906.919999999991</v>
          </cell>
          <cell r="AH646">
            <v>40906.919999999991</v>
          </cell>
          <cell r="AI646">
            <v>40906.919999999991</v>
          </cell>
          <cell r="AJ646">
            <v>40906.919999999991</v>
          </cell>
          <cell r="AK646">
            <v>40906.919999999991</v>
          </cell>
          <cell r="AL646">
            <v>40906.919999999991</v>
          </cell>
          <cell r="AM646">
            <v>40906.919999999991</v>
          </cell>
          <cell r="AN646">
            <v>40906.919999999991</v>
          </cell>
          <cell r="AP646">
            <v>40906.919999999991</v>
          </cell>
          <cell r="AT646">
            <v>0</v>
          </cell>
        </row>
        <row r="647">
          <cell r="J647">
            <v>148920</v>
          </cell>
          <cell r="K647">
            <v>148920</v>
          </cell>
          <cell r="L647">
            <v>148920</v>
          </cell>
          <cell r="M647">
            <v>148920</v>
          </cell>
          <cell r="N647">
            <v>148920</v>
          </cell>
          <cell r="O647">
            <v>148920</v>
          </cell>
          <cell r="P647">
            <v>148920</v>
          </cell>
          <cell r="Q647">
            <v>148920</v>
          </cell>
          <cell r="R647">
            <v>148920</v>
          </cell>
          <cell r="S647">
            <v>148920</v>
          </cell>
          <cell r="T647">
            <v>148920</v>
          </cell>
          <cell r="U647">
            <v>148920</v>
          </cell>
          <cell r="V647">
            <v>148920</v>
          </cell>
          <cell r="W647">
            <v>148920</v>
          </cell>
          <cell r="X647">
            <v>148920</v>
          </cell>
          <cell r="Y647">
            <v>148920</v>
          </cell>
          <cell r="Z647">
            <v>148920</v>
          </cell>
          <cell r="AA647">
            <v>148920</v>
          </cell>
          <cell r="AD647">
            <v>105485</v>
          </cell>
          <cell r="AE647">
            <v>117895</v>
          </cell>
          <cell r="AF647">
            <v>130305</v>
          </cell>
          <cell r="AG647">
            <v>142715</v>
          </cell>
          <cell r="AH647">
            <v>148920</v>
          </cell>
          <cell r="AI647">
            <v>148920</v>
          </cell>
          <cell r="AJ647">
            <v>148920</v>
          </cell>
          <cell r="AK647">
            <v>148920</v>
          </cell>
          <cell r="AL647">
            <v>148920</v>
          </cell>
          <cell r="AM647">
            <v>148920</v>
          </cell>
          <cell r="AN647">
            <v>148920</v>
          </cell>
          <cell r="AP647">
            <v>148920</v>
          </cell>
          <cell r="AT647">
            <v>0</v>
          </cell>
        </row>
        <row r="648">
          <cell r="J648">
            <v>970217.52</v>
          </cell>
          <cell r="K648">
            <v>970217.52</v>
          </cell>
          <cell r="L648">
            <v>970217.52</v>
          </cell>
          <cell r="M648">
            <v>970217.52</v>
          </cell>
          <cell r="N648">
            <v>970217.52</v>
          </cell>
          <cell r="O648">
            <v>970217.52</v>
          </cell>
          <cell r="P648">
            <v>970217.52</v>
          </cell>
          <cell r="Q648">
            <v>970217.52</v>
          </cell>
          <cell r="R648">
            <v>970217.52</v>
          </cell>
          <cell r="S648">
            <v>970217.52</v>
          </cell>
          <cell r="T648">
            <v>970217.52</v>
          </cell>
          <cell r="U648">
            <v>970217.52</v>
          </cell>
          <cell r="V648">
            <v>970217.52</v>
          </cell>
          <cell r="W648">
            <v>970217.52</v>
          </cell>
          <cell r="X648">
            <v>970217.52</v>
          </cell>
          <cell r="Y648">
            <v>970217.52</v>
          </cell>
          <cell r="Z648">
            <v>970217.52</v>
          </cell>
          <cell r="AA648">
            <v>970217.52</v>
          </cell>
          <cell r="AD648">
            <v>848940.32999999973</v>
          </cell>
          <cell r="AE648">
            <v>929791.78999999969</v>
          </cell>
          <cell r="AF648">
            <v>970217.51999999967</v>
          </cell>
          <cell r="AG648">
            <v>970217.51999999967</v>
          </cell>
          <cell r="AH648">
            <v>970217.51999999967</v>
          </cell>
          <cell r="AI648">
            <v>970217.51999999967</v>
          </cell>
          <cell r="AJ648">
            <v>970217.51999999967</v>
          </cell>
          <cell r="AK648">
            <v>970217.51999999967</v>
          </cell>
          <cell r="AL648">
            <v>970217.51999999967</v>
          </cell>
          <cell r="AM648">
            <v>970217.51999999967</v>
          </cell>
          <cell r="AN648">
            <v>970217.51999999967</v>
          </cell>
          <cell r="AP648">
            <v>970217.51999999967</v>
          </cell>
          <cell r="AT648">
            <v>0</v>
          </cell>
        </row>
        <row r="649">
          <cell r="J649">
            <v>0</v>
          </cell>
          <cell r="K649">
            <v>94608</v>
          </cell>
          <cell r="L649">
            <v>86724</v>
          </cell>
          <cell r="M649">
            <v>78840</v>
          </cell>
          <cell r="N649">
            <v>70956</v>
          </cell>
          <cell r="O649">
            <v>63072</v>
          </cell>
          <cell r="P649">
            <v>55188</v>
          </cell>
          <cell r="Q649">
            <v>47304</v>
          </cell>
          <cell r="R649">
            <v>39420</v>
          </cell>
          <cell r="S649">
            <v>31536</v>
          </cell>
          <cell r="T649">
            <v>23652</v>
          </cell>
          <cell r="U649">
            <v>15768</v>
          </cell>
          <cell r="V649">
            <v>7884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D649">
            <v>39420</v>
          </cell>
          <cell r="AE649">
            <v>43033.5</v>
          </cell>
          <cell r="AF649">
            <v>45990</v>
          </cell>
          <cell r="AG649">
            <v>48289.5</v>
          </cell>
          <cell r="AH649">
            <v>49932</v>
          </cell>
          <cell r="AI649">
            <v>50917.5</v>
          </cell>
          <cell r="AJ649">
            <v>47304</v>
          </cell>
          <cell r="AK649">
            <v>39748.5</v>
          </cell>
          <cell r="AL649">
            <v>32850</v>
          </cell>
          <cell r="AM649">
            <v>26608.5</v>
          </cell>
          <cell r="AN649">
            <v>21024</v>
          </cell>
          <cell r="AP649">
            <v>11826</v>
          </cell>
          <cell r="AT649">
            <v>0</v>
          </cell>
        </row>
        <row r="650"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74141.350000000006</v>
          </cell>
          <cell r="O650">
            <v>74141.350000000006</v>
          </cell>
          <cell r="P650">
            <v>74141.350000000006</v>
          </cell>
          <cell r="Q650">
            <v>74141.350000000006</v>
          </cell>
          <cell r="R650">
            <v>74141.350000000006</v>
          </cell>
          <cell r="S650">
            <v>74141.350000000006</v>
          </cell>
          <cell r="T650">
            <v>74141.350000000006</v>
          </cell>
          <cell r="U650">
            <v>74141.350000000006</v>
          </cell>
          <cell r="V650">
            <v>74141.350000000006</v>
          </cell>
          <cell r="W650">
            <v>74141.350000000006</v>
          </cell>
          <cell r="X650">
            <v>74141.350000000006</v>
          </cell>
          <cell r="Y650">
            <v>74141.350000000006</v>
          </cell>
          <cell r="Z650">
            <v>74141.350000000006</v>
          </cell>
          <cell r="AA650">
            <v>74141.350000000006</v>
          </cell>
          <cell r="AD650">
            <v>21624.560416666671</v>
          </cell>
          <cell r="AE650">
            <v>27803.006250000002</v>
          </cell>
          <cell r="AF650">
            <v>33981.45208333333</v>
          </cell>
          <cell r="AG650">
            <v>40159.897916666661</v>
          </cell>
          <cell r="AH650">
            <v>46338.34375</v>
          </cell>
          <cell r="AI650">
            <v>52516.789583333331</v>
          </cell>
          <cell r="AJ650">
            <v>58695.235416666663</v>
          </cell>
          <cell r="AK650">
            <v>64873.681249999994</v>
          </cell>
          <cell r="AL650">
            <v>71052.127083333326</v>
          </cell>
          <cell r="AM650">
            <v>74141.349999999991</v>
          </cell>
          <cell r="AN650">
            <v>74141.349999999991</v>
          </cell>
          <cell r="AP650">
            <v>74141.349999999991</v>
          </cell>
          <cell r="AT650">
            <v>0</v>
          </cell>
        </row>
        <row r="651"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251662.76</v>
          </cell>
          <cell r="V651">
            <v>251662.76</v>
          </cell>
          <cell r="W651">
            <v>251662.76</v>
          </cell>
          <cell r="X651">
            <v>251662.76</v>
          </cell>
          <cell r="Y651">
            <v>251662.76</v>
          </cell>
          <cell r="Z651">
            <v>251662.76</v>
          </cell>
          <cell r="AA651">
            <v>251662.76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10485.948333333334</v>
          </cell>
          <cell r="AI651">
            <v>31457.845000000001</v>
          </cell>
          <cell r="AJ651">
            <v>52429.741666666669</v>
          </cell>
          <cell r="AK651">
            <v>73401.638333333336</v>
          </cell>
          <cell r="AL651">
            <v>94373.534999999989</v>
          </cell>
          <cell r="AM651">
            <v>115345.43166666669</v>
          </cell>
          <cell r="AN651">
            <v>136317.32833333334</v>
          </cell>
          <cell r="AP651">
            <v>178261.12166666667</v>
          </cell>
          <cell r="AT651">
            <v>0</v>
          </cell>
        </row>
        <row r="652"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166750.44</v>
          </cell>
          <cell r="Z652">
            <v>166750.44</v>
          </cell>
          <cell r="AA652">
            <v>166750.44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6947.9350000000004</v>
          </cell>
          <cell r="AM652">
            <v>20843.805</v>
          </cell>
          <cell r="AN652">
            <v>34739.674999999996</v>
          </cell>
          <cell r="AP652">
            <v>62531.415000000001</v>
          </cell>
          <cell r="AT652">
            <v>0</v>
          </cell>
        </row>
        <row r="653"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419493.62</v>
          </cell>
          <cell r="Z653">
            <v>419493.62</v>
          </cell>
          <cell r="AA653">
            <v>419493.62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17478.900833333333</v>
          </cell>
          <cell r="AM653">
            <v>52436.702499999992</v>
          </cell>
          <cell r="AN653">
            <v>87394.504166666666</v>
          </cell>
          <cell r="AP653">
            <v>157310.10750000001</v>
          </cell>
          <cell r="AT653">
            <v>0</v>
          </cell>
        </row>
        <row r="654"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570039.56999999995</v>
          </cell>
          <cell r="Z654">
            <v>570039.56999999995</v>
          </cell>
          <cell r="AA654">
            <v>570039.56999999995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23751.648749999997</v>
          </cell>
          <cell r="AM654">
            <v>71254.946249999994</v>
          </cell>
          <cell r="AN654">
            <v>118758.24374999998</v>
          </cell>
          <cell r="AP654">
            <v>213764.83875</v>
          </cell>
          <cell r="AT654">
            <v>0</v>
          </cell>
        </row>
        <row r="655"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P655">
            <v>0</v>
          </cell>
          <cell r="AT655">
            <v>0</v>
          </cell>
        </row>
        <row r="656"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P656">
            <v>0</v>
          </cell>
          <cell r="AT656">
            <v>0</v>
          </cell>
        </row>
        <row r="657">
          <cell r="J657">
            <v>409530</v>
          </cell>
          <cell r="K657">
            <v>397120</v>
          </cell>
          <cell r="L657">
            <v>384710</v>
          </cell>
          <cell r="M657">
            <v>372300</v>
          </cell>
          <cell r="N657">
            <v>359890</v>
          </cell>
          <cell r="O657">
            <v>347480</v>
          </cell>
          <cell r="P657">
            <v>335070</v>
          </cell>
          <cell r="Q657">
            <v>322660</v>
          </cell>
          <cell r="R657">
            <v>310250</v>
          </cell>
          <cell r="S657">
            <v>297840</v>
          </cell>
          <cell r="T657">
            <v>285430</v>
          </cell>
          <cell r="U657">
            <v>273020</v>
          </cell>
          <cell r="V657">
            <v>260610</v>
          </cell>
          <cell r="W657">
            <v>248200</v>
          </cell>
          <cell r="X657">
            <v>235790</v>
          </cell>
          <cell r="Y657">
            <v>223380</v>
          </cell>
          <cell r="Z657">
            <v>210970</v>
          </cell>
          <cell r="AA657">
            <v>198560</v>
          </cell>
          <cell r="AD657">
            <v>265780.83333333331</v>
          </cell>
          <cell r="AE657">
            <v>292152.08333333331</v>
          </cell>
          <cell r="AF657">
            <v>317489.16666666669</v>
          </cell>
          <cell r="AG657">
            <v>341792.08333333331</v>
          </cell>
          <cell r="AH657">
            <v>347480</v>
          </cell>
          <cell r="AI657">
            <v>335070</v>
          </cell>
          <cell r="AJ657">
            <v>322660</v>
          </cell>
          <cell r="AK657">
            <v>310250</v>
          </cell>
          <cell r="AL657">
            <v>297840</v>
          </cell>
          <cell r="AM657">
            <v>285430</v>
          </cell>
          <cell r="AN657">
            <v>273020</v>
          </cell>
          <cell r="AP657">
            <v>248200</v>
          </cell>
          <cell r="AT657">
            <v>0</v>
          </cell>
        </row>
        <row r="658"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P658">
            <v>0</v>
          </cell>
          <cell r="AT658">
            <v>0</v>
          </cell>
        </row>
        <row r="659"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P659">
            <v>0</v>
          </cell>
          <cell r="AT659">
            <v>0</v>
          </cell>
        </row>
        <row r="660"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P660">
            <v>0</v>
          </cell>
          <cell r="AT660">
            <v>0</v>
          </cell>
        </row>
        <row r="661">
          <cell r="J661">
            <v>20440</v>
          </cell>
          <cell r="K661">
            <v>19162.5</v>
          </cell>
          <cell r="L661">
            <v>17885</v>
          </cell>
          <cell r="M661">
            <v>16607.5</v>
          </cell>
          <cell r="N661">
            <v>15330</v>
          </cell>
          <cell r="O661">
            <v>14052.5</v>
          </cell>
          <cell r="P661">
            <v>12775</v>
          </cell>
          <cell r="Q661">
            <v>11497.5</v>
          </cell>
          <cell r="R661">
            <v>10220</v>
          </cell>
          <cell r="S661">
            <v>8942.5</v>
          </cell>
          <cell r="T661">
            <v>7665</v>
          </cell>
          <cell r="U661">
            <v>6387.5</v>
          </cell>
          <cell r="V661">
            <v>5110</v>
          </cell>
          <cell r="W661">
            <v>3832.5</v>
          </cell>
          <cell r="X661">
            <v>2555</v>
          </cell>
          <cell r="Y661">
            <v>1277.5</v>
          </cell>
          <cell r="Z661">
            <v>0</v>
          </cell>
          <cell r="AA661">
            <v>0</v>
          </cell>
          <cell r="AD661">
            <v>19162.5</v>
          </cell>
          <cell r="AE661">
            <v>17885</v>
          </cell>
          <cell r="AF661">
            <v>16607.5</v>
          </cell>
          <cell r="AG661">
            <v>15330</v>
          </cell>
          <cell r="AH661">
            <v>14052.5</v>
          </cell>
          <cell r="AI661">
            <v>12775</v>
          </cell>
          <cell r="AJ661">
            <v>11497.5</v>
          </cell>
          <cell r="AK661">
            <v>10220</v>
          </cell>
          <cell r="AL661">
            <v>8942.5</v>
          </cell>
          <cell r="AM661">
            <v>7665</v>
          </cell>
          <cell r="AN661">
            <v>6440.729166666667</v>
          </cell>
          <cell r="AP661">
            <v>4311.5625</v>
          </cell>
          <cell r="AT661">
            <v>0</v>
          </cell>
        </row>
        <row r="662">
          <cell r="J662">
            <v>70000</v>
          </cell>
          <cell r="K662">
            <v>65000</v>
          </cell>
          <cell r="L662">
            <v>60000</v>
          </cell>
          <cell r="M662">
            <v>55000</v>
          </cell>
          <cell r="N662">
            <v>50000</v>
          </cell>
          <cell r="O662">
            <v>45000</v>
          </cell>
          <cell r="P662">
            <v>40000</v>
          </cell>
          <cell r="Q662">
            <v>35000</v>
          </cell>
          <cell r="R662">
            <v>30000</v>
          </cell>
          <cell r="S662">
            <v>25000</v>
          </cell>
          <cell r="T662">
            <v>20000</v>
          </cell>
          <cell r="U662">
            <v>15000</v>
          </cell>
          <cell r="V662">
            <v>10000</v>
          </cell>
          <cell r="W662">
            <v>5000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D662">
            <v>65000</v>
          </cell>
          <cell r="AE662">
            <v>60000</v>
          </cell>
          <cell r="AF662">
            <v>55000</v>
          </cell>
          <cell r="AG662">
            <v>50000</v>
          </cell>
          <cell r="AH662">
            <v>45000</v>
          </cell>
          <cell r="AI662">
            <v>40000</v>
          </cell>
          <cell r="AJ662">
            <v>35000</v>
          </cell>
          <cell r="AK662">
            <v>30000</v>
          </cell>
          <cell r="AL662">
            <v>25208.333333333332</v>
          </cell>
          <cell r="AM662">
            <v>20833.333333333332</v>
          </cell>
          <cell r="AN662">
            <v>16875</v>
          </cell>
          <cell r="AP662">
            <v>10208.333333333334</v>
          </cell>
          <cell r="AT662">
            <v>0</v>
          </cell>
        </row>
        <row r="663">
          <cell r="J663">
            <v>29200</v>
          </cell>
          <cell r="K663">
            <v>21900</v>
          </cell>
          <cell r="L663">
            <v>14600</v>
          </cell>
          <cell r="M663">
            <v>7300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D663">
            <v>24637.5</v>
          </cell>
          <cell r="AE663">
            <v>19466.666666666668</v>
          </cell>
          <cell r="AF663">
            <v>14904.166666666666</v>
          </cell>
          <cell r="AG663">
            <v>10950</v>
          </cell>
          <cell r="AH663">
            <v>7604.166666666667</v>
          </cell>
          <cell r="AI663">
            <v>4866.666666666667</v>
          </cell>
          <cell r="AJ663">
            <v>2737.5</v>
          </cell>
          <cell r="AK663">
            <v>1216.6666666666667</v>
          </cell>
          <cell r="AL663">
            <v>304.16666666666669</v>
          </cell>
          <cell r="AM663">
            <v>0</v>
          </cell>
          <cell r="AN663">
            <v>0</v>
          </cell>
          <cell r="AP663">
            <v>0</v>
          </cell>
          <cell r="AT663">
            <v>0</v>
          </cell>
        </row>
        <row r="664">
          <cell r="J664">
            <v>290655.03000000003</v>
          </cell>
          <cell r="K664">
            <v>282350.59999999998</v>
          </cell>
          <cell r="L664">
            <v>274046.17</v>
          </cell>
          <cell r="M664">
            <v>265741.74</v>
          </cell>
          <cell r="N664">
            <v>257437.31</v>
          </cell>
          <cell r="O664">
            <v>249132.88</v>
          </cell>
          <cell r="P664">
            <v>240828.45</v>
          </cell>
          <cell r="Q664">
            <v>232524.02</v>
          </cell>
          <cell r="R664">
            <v>224219.59</v>
          </cell>
          <cell r="S664">
            <v>215915.16</v>
          </cell>
          <cell r="T664">
            <v>207610.73</v>
          </cell>
          <cell r="U664">
            <v>199306.3</v>
          </cell>
          <cell r="V664">
            <v>191001.87</v>
          </cell>
          <cell r="W664">
            <v>182697.44</v>
          </cell>
          <cell r="X664">
            <v>174393.01</v>
          </cell>
          <cell r="Y664">
            <v>166088.57999999999</v>
          </cell>
          <cell r="Z664">
            <v>157784.15</v>
          </cell>
          <cell r="AA664">
            <v>149479.72</v>
          </cell>
          <cell r="AD664">
            <v>437315.8974999999</v>
          </cell>
          <cell r="AE664">
            <v>351528.81874999992</v>
          </cell>
          <cell r="AF664">
            <v>265741.74</v>
          </cell>
          <cell r="AG664">
            <v>257437.31000000003</v>
          </cell>
          <cell r="AH664">
            <v>249132.88</v>
          </cell>
          <cell r="AI664">
            <v>240828.45000000004</v>
          </cell>
          <cell r="AJ664">
            <v>232524.02000000002</v>
          </cell>
          <cell r="AK664">
            <v>224219.58999999997</v>
          </cell>
          <cell r="AL664">
            <v>215915.16</v>
          </cell>
          <cell r="AM664">
            <v>207610.73</v>
          </cell>
          <cell r="AN664">
            <v>199306.30000000002</v>
          </cell>
          <cell r="AP664">
            <v>182697.44000000003</v>
          </cell>
          <cell r="AT664">
            <v>0</v>
          </cell>
        </row>
        <row r="665">
          <cell r="J665">
            <v>105768</v>
          </cell>
          <cell r="K665">
            <v>104954.4</v>
          </cell>
          <cell r="L665">
            <v>104140.8</v>
          </cell>
          <cell r="M665">
            <v>103327.2</v>
          </cell>
          <cell r="N665">
            <v>102513.60000000001</v>
          </cell>
          <cell r="O665">
            <v>101700</v>
          </cell>
          <cell r="P665">
            <v>100886.39999999999</v>
          </cell>
          <cell r="Q665">
            <v>100072.8</v>
          </cell>
          <cell r="R665">
            <v>99259.199999999997</v>
          </cell>
          <cell r="S665">
            <v>98445.6</v>
          </cell>
          <cell r="T665">
            <v>97632</v>
          </cell>
          <cell r="U665">
            <v>96818.4</v>
          </cell>
          <cell r="V665">
            <v>96004.800000000003</v>
          </cell>
          <cell r="W665">
            <v>95191.2</v>
          </cell>
          <cell r="X665">
            <v>94377.600000000006</v>
          </cell>
          <cell r="Y665">
            <v>93564</v>
          </cell>
          <cell r="Z665">
            <v>92750.399999999994</v>
          </cell>
          <cell r="AA665">
            <v>91936.8</v>
          </cell>
          <cell r="AD665">
            <v>104954.39999999998</v>
          </cell>
          <cell r="AE665">
            <v>104140.8</v>
          </cell>
          <cell r="AF665">
            <v>103327.2</v>
          </cell>
          <cell r="AG665">
            <v>102513.60000000002</v>
          </cell>
          <cell r="AH665">
            <v>101700</v>
          </cell>
          <cell r="AI665">
            <v>100886.39999999998</v>
          </cell>
          <cell r="AJ665">
            <v>100072.8</v>
          </cell>
          <cell r="AK665">
            <v>99259.199999999997</v>
          </cell>
          <cell r="AL665">
            <v>98445.60000000002</v>
          </cell>
          <cell r="AM665">
            <v>97632</v>
          </cell>
          <cell r="AN665">
            <v>96818.39999999998</v>
          </cell>
          <cell r="AP665">
            <v>95191.2</v>
          </cell>
          <cell r="AT665">
            <v>0</v>
          </cell>
        </row>
        <row r="666">
          <cell r="J666">
            <v>1218112.5</v>
          </cell>
          <cell r="K666">
            <v>870037.5</v>
          </cell>
          <cell r="L666">
            <v>870037.5</v>
          </cell>
          <cell r="M666">
            <v>870037.5</v>
          </cell>
          <cell r="N666">
            <v>518137.5</v>
          </cell>
          <cell r="O666">
            <v>518137.5</v>
          </cell>
          <cell r="P666">
            <v>518137.5</v>
          </cell>
          <cell r="Q666">
            <v>1196125</v>
          </cell>
          <cell r="R666">
            <v>1196125</v>
          </cell>
          <cell r="S666">
            <v>1196125</v>
          </cell>
          <cell r="T666">
            <v>1315720</v>
          </cell>
          <cell r="U666">
            <v>1315720</v>
          </cell>
          <cell r="V666">
            <v>1315720</v>
          </cell>
          <cell r="W666">
            <v>1336890</v>
          </cell>
          <cell r="X666">
            <v>1336890</v>
          </cell>
          <cell r="Y666">
            <v>1336890</v>
          </cell>
          <cell r="Z666">
            <v>1105230</v>
          </cell>
          <cell r="AA666">
            <v>1105230</v>
          </cell>
          <cell r="AD666">
            <v>1037191.6666666666</v>
          </cell>
          <cell r="AE666">
            <v>1002556.25</v>
          </cell>
          <cell r="AF666">
            <v>967920.83333333337</v>
          </cell>
          <cell r="AG666">
            <v>954670.10416666663</v>
          </cell>
          <cell r="AH666">
            <v>962804.0625</v>
          </cell>
          <cell r="AI666">
            <v>970938.02083333337</v>
          </cell>
          <cell r="AJ666">
            <v>994457.1875</v>
          </cell>
          <cell r="AK666">
            <v>1033361.5625</v>
          </cell>
          <cell r="AL666">
            <v>1072265.9375</v>
          </cell>
          <cell r="AM666">
            <v>1116180.3125</v>
          </cell>
          <cell r="AN666">
            <v>1165104.6875</v>
          </cell>
          <cell r="AP666">
            <v>1221464.1666666667</v>
          </cell>
          <cell r="AT666">
            <v>0</v>
          </cell>
        </row>
        <row r="667"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48794.25</v>
          </cell>
          <cell r="O667">
            <v>48794.25</v>
          </cell>
          <cell r="P667">
            <v>48794.25</v>
          </cell>
          <cell r="Q667">
            <v>497007.46</v>
          </cell>
          <cell r="R667">
            <v>497007.46</v>
          </cell>
          <cell r="S667">
            <v>497007.46</v>
          </cell>
          <cell r="T667">
            <v>730308.27</v>
          </cell>
          <cell r="U667">
            <v>730308.27</v>
          </cell>
          <cell r="V667">
            <v>988389.97</v>
          </cell>
          <cell r="W667">
            <v>988389.97</v>
          </cell>
          <cell r="X667">
            <v>988389.97</v>
          </cell>
          <cell r="Y667">
            <v>988389.97</v>
          </cell>
          <cell r="Z667">
            <v>988389.97</v>
          </cell>
          <cell r="AA667">
            <v>1088373.57</v>
          </cell>
          <cell r="AD667">
            <v>32907.206666666665</v>
          </cell>
          <cell r="AE667">
            <v>74324.494999999995</v>
          </cell>
          <cell r="AF667">
            <v>115741.78333333333</v>
          </cell>
          <cell r="AG667">
            <v>166879.93875</v>
          </cell>
          <cell r="AH667">
            <v>227738.96125000002</v>
          </cell>
          <cell r="AI667">
            <v>299351.38791666663</v>
          </cell>
          <cell r="AJ667">
            <v>381717.21875</v>
          </cell>
          <cell r="AK667">
            <v>464083.04958333331</v>
          </cell>
          <cell r="AL667">
            <v>546448.88041666662</v>
          </cell>
          <cell r="AM667">
            <v>626781.61749999993</v>
          </cell>
          <cell r="AN667">
            <v>709247.24416666653</v>
          </cell>
          <cell r="AP667">
            <v>922906.46124999982</v>
          </cell>
          <cell r="AT667">
            <v>0</v>
          </cell>
        </row>
        <row r="668"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26783.63</v>
          </cell>
          <cell r="O668">
            <v>26783.63</v>
          </cell>
          <cell r="P668">
            <v>26783.63</v>
          </cell>
          <cell r="Q668">
            <v>271514.19</v>
          </cell>
          <cell r="R668">
            <v>271514.19</v>
          </cell>
          <cell r="S668">
            <v>271514.19</v>
          </cell>
          <cell r="T668">
            <v>399573.57</v>
          </cell>
          <cell r="U668">
            <v>399573.57</v>
          </cell>
          <cell r="V668">
            <v>541234.92000000004</v>
          </cell>
          <cell r="W668">
            <v>541234.92000000004</v>
          </cell>
          <cell r="X668">
            <v>541234.92000000004</v>
          </cell>
          <cell r="Y668">
            <v>541234.92000000004</v>
          </cell>
          <cell r="Z668">
            <v>541234.92000000004</v>
          </cell>
          <cell r="AA668">
            <v>596115.81999999995</v>
          </cell>
          <cell r="AD668">
            <v>18008.998749999999</v>
          </cell>
          <cell r="AE668">
            <v>40635.181250000001</v>
          </cell>
          <cell r="AF668">
            <v>63261.363749999997</v>
          </cell>
          <cell r="AG668">
            <v>91223.353749999995</v>
          </cell>
          <cell r="AH668">
            <v>124521.15125</v>
          </cell>
          <cell r="AI668">
            <v>163721.505</v>
          </cell>
          <cell r="AJ668">
            <v>208824.41500000001</v>
          </cell>
          <cell r="AK668">
            <v>253927.32499999998</v>
          </cell>
          <cell r="AL668">
            <v>299030.23499999999</v>
          </cell>
          <cell r="AM668">
            <v>343017.16041666665</v>
          </cell>
          <cell r="AN668">
            <v>388174.80541666667</v>
          </cell>
          <cell r="AP668">
            <v>505290.89833333326</v>
          </cell>
          <cell r="AT668">
            <v>0</v>
          </cell>
        </row>
        <row r="669"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780.45</v>
          </cell>
          <cell r="O669">
            <v>780.45</v>
          </cell>
          <cell r="P669">
            <v>780.45</v>
          </cell>
          <cell r="Q669">
            <v>7865.4</v>
          </cell>
          <cell r="R669">
            <v>7865.4</v>
          </cell>
          <cell r="S669">
            <v>7865.4</v>
          </cell>
          <cell r="T669">
            <v>11590.81</v>
          </cell>
          <cell r="U669">
            <v>11590.81</v>
          </cell>
          <cell r="V669">
            <v>15711.29</v>
          </cell>
          <cell r="W669">
            <v>15711.29</v>
          </cell>
          <cell r="X669">
            <v>15711.29</v>
          </cell>
          <cell r="Y669">
            <v>15711.29</v>
          </cell>
          <cell r="Z669">
            <v>15711.29</v>
          </cell>
          <cell r="AA669">
            <v>17307.66</v>
          </cell>
          <cell r="AD669">
            <v>522.83749999999998</v>
          </cell>
          <cell r="AE669">
            <v>1178.2875000000001</v>
          </cell>
          <cell r="AF669">
            <v>1833.7375000000002</v>
          </cell>
          <cell r="AG669">
            <v>2644.4129166666667</v>
          </cell>
          <cell r="AH669">
            <v>3610.3137499999998</v>
          </cell>
          <cell r="AI669">
            <v>4747.9012499999999</v>
          </cell>
          <cell r="AJ669">
            <v>6057.175416666666</v>
          </cell>
          <cell r="AK669">
            <v>7366.449583333334</v>
          </cell>
          <cell r="AL669">
            <v>8675.723750000001</v>
          </cell>
          <cell r="AM669">
            <v>9952.4791666666661</v>
          </cell>
          <cell r="AN669">
            <v>11263.231250000003</v>
          </cell>
          <cell r="AP669">
            <v>14665.818750000004</v>
          </cell>
          <cell r="AT669">
            <v>0</v>
          </cell>
        </row>
        <row r="670">
          <cell r="J670">
            <v>0</v>
          </cell>
          <cell r="K670">
            <v>0</v>
          </cell>
          <cell r="L670">
            <v>33006</v>
          </cell>
          <cell r="M670">
            <v>33006</v>
          </cell>
          <cell r="N670">
            <v>33006</v>
          </cell>
          <cell r="O670">
            <v>33006</v>
          </cell>
          <cell r="P670">
            <v>33006</v>
          </cell>
          <cell r="Q670">
            <v>33006</v>
          </cell>
          <cell r="R670">
            <v>33006</v>
          </cell>
          <cell r="S670">
            <v>33006</v>
          </cell>
          <cell r="T670">
            <v>33006</v>
          </cell>
          <cell r="U670">
            <v>33006</v>
          </cell>
          <cell r="V670">
            <v>33006</v>
          </cell>
          <cell r="W670">
            <v>33006</v>
          </cell>
          <cell r="X670">
            <v>33006</v>
          </cell>
          <cell r="Y670">
            <v>33006</v>
          </cell>
          <cell r="Z670">
            <v>33006</v>
          </cell>
          <cell r="AA670">
            <v>33006</v>
          </cell>
          <cell r="AD670">
            <v>15127.75</v>
          </cell>
          <cell r="AE670">
            <v>17878.25</v>
          </cell>
          <cell r="AF670">
            <v>20628.75</v>
          </cell>
          <cell r="AG670">
            <v>23379.25</v>
          </cell>
          <cell r="AH670">
            <v>26129.75</v>
          </cell>
          <cell r="AI670">
            <v>28880.25</v>
          </cell>
          <cell r="AJ670">
            <v>31630.75</v>
          </cell>
          <cell r="AK670">
            <v>33006</v>
          </cell>
          <cell r="AL670">
            <v>33006</v>
          </cell>
          <cell r="AM670">
            <v>33006</v>
          </cell>
          <cell r="AN670">
            <v>33006</v>
          </cell>
          <cell r="AP670">
            <v>33006</v>
          </cell>
          <cell r="AT670">
            <v>0</v>
          </cell>
        </row>
        <row r="671">
          <cell r="J671">
            <v>210002.5</v>
          </cell>
          <cell r="K671">
            <v>208745</v>
          </cell>
          <cell r="L671">
            <v>207487.5</v>
          </cell>
          <cell r="M671">
            <v>206230</v>
          </cell>
          <cell r="N671">
            <v>204972.5</v>
          </cell>
          <cell r="O671">
            <v>203715</v>
          </cell>
          <cell r="P671">
            <v>202457.5</v>
          </cell>
          <cell r="Q671">
            <v>201200</v>
          </cell>
          <cell r="R671">
            <v>199942.5</v>
          </cell>
          <cell r="S671">
            <v>198685</v>
          </cell>
          <cell r="T671">
            <v>197427.5</v>
          </cell>
          <cell r="U671">
            <v>196170</v>
          </cell>
          <cell r="V671">
            <v>194912.5</v>
          </cell>
          <cell r="W671">
            <v>193655</v>
          </cell>
          <cell r="X671">
            <v>192397.5</v>
          </cell>
          <cell r="Y671">
            <v>191140</v>
          </cell>
          <cell r="Z671">
            <v>189882.5</v>
          </cell>
          <cell r="AA671">
            <v>188625</v>
          </cell>
          <cell r="AD671">
            <v>208745</v>
          </cell>
          <cell r="AE671">
            <v>207487.5</v>
          </cell>
          <cell r="AF671">
            <v>206230</v>
          </cell>
          <cell r="AG671">
            <v>204972.5</v>
          </cell>
          <cell r="AH671">
            <v>203715</v>
          </cell>
          <cell r="AI671">
            <v>202457.5</v>
          </cell>
          <cell r="AJ671">
            <v>201200</v>
          </cell>
          <cell r="AK671">
            <v>199942.5</v>
          </cell>
          <cell r="AL671">
            <v>198685</v>
          </cell>
          <cell r="AM671">
            <v>197427.5</v>
          </cell>
          <cell r="AN671">
            <v>196170</v>
          </cell>
          <cell r="AP671">
            <v>193655</v>
          </cell>
          <cell r="AT671">
            <v>0</v>
          </cell>
        </row>
        <row r="672">
          <cell r="J672">
            <v>105676.52</v>
          </cell>
          <cell r="K672">
            <v>102267.6</v>
          </cell>
          <cell r="L672">
            <v>98858.68</v>
          </cell>
          <cell r="M672">
            <v>95449.76</v>
          </cell>
          <cell r="N672">
            <v>92040.84</v>
          </cell>
          <cell r="O672">
            <v>88631.92</v>
          </cell>
          <cell r="P672">
            <v>85223</v>
          </cell>
          <cell r="Q672">
            <v>81814.080000000002</v>
          </cell>
          <cell r="R672">
            <v>78405.16</v>
          </cell>
          <cell r="S672">
            <v>74996.240000000005</v>
          </cell>
          <cell r="T672">
            <v>71587.320000000007</v>
          </cell>
          <cell r="U672">
            <v>68178.399999999994</v>
          </cell>
          <cell r="V672">
            <v>64769.48</v>
          </cell>
          <cell r="W672">
            <v>61360.56</v>
          </cell>
          <cell r="X672">
            <v>57951.64</v>
          </cell>
          <cell r="Y672">
            <v>54542.720000000001</v>
          </cell>
          <cell r="Z672">
            <v>51133.8</v>
          </cell>
          <cell r="AA672">
            <v>47724.88</v>
          </cell>
          <cell r="AD672">
            <v>87211.536666666681</v>
          </cell>
          <cell r="AE672">
            <v>93887.338333333362</v>
          </cell>
          <cell r="AF672">
            <v>95449.760000000009</v>
          </cell>
          <cell r="AG672">
            <v>92040.840000000011</v>
          </cell>
          <cell r="AH672">
            <v>88631.92</v>
          </cell>
          <cell r="AI672">
            <v>85223.000000000015</v>
          </cell>
          <cell r="AJ672">
            <v>81814.080000000002</v>
          </cell>
          <cell r="AK672">
            <v>78405.16</v>
          </cell>
          <cell r="AL672">
            <v>74996.240000000005</v>
          </cell>
          <cell r="AM672">
            <v>71587.319999999992</v>
          </cell>
          <cell r="AN672">
            <v>68178.400000000009</v>
          </cell>
          <cell r="AP672">
            <v>61360.56</v>
          </cell>
          <cell r="AT672">
            <v>0</v>
          </cell>
        </row>
        <row r="673">
          <cell r="J673">
            <v>1164997.93</v>
          </cell>
          <cell r="K673">
            <v>1165008.77</v>
          </cell>
          <cell r="L673">
            <v>1196314.71</v>
          </cell>
          <cell r="M673">
            <v>1221285.3899999999</v>
          </cell>
          <cell r="N673">
            <v>0</v>
          </cell>
          <cell r="O673">
            <v>36443.230000000003</v>
          </cell>
          <cell r="P673">
            <v>36481.160000000003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D673">
            <v>831640.39416666667</v>
          </cell>
          <cell r="AE673">
            <v>738784.5579166665</v>
          </cell>
          <cell r="AF673">
            <v>643914.63500000013</v>
          </cell>
          <cell r="AG673">
            <v>547334.31874999998</v>
          </cell>
          <cell r="AH673">
            <v>450252.06125000003</v>
          </cell>
          <cell r="AI673">
            <v>353169.35208333336</v>
          </cell>
          <cell r="AJ673">
            <v>256085.73958333334</v>
          </cell>
          <cell r="AK673">
            <v>157697.26124999998</v>
          </cell>
          <cell r="AL673">
            <v>56963.923749999994</v>
          </cell>
          <cell r="AM673">
            <v>6077.0325000000012</v>
          </cell>
          <cell r="AN673">
            <v>4558.5645833333338</v>
          </cell>
          <cell r="AP673">
            <v>0</v>
          </cell>
          <cell r="AT673">
            <v>0</v>
          </cell>
        </row>
        <row r="674">
          <cell r="J674">
            <v>1536177.73</v>
          </cell>
          <cell r="K674">
            <v>1455326.27</v>
          </cell>
          <cell r="L674">
            <v>1374474.81</v>
          </cell>
          <cell r="M674">
            <v>1293623.3500000001</v>
          </cell>
          <cell r="N674">
            <v>1212771.8899999999</v>
          </cell>
          <cell r="O674">
            <v>1131920.43</v>
          </cell>
          <cell r="P674">
            <v>1051068.97</v>
          </cell>
          <cell r="Q674">
            <v>970217.51</v>
          </cell>
          <cell r="R674">
            <v>889366.05</v>
          </cell>
          <cell r="S674">
            <v>808514.59</v>
          </cell>
          <cell r="T674">
            <v>727663.13</v>
          </cell>
          <cell r="U674">
            <v>646811.67000000004</v>
          </cell>
          <cell r="V674">
            <v>565960.21</v>
          </cell>
          <cell r="W674">
            <v>485108.75</v>
          </cell>
          <cell r="X674">
            <v>404257.29</v>
          </cell>
          <cell r="Y674">
            <v>323405.83</v>
          </cell>
          <cell r="Z674">
            <v>242554.37</v>
          </cell>
          <cell r="AA674">
            <v>161702.91</v>
          </cell>
          <cell r="AD674">
            <v>1219509.5129166667</v>
          </cell>
          <cell r="AE674">
            <v>1296992.1612500001</v>
          </cell>
          <cell r="AF674">
            <v>1293623.3500000001</v>
          </cell>
          <cell r="AG674">
            <v>1212771.8900000001</v>
          </cell>
          <cell r="AH674">
            <v>1131920.43</v>
          </cell>
          <cell r="AI674">
            <v>1051068.9700000002</v>
          </cell>
          <cell r="AJ674">
            <v>970217.50999999989</v>
          </cell>
          <cell r="AK674">
            <v>889366.05000000016</v>
          </cell>
          <cell r="AL674">
            <v>808514.58999999985</v>
          </cell>
          <cell r="AM674">
            <v>727663.12999999989</v>
          </cell>
          <cell r="AN674">
            <v>646811.67000000004</v>
          </cell>
          <cell r="AP674">
            <v>485108.75041666668</v>
          </cell>
          <cell r="AT674">
            <v>0</v>
          </cell>
        </row>
        <row r="675">
          <cell r="J675">
            <v>2520397.92</v>
          </cell>
          <cell r="K675">
            <v>2520421.36</v>
          </cell>
          <cell r="L675">
            <v>2588149.77</v>
          </cell>
          <cell r="M675">
            <v>2642172.21</v>
          </cell>
          <cell r="N675">
            <v>0</v>
          </cell>
          <cell r="O675">
            <v>78842.570000000007</v>
          </cell>
          <cell r="P675">
            <v>78924.639999999999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D675">
            <v>1799200.3879166667</v>
          </cell>
          <cell r="AE675">
            <v>1598312.7699999998</v>
          </cell>
          <cell r="AF675">
            <v>1393067.8054166667</v>
          </cell>
          <cell r="AG675">
            <v>1184122.5158333334</v>
          </cell>
          <cell r="AH675">
            <v>974091.30916666659</v>
          </cell>
          <cell r="AI675">
            <v>764059.12583333335</v>
          </cell>
          <cell r="AJ675">
            <v>554024.98916666664</v>
          </cell>
          <cell r="AK675">
            <v>341167.85874999996</v>
          </cell>
          <cell r="AL675">
            <v>123237.77625</v>
          </cell>
          <cell r="AM675">
            <v>13147.267500000002</v>
          </cell>
          <cell r="AN675">
            <v>9862.1604166666675</v>
          </cell>
          <cell r="AP675">
            <v>0</v>
          </cell>
          <cell r="AT675">
            <v>0</v>
          </cell>
        </row>
        <row r="676">
          <cell r="J676">
            <v>2294065.4900000002</v>
          </cell>
          <cell r="K676">
            <v>2294076.02</v>
          </cell>
          <cell r="L676">
            <v>2324478.83</v>
          </cell>
          <cell r="M676">
            <v>2348729.12</v>
          </cell>
          <cell r="N676">
            <v>0</v>
          </cell>
          <cell r="O676">
            <v>35391.879999999997</v>
          </cell>
          <cell r="P676">
            <v>35428.720000000001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D676">
            <v>1631210.9845833331</v>
          </cell>
          <cell r="AE676">
            <v>1444144.2308333332</v>
          </cell>
          <cell r="AF676">
            <v>1255121.4945833334</v>
          </cell>
          <cell r="AG676">
            <v>1064437.7083333337</v>
          </cell>
          <cell r="AH676">
            <v>873266.4616666669</v>
          </cell>
          <cell r="AI676">
            <v>682094.77625</v>
          </cell>
          <cell r="AJ676">
            <v>490922.21333333332</v>
          </cell>
          <cell r="AK676">
            <v>298482.42791666667</v>
          </cell>
          <cell r="AL676">
            <v>103765.43000000001</v>
          </cell>
          <cell r="AM676">
            <v>5901.7166666666672</v>
          </cell>
          <cell r="AN676">
            <v>4427.0550000000003</v>
          </cell>
          <cell r="AP676">
            <v>0</v>
          </cell>
          <cell r="AT676">
            <v>0</v>
          </cell>
        </row>
        <row r="677"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49028.87</v>
          </cell>
          <cell r="V677">
            <v>44571.7</v>
          </cell>
          <cell r="W677">
            <v>40114.53</v>
          </cell>
          <cell r="X677">
            <v>35657.360000000001</v>
          </cell>
          <cell r="Y677">
            <v>31200.19</v>
          </cell>
          <cell r="Z677">
            <v>26743.02</v>
          </cell>
          <cell r="AA677">
            <v>22285.85</v>
          </cell>
          <cell r="AD677">
            <v>1547.6416666666667</v>
          </cell>
          <cell r="AE677">
            <v>687.84333333333325</v>
          </cell>
          <cell r="AF677">
            <v>171.96166666666667</v>
          </cell>
          <cell r="AG677">
            <v>0</v>
          </cell>
          <cell r="AH677">
            <v>2042.8695833333334</v>
          </cell>
          <cell r="AI677">
            <v>5942.8933333333334</v>
          </cell>
          <cell r="AJ677">
            <v>9471.4862499999999</v>
          </cell>
          <cell r="AK677">
            <v>12628.648333333333</v>
          </cell>
          <cell r="AL677">
            <v>15414.379583333335</v>
          </cell>
          <cell r="AM677">
            <v>17828.680000000004</v>
          </cell>
          <cell r="AN677">
            <v>19871.549583333333</v>
          </cell>
          <cell r="AP677">
            <v>23989.983749999999</v>
          </cell>
          <cell r="AT677">
            <v>0</v>
          </cell>
        </row>
        <row r="678">
          <cell r="J678">
            <v>1113461.23</v>
          </cell>
          <cell r="K678">
            <v>1113461.23</v>
          </cell>
          <cell r="L678">
            <v>1113461.23</v>
          </cell>
          <cell r="M678">
            <v>1113461.23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29766.12</v>
          </cell>
          <cell r="AA678">
            <v>414887.64</v>
          </cell>
          <cell r="AD678">
            <v>678665.61916666676</v>
          </cell>
          <cell r="AE678">
            <v>619699.36583333334</v>
          </cell>
          <cell r="AF678">
            <v>560733.11249999993</v>
          </cell>
          <cell r="AG678">
            <v>497596.08250000002</v>
          </cell>
          <cell r="AH678">
            <v>417547.96124999999</v>
          </cell>
          <cell r="AI678">
            <v>324759.52541666664</v>
          </cell>
          <cell r="AJ678">
            <v>231971.08958333335</v>
          </cell>
          <cell r="AK678">
            <v>139182.65375</v>
          </cell>
          <cell r="AL678">
            <v>46394.217916666668</v>
          </cell>
          <cell r="AM678">
            <v>1240.2549999999999</v>
          </cell>
          <cell r="AN678">
            <v>19767.494999999999</v>
          </cell>
          <cell r="AP678">
            <v>88915.434999999998</v>
          </cell>
          <cell r="AT678">
            <v>0</v>
          </cell>
        </row>
        <row r="679">
          <cell r="J679">
            <v>1016145</v>
          </cell>
          <cell r="K679">
            <v>1016145</v>
          </cell>
          <cell r="L679">
            <v>1016145</v>
          </cell>
          <cell r="M679">
            <v>1016145</v>
          </cell>
          <cell r="N679">
            <v>0</v>
          </cell>
          <cell r="O679">
            <v>237553.37</v>
          </cell>
          <cell r="P679">
            <v>237553.37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16338.69</v>
          </cell>
          <cell r="AA679">
            <v>227732.73</v>
          </cell>
          <cell r="AD679">
            <v>698962.55500000005</v>
          </cell>
          <cell r="AE679">
            <v>632848.875</v>
          </cell>
          <cell r="AF679">
            <v>566735.19499999995</v>
          </cell>
          <cell r="AG679">
            <v>498332.16666666669</v>
          </cell>
          <cell r="AH679">
            <v>420646.60333333333</v>
          </cell>
          <cell r="AI679">
            <v>335967.85333333333</v>
          </cell>
          <cell r="AJ679">
            <v>251289.10333333336</v>
          </cell>
          <cell r="AK679">
            <v>166610.35333333336</v>
          </cell>
          <cell r="AL679">
            <v>81931.603333333333</v>
          </cell>
          <cell r="AM679">
            <v>40273.00708333333</v>
          </cell>
          <cell r="AN679">
            <v>40544.592499999999</v>
          </cell>
          <cell r="AP679">
            <v>48805.876250000001</v>
          </cell>
          <cell r="AT679">
            <v>0</v>
          </cell>
        </row>
        <row r="680"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475.3</v>
          </cell>
          <cell r="AA680">
            <v>6624.95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19.804166666666667</v>
          </cell>
          <cell r="AN680">
            <v>315.64791666666667</v>
          </cell>
          <cell r="AP680">
            <v>1419.8062499999999</v>
          </cell>
          <cell r="AT680">
            <v>0</v>
          </cell>
        </row>
        <row r="681">
          <cell r="J681">
            <v>169907.38</v>
          </cell>
          <cell r="K681">
            <v>169907.38</v>
          </cell>
          <cell r="L681">
            <v>169907.38</v>
          </cell>
          <cell r="M681">
            <v>169907.38</v>
          </cell>
          <cell r="N681">
            <v>169907.38</v>
          </cell>
          <cell r="O681">
            <v>169907.38</v>
          </cell>
          <cell r="P681">
            <v>169907.38</v>
          </cell>
          <cell r="Q681">
            <v>169907.38</v>
          </cell>
          <cell r="R681">
            <v>169907.38</v>
          </cell>
          <cell r="S681">
            <v>169907.38</v>
          </cell>
          <cell r="T681">
            <v>169907.38</v>
          </cell>
          <cell r="U681">
            <v>169907.38</v>
          </cell>
          <cell r="V681">
            <v>169907.38</v>
          </cell>
          <cell r="W681">
            <v>169907.38</v>
          </cell>
          <cell r="X681">
            <v>169907.38</v>
          </cell>
          <cell r="Y681">
            <v>169907.38</v>
          </cell>
          <cell r="Z681">
            <v>169907.38</v>
          </cell>
          <cell r="AA681">
            <v>169907.38</v>
          </cell>
          <cell r="AD681">
            <v>134510.00916666666</v>
          </cell>
          <cell r="AE681">
            <v>148668.95749999999</v>
          </cell>
          <cell r="AF681">
            <v>162827.90583333329</v>
          </cell>
          <cell r="AG681">
            <v>169907.37999999998</v>
          </cell>
          <cell r="AH681">
            <v>169907.37999999998</v>
          </cell>
          <cell r="AI681">
            <v>169907.37999999998</v>
          </cell>
          <cell r="AJ681">
            <v>169907.37999999998</v>
          </cell>
          <cell r="AK681">
            <v>169907.37999999998</v>
          </cell>
          <cell r="AL681">
            <v>169907.37999999998</v>
          </cell>
          <cell r="AM681">
            <v>169907.37999999998</v>
          </cell>
          <cell r="AN681">
            <v>169907.37999999998</v>
          </cell>
          <cell r="AP681">
            <v>169907.37999999998</v>
          </cell>
          <cell r="AT681">
            <v>0</v>
          </cell>
        </row>
        <row r="682">
          <cell r="J682">
            <v>297337.90999999997</v>
          </cell>
          <cell r="K682">
            <v>283178.96000000002</v>
          </cell>
          <cell r="L682">
            <v>269020.01</v>
          </cell>
          <cell r="M682">
            <v>254861.06</v>
          </cell>
          <cell r="N682">
            <v>240702.11</v>
          </cell>
          <cell r="O682">
            <v>226543.16</v>
          </cell>
          <cell r="P682">
            <v>212384.21</v>
          </cell>
          <cell r="Q682">
            <v>198225.26</v>
          </cell>
          <cell r="R682">
            <v>184066.31</v>
          </cell>
          <cell r="S682">
            <v>169907.36</v>
          </cell>
          <cell r="T682">
            <v>155748.41</v>
          </cell>
          <cell r="U682">
            <v>141589.46</v>
          </cell>
          <cell r="V682">
            <v>127430.51</v>
          </cell>
          <cell r="W682">
            <v>113271.56</v>
          </cell>
          <cell r="X682">
            <v>99112.61</v>
          </cell>
          <cell r="Y682">
            <v>84953.66</v>
          </cell>
          <cell r="Z682">
            <v>70794.710000000006</v>
          </cell>
          <cell r="AA682">
            <v>56635.76</v>
          </cell>
          <cell r="AD682">
            <v>210024.39333333331</v>
          </cell>
          <cell r="AE682">
            <v>225953.20874999996</v>
          </cell>
          <cell r="AF682">
            <v>240702.11166666666</v>
          </cell>
          <cell r="AG682">
            <v>240702.11</v>
          </cell>
          <cell r="AH682">
            <v>226543.16</v>
          </cell>
          <cell r="AI682">
            <v>212384.21</v>
          </cell>
          <cell r="AJ682">
            <v>198225.26</v>
          </cell>
          <cell r="AK682">
            <v>184066.30999999997</v>
          </cell>
          <cell r="AL682">
            <v>169907.36000000002</v>
          </cell>
          <cell r="AM682">
            <v>155748.41</v>
          </cell>
          <cell r="AN682">
            <v>141589.46</v>
          </cell>
          <cell r="AP682">
            <v>113271.56</v>
          </cell>
          <cell r="AT682">
            <v>0</v>
          </cell>
        </row>
        <row r="683"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135925.82</v>
          </cell>
          <cell r="O683">
            <v>129747.37</v>
          </cell>
          <cell r="P683">
            <v>123568.92</v>
          </cell>
          <cell r="Q683">
            <v>117390.47</v>
          </cell>
          <cell r="R683">
            <v>111212.02</v>
          </cell>
          <cell r="S683">
            <v>105033.57</v>
          </cell>
          <cell r="T683">
            <v>98855.12</v>
          </cell>
          <cell r="U683">
            <v>92676.67</v>
          </cell>
          <cell r="V683">
            <v>86498.22</v>
          </cell>
          <cell r="W683">
            <v>80319.77</v>
          </cell>
          <cell r="X683">
            <v>74141.320000000007</v>
          </cell>
          <cell r="Y683">
            <v>67962.87</v>
          </cell>
          <cell r="Z683">
            <v>61784.42</v>
          </cell>
          <cell r="AA683">
            <v>55605.97</v>
          </cell>
          <cell r="AD683">
            <v>37328.112083333333</v>
          </cell>
          <cell r="AE683">
            <v>46853.215833333328</v>
          </cell>
          <cell r="AF683">
            <v>55863.448750000003</v>
          </cell>
          <cell r="AG683">
            <v>64358.810833333329</v>
          </cell>
          <cell r="AH683">
            <v>72339.302083333328</v>
          </cell>
          <cell r="AI683">
            <v>79804.922500000001</v>
          </cell>
          <cell r="AJ683">
            <v>86755.672083333324</v>
          </cell>
          <cell r="AK683">
            <v>93191.550833333327</v>
          </cell>
          <cell r="AL683">
            <v>99112.558750000011</v>
          </cell>
          <cell r="AM683">
            <v>98855.120000000039</v>
          </cell>
          <cell r="AN683">
            <v>92676.67</v>
          </cell>
          <cell r="AP683">
            <v>80319.77</v>
          </cell>
          <cell r="AT683">
            <v>0</v>
          </cell>
        </row>
        <row r="684"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377494.16</v>
          </cell>
          <cell r="V684">
            <v>356522.26</v>
          </cell>
          <cell r="W684">
            <v>335550.36</v>
          </cell>
          <cell r="X684">
            <v>314578.46000000002</v>
          </cell>
          <cell r="Y684">
            <v>293606.56</v>
          </cell>
          <cell r="Z684">
            <v>272634.65999999997</v>
          </cell>
          <cell r="AA684">
            <v>251662.76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15728.923333333332</v>
          </cell>
          <cell r="AI684">
            <v>46312.940833333334</v>
          </cell>
          <cell r="AJ684">
            <v>75149.299999999988</v>
          </cell>
          <cell r="AK684">
            <v>102238.00083333331</v>
          </cell>
          <cell r="AL684">
            <v>127579.04333333332</v>
          </cell>
          <cell r="AM684">
            <v>151172.42749999999</v>
          </cell>
          <cell r="AN684">
            <v>173018.15333333332</v>
          </cell>
          <cell r="AP684">
            <v>211466.62999999998</v>
          </cell>
          <cell r="AT684">
            <v>0</v>
          </cell>
        </row>
        <row r="685"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277917.40999999997</v>
          </cell>
          <cell r="Z685">
            <v>264021.53999999998</v>
          </cell>
          <cell r="AA685">
            <v>250125.67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11579.892083333332</v>
          </cell>
          <cell r="AM685">
            <v>34160.681666666664</v>
          </cell>
          <cell r="AN685">
            <v>55583.482083333329</v>
          </cell>
          <cell r="AP685">
            <v>94955.115416666667</v>
          </cell>
          <cell r="AT685">
            <v>0</v>
          </cell>
        </row>
        <row r="686"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699156.03</v>
          </cell>
          <cell r="Z686">
            <v>664198.23</v>
          </cell>
          <cell r="AA686">
            <v>629240.43000000005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29131.501250000001</v>
          </cell>
          <cell r="AM686">
            <v>85937.928750000006</v>
          </cell>
          <cell r="AN686">
            <v>139831.20625000002</v>
          </cell>
          <cell r="AP686">
            <v>238878.31125</v>
          </cell>
          <cell r="AT686">
            <v>0</v>
          </cell>
        </row>
        <row r="687"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950065.94</v>
          </cell>
          <cell r="Z687">
            <v>902562.64</v>
          </cell>
          <cell r="AA687">
            <v>855059.34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39586.080833333333</v>
          </cell>
          <cell r="AM687">
            <v>116778.93833333334</v>
          </cell>
          <cell r="AN687">
            <v>190013.1875</v>
          </cell>
          <cell r="AP687">
            <v>324605.86083333334</v>
          </cell>
          <cell r="AT687">
            <v>0</v>
          </cell>
        </row>
        <row r="688"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P688">
            <v>8556.842083333333</v>
          </cell>
          <cell r="AT688">
            <v>0</v>
          </cell>
        </row>
        <row r="689">
          <cell r="J689">
            <v>-7955331.4299999997</v>
          </cell>
          <cell r="K689">
            <v>-8422811.7799999993</v>
          </cell>
          <cell r="L689">
            <v>-8422811.7799999993</v>
          </cell>
          <cell r="M689">
            <v>-8422811.7799999993</v>
          </cell>
          <cell r="N689">
            <v>-416850.43</v>
          </cell>
          <cell r="O689">
            <v>-416850.43</v>
          </cell>
          <cell r="P689">
            <v>-416850.43</v>
          </cell>
          <cell r="Q689">
            <v>-1110665.8500000001</v>
          </cell>
          <cell r="R689">
            <v>-1110665.8500000001</v>
          </cell>
          <cell r="S689">
            <v>-1110665.8500000001</v>
          </cell>
          <cell r="T689">
            <v>-1469538.15</v>
          </cell>
          <cell r="U689">
            <v>-1469538.15</v>
          </cell>
          <cell r="V689">
            <v>-1469538.15</v>
          </cell>
          <cell r="W689">
            <v>-1867188.38</v>
          </cell>
          <cell r="X689">
            <v>-1867188.38</v>
          </cell>
          <cell r="Y689">
            <v>-1867188.38</v>
          </cell>
          <cell r="Z689">
            <v>-1907555.19</v>
          </cell>
          <cell r="AA689">
            <v>-1907555.19</v>
          </cell>
          <cell r="AD689">
            <v>-5819367.0079166666</v>
          </cell>
          <cell r="AE689">
            <v>-5282186.1537500005</v>
          </cell>
          <cell r="AF689">
            <v>-4745005.2995833335</v>
          </cell>
          <cell r="AG689">
            <v>-4206173.4858333338</v>
          </cell>
          <cell r="AH689">
            <v>-3665690.7124999999</v>
          </cell>
          <cell r="AI689">
            <v>-3125207.9391666665</v>
          </cell>
          <cell r="AJ689">
            <v>-2581815.5775000001</v>
          </cell>
          <cell r="AK689">
            <v>-2035513.6274999995</v>
          </cell>
          <cell r="AL689">
            <v>-1489211.6775000002</v>
          </cell>
          <cell r="AM689">
            <v>-1278173.4008333334</v>
          </cell>
          <cell r="AN689">
            <v>-1402398.7974999996</v>
          </cell>
          <cell r="AP689">
            <v>-1684125.0833333333</v>
          </cell>
          <cell r="AT689">
            <v>0</v>
          </cell>
        </row>
        <row r="690">
          <cell r="J690">
            <v>-1218112.5</v>
          </cell>
          <cell r="K690">
            <v>-870037.5</v>
          </cell>
          <cell r="L690">
            <v>-870037.5</v>
          </cell>
          <cell r="M690">
            <v>-870037.5</v>
          </cell>
          <cell r="N690">
            <v>-518137.5</v>
          </cell>
          <cell r="O690">
            <v>-518137.5</v>
          </cell>
          <cell r="P690">
            <v>-518137.5</v>
          </cell>
          <cell r="Q690">
            <v>-1196125</v>
          </cell>
          <cell r="R690">
            <v>-1196125</v>
          </cell>
          <cell r="S690">
            <v>-1196125</v>
          </cell>
          <cell r="T690">
            <v>-1196125</v>
          </cell>
          <cell r="U690">
            <v>-1196125</v>
          </cell>
          <cell r="V690">
            <v>-1196125</v>
          </cell>
          <cell r="W690">
            <v>-1336890</v>
          </cell>
          <cell r="X690">
            <v>-1336890</v>
          </cell>
          <cell r="Y690">
            <v>-1336890</v>
          </cell>
          <cell r="Z690">
            <v>-1105230</v>
          </cell>
          <cell r="AA690">
            <v>-1105230</v>
          </cell>
          <cell r="AD690">
            <v>-1037191.6666666666</v>
          </cell>
          <cell r="AE690">
            <v>-1002556.25</v>
          </cell>
          <cell r="AF690">
            <v>-967920.83333333337</v>
          </cell>
          <cell r="AG690">
            <v>-949686.97916666663</v>
          </cell>
          <cell r="AH690">
            <v>-947854.6875</v>
          </cell>
          <cell r="AI690">
            <v>-946022.39583333337</v>
          </cell>
          <cell r="AJ690">
            <v>-964558.4375</v>
          </cell>
          <cell r="AK690">
            <v>-1003462.8125</v>
          </cell>
          <cell r="AL690">
            <v>-1042367.1875</v>
          </cell>
          <cell r="AM690">
            <v>-1086281.5625</v>
          </cell>
          <cell r="AN690">
            <v>-1135205.9375</v>
          </cell>
          <cell r="AP690">
            <v>-1191565.4166666667</v>
          </cell>
          <cell r="AT690">
            <v>0</v>
          </cell>
        </row>
        <row r="691">
          <cell r="J691">
            <v>-2590089.71</v>
          </cell>
          <cell r="K691">
            <v>-2626305.9300000002</v>
          </cell>
          <cell r="L691">
            <v>-2626305.9300000002</v>
          </cell>
          <cell r="M691">
            <v>-2626305.9300000002</v>
          </cell>
          <cell r="N691">
            <v>-2364097.9700000002</v>
          </cell>
          <cell r="O691">
            <v>-2364097.9700000002</v>
          </cell>
          <cell r="P691">
            <v>-2364097.9700000002</v>
          </cell>
          <cell r="Q691">
            <v>-2758867.1</v>
          </cell>
          <cell r="R691">
            <v>-2758867.1</v>
          </cell>
          <cell r="S691">
            <v>-2758867.1</v>
          </cell>
          <cell r="T691">
            <v>-1574559.71</v>
          </cell>
          <cell r="U691">
            <v>-1574559.71</v>
          </cell>
          <cell r="V691">
            <v>-1574559.71</v>
          </cell>
          <cell r="W691">
            <v>-1555455.47</v>
          </cell>
          <cell r="X691">
            <v>-1555455.47</v>
          </cell>
          <cell r="Y691">
            <v>-1555455.47</v>
          </cell>
          <cell r="Z691">
            <v>-2925181.54</v>
          </cell>
          <cell r="AA691">
            <v>-2925181.54</v>
          </cell>
          <cell r="AD691">
            <v>-2120927.398333333</v>
          </cell>
          <cell r="AE691">
            <v>-2306492.5099999998</v>
          </cell>
          <cell r="AF691">
            <v>-2492057.6216666666</v>
          </cell>
          <cell r="AG691">
            <v>-2542526.4275000002</v>
          </cell>
          <cell r="AH691">
            <v>-2457898.9275000007</v>
          </cell>
          <cell r="AI691">
            <v>-2373271.4275000007</v>
          </cell>
          <cell r="AJ691">
            <v>-2286338.9083333337</v>
          </cell>
          <cell r="AK691">
            <v>-2197101.37</v>
          </cell>
          <cell r="AL691">
            <v>-2107863.8316666665</v>
          </cell>
          <cell r="AM691">
            <v>-2086623.544583333</v>
          </cell>
          <cell r="AN691">
            <v>-2133380.5087499996</v>
          </cell>
          <cell r="AP691">
            <v>-2194417.5649999999</v>
          </cell>
          <cell r="AT691">
            <v>0</v>
          </cell>
        </row>
        <row r="692">
          <cell r="J692">
            <v>7955331.4299999997</v>
          </cell>
          <cell r="K692">
            <v>8422811.7799999993</v>
          </cell>
          <cell r="L692">
            <v>8422811.7799999993</v>
          </cell>
          <cell r="M692">
            <v>8422811.7799999993</v>
          </cell>
          <cell r="N692">
            <v>416850.43</v>
          </cell>
          <cell r="O692">
            <v>416850.43</v>
          </cell>
          <cell r="P692">
            <v>416850.43</v>
          </cell>
          <cell r="Q692">
            <v>1110665.8500000001</v>
          </cell>
          <cell r="R692">
            <v>1110665.8500000001</v>
          </cell>
          <cell r="S692">
            <v>1110665.8500000001</v>
          </cell>
          <cell r="T692">
            <v>1469538.15</v>
          </cell>
          <cell r="U692">
            <v>1469538.15</v>
          </cell>
          <cell r="V692">
            <v>1469538.15</v>
          </cell>
          <cell r="W692">
            <v>1867188.38</v>
          </cell>
          <cell r="X692">
            <v>1867188.38</v>
          </cell>
          <cell r="Y692">
            <v>1867188.38</v>
          </cell>
          <cell r="Z692">
            <v>1907555.19</v>
          </cell>
          <cell r="AA692">
            <v>1907555.19</v>
          </cell>
          <cell r="AD692">
            <v>5819367.0079166666</v>
          </cell>
          <cell r="AE692">
            <v>5282186.1537500005</v>
          </cell>
          <cell r="AF692">
            <v>4745005.2995833335</v>
          </cell>
          <cell r="AG692">
            <v>4206173.4858333338</v>
          </cell>
          <cell r="AH692">
            <v>3665690.7124999999</v>
          </cell>
          <cell r="AI692">
            <v>3125207.9391666665</v>
          </cell>
          <cell r="AJ692">
            <v>2581815.5775000001</v>
          </cell>
          <cell r="AK692">
            <v>2035513.6274999995</v>
          </cell>
          <cell r="AL692">
            <v>1489211.6775000002</v>
          </cell>
          <cell r="AM692">
            <v>1278173.4008333334</v>
          </cell>
          <cell r="AN692">
            <v>1402398.7974999996</v>
          </cell>
          <cell r="AP692">
            <v>1684125.0833333333</v>
          </cell>
          <cell r="AT692">
            <v>0</v>
          </cell>
        </row>
        <row r="693">
          <cell r="J693">
            <v>1218112.5</v>
          </cell>
          <cell r="K693">
            <v>870037.5</v>
          </cell>
          <cell r="L693">
            <v>870037.5</v>
          </cell>
          <cell r="M693">
            <v>870037.5</v>
          </cell>
          <cell r="N693">
            <v>518137.5</v>
          </cell>
          <cell r="O693">
            <v>518137.5</v>
          </cell>
          <cell r="P693">
            <v>518137.5</v>
          </cell>
          <cell r="Q693">
            <v>1196125</v>
          </cell>
          <cell r="R693">
            <v>1196125</v>
          </cell>
          <cell r="S693">
            <v>1196125</v>
          </cell>
          <cell r="T693">
            <v>1196125</v>
          </cell>
          <cell r="U693">
            <v>1196125</v>
          </cell>
          <cell r="V693">
            <v>1196125</v>
          </cell>
          <cell r="W693">
            <v>1336890</v>
          </cell>
          <cell r="X693">
            <v>1336890</v>
          </cell>
          <cell r="Y693">
            <v>1336890</v>
          </cell>
          <cell r="Z693">
            <v>1105230</v>
          </cell>
          <cell r="AA693">
            <v>1105230</v>
          </cell>
          <cell r="AD693">
            <v>1037191.6666666666</v>
          </cell>
          <cell r="AE693">
            <v>1002556.25</v>
          </cell>
          <cell r="AF693">
            <v>967920.83333333337</v>
          </cell>
          <cell r="AG693">
            <v>949686.97916666663</v>
          </cell>
          <cell r="AH693">
            <v>947854.6875</v>
          </cell>
          <cell r="AI693">
            <v>946022.39583333337</v>
          </cell>
          <cell r="AJ693">
            <v>964558.4375</v>
          </cell>
          <cell r="AK693">
            <v>1003462.8125</v>
          </cell>
          <cell r="AL693">
            <v>1042367.1875</v>
          </cell>
          <cell r="AM693">
            <v>1086281.5625</v>
          </cell>
          <cell r="AN693">
            <v>1135205.9375</v>
          </cell>
          <cell r="AP693">
            <v>1191565.4166666667</v>
          </cell>
          <cell r="AT693">
            <v>0</v>
          </cell>
        </row>
        <row r="694">
          <cell r="J694">
            <v>2590089.71</v>
          </cell>
          <cell r="K694">
            <v>2626305.9300000002</v>
          </cell>
          <cell r="L694">
            <v>2626305.9300000002</v>
          </cell>
          <cell r="M694">
            <v>2626305.9300000002</v>
          </cell>
          <cell r="N694">
            <v>2364097.9700000002</v>
          </cell>
          <cell r="O694">
            <v>2364097.9700000002</v>
          </cell>
          <cell r="P694">
            <v>2364097.9700000002</v>
          </cell>
          <cell r="Q694">
            <v>2758867.1</v>
          </cell>
          <cell r="R694">
            <v>2758867.1</v>
          </cell>
          <cell r="S694">
            <v>2758867.1</v>
          </cell>
          <cell r="T694">
            <v>1574559.71</v>
          </cell>
          <cell r="U694">
            <v>1574559.71</v>
          </cell>
          <cell r="V694">
            <v>1574559.71</v>
          </cell>
          <cell r="W694">
            <v>1555455.47</v>
          </cell>
          <cell r="X694">
            <v>1555455.47</v>
          </cell>
          <cell r="Y694">
            <v>1555455.47</v>
          </cell>
          <cell r="Z694">
            <v>2925181.54</v>
          </cell>
          <cell r="AA694">
            <v>2925181.54</v>
          </cell>
          <cell r="AD694">
            <v>2120927.398333333</v>
          </cell>
          <cell r="AE694">
            <v>2306492.5099999998</v>
          </cell>
          <cell r="AF694">
            <v>2492057.6216666666</v>
          </cell>
          <cell r="AG694">
            <v>2542526.4275000002</v>
          </cell>
          <cell r="AH694">
            <v>2457898.9275000007</v>
          </cell>
          <cell r="AI694">
            <v>2373271.4275000007</v>
          </cell>
          <cell r="AJ694">
            <v>2286338.9083333337</v>
          </cell>
          <cell r="AK694">
            <v>2197101.37</v>
          </cell>
          <cell r="AL694">
            <v>2107863.8316666665</v>
          </cell>
          <cell r="AM694">
            <v>2086623.544583333</v>
          </cell>
          <cell r="AN694">
            <v>2133380.5087499996</v>
          </cell>
          <cell r="AP694">
            <v>2194417.5649999999</v>
          </cell>
          <cell r="AT694">
            <v>0</v>
          </cell>
        </row>
        <row r="695"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P695">
            <v>0</v>
          </cell>
          <cell r="AT695" t="str">
            <v>23</v>
          </cell>
        </row>
        <row r="696"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P696">
            <v>0</v>
          </cell>
          <cell r="AT696" t="str">
            <v>56</v>
          </cell>
        </row>
        <row r="697"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P697">
            <v>0</v>
          </cell>
          <cell r="AT697" t="str">
            <v>56</v>
          </cell>
        </row>
        <row r="698"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P698">
            <v>0</v>
          </cell>
          <cell r="AT698" t="str">
            <v>56</v>
          </cell>
        </row>
        <row r="699"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P699">
            <v>0</v>
          </cell>
          <cell r="AT699" t="str">
            <v>56</v>
          </cell>
        </row>
        <row r="700"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P700">
            <v>0</v>
          </cell>
          <cell r="AT700" t="str">
            <v>56</v>
          </cell>
        </row>
        <row r="701">
          <cell r="J701">
            <v>106834652.39</v>
          </cell>
          <cell r="K701">
            <v>102011325.04000001</v>
          </cell>
          <cell r="L701">
            <v>110577988.27</v>
          </cell>
          <cell r="M701">
            <v>107949955.48999999</v>
          </cell>
          <cell r="N701">
            <v>99871943.5</v>
          </cell>
          <cell r="O701">
            <v>117087042.34</v>
          </cell>
          <cell r="P701">
            <v>125702031.61</v>
          </cell>
          <cell r="Q701">
            <v>157245712.69</v>
          </cell>
          <cell r="R701">
            <v>153990721.56</v>
          </cell>
          <cell r="S701">
            <v>129076665.26000001</v>
          </cell>
          <cell r="T701">
            <v>118873561.98</v>
          </cell>
          <cell r="U701">
            <v>105438572.86</v>
          </cell>
          <cell r="V701">
            <v>99412946.439999998</v>
          </cell>
          <cell r="W701">
            <v>92860822.540000007</v>
          </cell>
          <cell r="X701">
            <v>98345428.709999993</v>
          </cell>
          <cell r="Y701">
            <v>105857105.98999999</v>
          </cell>
          <cell r="Z701">
            <v>100249311.52</v>
          </cell>
          <cell r="AA701">
            <v>117318639.04000001</v>
          </cell>
          <cell r="AD701">
            <v>117301717.27458332</v>
          </cell>
          <cell r="AE701">
            <v>118198214.64083333</v>
          </cell>
          <cell r="AF701">
            <v>119043762.84750001</v>
          </cell>
          <cell r="AG701">
            <v>119304347.65374999</v>
          </cell>
          <cell r="AH701">
            <v>119396961.70083332</v>
          </cell>
          <cell r="AI701">
            <v>119245776.66791666</v>
          </cell>
          <cell r="AJ701">
            <v>118555267.9825</v>
          </cell>
          <cell r="AK701">
            <v>117664307.06333333</v>
          </cell>
          <cell r="AL701">
            <v>117067415.01916666</v>
          </cell>
          <cell r="AM701">
            <v>116995936.62416667</v>
          </cell>
          <cell r="AN701">
            <v>117021310.15416668</v>
          </cell>
          <cell r="AP701">
            <v>117199900.56166668</v>
          </cell>
          <cell r="AT701">
            <v>0</v>
          </cell>
        </row>
        <row r="702">
          <cell r="J702">
            <v>28672290.129999999</v>
          </cell>
          <cell r="K702">
            <v>24229263.170000002</v>
          </cell>
          <cell r="L702">
            <v>23225641.41</v>
          </cell>
          <cell r="M702">
            <v>22342283.489999998</v>
          </cell>
          <cell r="N702">
            <v>26149228.760000002</v>
          </cell>
          <cell r="O702">
            <v>38479887.420000002</v>
          </cell>
          <cell r="P702">
            <v>50219096.520000003</v>
          </cell>
          <cell r="Q702">
            <v>76807047.670000002</v>
          </cell>
          <cell r="R702">
            <v>72314883.769999996</v>
          </cell>
          <cell r="S702">
            <v>59255918.280000001</v>
          </cell>
          <cell r="T702">
            <v>48294184.159999996</v>
          </cell>
          <cell r="U702">
            <v>40062878.600000001</v>
          </cell>
          <cell r="V702">
            <v>28586204.030000001</v>
          </cell>
          <cell r="W702">
            <v>23083739.379999999</v>
          </cell>
          <cell r="X702">
            <v>21702807.16</v>
          </cell>
          <cell r="Y702">
            <v>22032964.190000001</v>
          </cell>
          <cell r="Z702">
            <v>26002791.41</v>
          </cell>
          <cell r="AA702">
            <v>43459844.109999999</v>
          </cell>
          <cell r="AD702">
            <v>38789450.640416659</v>
          </cell>
          <cell r="AE702">
            <v>39712621.58208333</v>
          </cell>
          <cell r="AF702">
            <v>40849843.405833334</v>
          </cell>
          <cell r="AG702">
            <v>41538543.910416663</v>
          </cell>
          <cell r="AH702">
            <v>42097710.379999995</v>
          </cell>
          <cell r="AI702">
            <v>42500796.694166668</v>
          </cell>
          <cell r="AJ702">
            <v>42449479.615416653</v>
          </cell>
          <cell r="AK702">
            <v>42338298.03041666</v>
          </cell>
          <cell r="AL702">
            <v>42261958.299166657</v>
          </cell>
          <cell r="AM702">
            <v>42242968.438749991</v>
          </cell>
          <cell r="AN702">
            <v>42444365.077916667</v>
          </cell>
          <cell r="AP702">
            <v>42743918.129583336</v>
          </cell>
          <cell r="AT702">
            <v>0</v>
          </cell>
        </row>
        <row r="703"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P703">
            <v>0</v>
          </cell>
          <cell r="AT703">
            <v>0</v>
          </cell>
        </row>
        <row r="704"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P704">
            <v>0</v>
          </cell>
          <cell r="AT704" t="str">
            <v>56</v>
          </cell>
        </row>
        <row r="705"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P705">
            <v>0</v>
          </cell>
          <cell r="AT705" t="str">
            <v>56</v>
          </cell>
        </row>
        <row r="706">
          <cell r="J706">
            <v>0</v>
          </cell>
          <cell r="K706">
            <v>1801927.73</v>
          </cell>
          <cell r="L706">
            <v>9553632.6600000001</v>
          </cell>
          <cell r="M706">
            <v>17638349.969999999</v>
          </cell>
          <cell r="N706">
            <v>23302850.359999999</v>
          </cell>
          <cell r="O706">
            <v>23302850.359999999</v>
          </cell>
          <cell r="P706">
            <v>12797138.48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741335.99</v>
          </cell>
          <cell r="Y706">
            <v>8876786.3399999999</v>
          </cell>
          <cell r="Z706">
            <v>14276910.34</v>
          </cell>
          <cell r="AA706">
            <v>14276910.34</v>
          </cell>
          <cell r="AD706">
            <v>7366395.7966666669</v>
          </cell>
          <cell r="AE706">
            <v>7366395.7966666669</v>
          </cell>
          <cell r="AF706">
            <v>7366395.7966666669</v>
          </cell>
          <cell r="AG706">
            <v>7366395.7966666669</v>
          </cell>
          <cell r="AH706">
            <v>7366395.7966666669</v>
          </cell>
          <cell r="AI706">
            <v>7366395.7966666669</v>
          </cell>
          <cell r="AJ706">
            <v>7291315.4745833324</v>
          </cell>
          <cell r="AK706">
            <v>6849056.1245833337</v>
          </cell>
          <cell r="AL706">
            <v>6116811.9454166666</v>
          </cell>
          <cell r="AM706">
            <v>5375665.96</v>
          </cell>
          <cell r="AN706">
            <v>4623504.291666667</v>
          </cell>
          <cell r="AP706">
            <v>3938233.6350000002</v>
          </cell>
          <cell r="AT706">
            <v>0</v>
          </cell>
        </row>
        <row r="707"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14000</v>
          </cell>
          <cell r="Y707">
            <v>76500</v>
          </cell>
          <cell r="Z707">
            <v>108480</v>
          </cell>
          <cell r="AA707">
            <v>108480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583.33333333333337</v>
          </cell>
          <cell r="AL707">
            <v>4354.166666666667</v>
          </cell>
          <cell r="AM707">
            <v>12061.666666666666</v>
          </cell>
          <cell r="AN707">
            <v>21101.666666666668</v>
          </cell>
          <cell r="AP707">
            <v>35245</v>
          </cell>
          <cell r="AT707">
            <v>0</v>
          </cell>
        </row>
        <row r="708">
          <cell r="J708">
            <v>22332930.52</v>
          </cell>
          <cell r="K708">
            <v>25480073.510000002</v>
          </cell>
          <cell r="L708">
            <v>19016011.780000001</v>
          </cell>
          <cell r="M708">
            <v>13948148.18</v>
          </cell>
          <cell r="N708">
            <v>9254174.0700000003</v>
          </cell>
          <cell r="O708">
            <v>9615697.7200000007</v>
          </cell>
          <cell r="P708">
            <v>15381800.74</v>
          </cell>
          <cell r="Q708">
            <v>30596352.550000001</v>
          </cell>
          <cell r="R708">
            <v>10331750.1</v>
          </cell>
          <cell r="S708">
            <v>18981495.649999999</v>
          </cell>
          <cell r="T708">
            <v>16150290.279999999</v>
          </cell>
          <cell r="U708">
            <v>14550962.609999999</v>
          </cell>
          <cell r="V708">
            <v>10542345.58</v>
          </cell>
          <cell r="W708">
            <v>9250855.4299999997</v>
          </cell>
          <cell r="X708">
            <v>10780811.529999999</v>
          </cell>
          <cell r="Y708">
            <v>8933708.0500000007</v>
          </cell>
          <cell r="Z708">
            <v>9933010.5199999996</v>
          </cell>
          <cell r="AA708">
            <v>10200717.57</v>
          </cell>
          <cell r="AD708">
            <v>21799693.026250001</v>
          </cell>
          <cell r="AE708">
            <v>21732810.534166668</v>
          </cell>
          <cell r="AF708">
            <v>20282105.076250002</v>
          </cell>
          <cell r="AG708">
            <v>18671404.317916669</v>
          </cell>
          <cell r="AH708">
            <v>17550054.870833334</v>
          </cell>
          <cell r="AI708">
            <v>16645366.270000001</v>
          </cell>
          <cell r="AJ708">
            <v>15477874.477500001</v>
          </cell>
          <cell r="AK708">
            <v>14458523.713749999</v>
          </cell>
          <cell r="AL708">
            <v>13906455.364583334</v>
          </cell>
          <cell r="AM708">
            <v>13725805.21125</v>
          </cell>
          <cell r="AN708">
            <v>13778465.890416669</v>
          </cell>
          <cell r="AP708">
            <v>12722075.76375</v>
          </cell>
          <cell r="AT708" t="str">
            <v>56</v>
          </cell>
        </row>
        <row r="709">
          <cell r="J709">
            <v>6268899.25</v>
          </cell>
          <cell r="K709">
            <v>10775333.99</v>
          </cell>
          <cell r="L709">
            <v>9418024.7599999998</v>
          </cell>
          <cell r="M709">
            <v>7450892.8799999999</v>
          </cell>
          <cell r="N709">
            <v>5753463.5599999996</v>
          </cell>
          <cell r="O709">
            <v>5683673.8200000003</v>
          </cell>
          <cell r="P709">
            <v>11168915.279999999</v>
          </cell>
          <cell r="Q709">
            <v>23744776.219999999</v>
          </cell>
          <cell r="R709">
            <v>7601546.1600000001</v>
          </cell>
          <cell r="S709">
            <v>7395317.4299999997</v>
          </cell>
          <cell r="T709">
            <v>7350249.7800000003</v>
          </cell>
          <cell r="U709">
            <v>8123540.9800000004</v>
          </cell>
          <cell r="V709">
            <v>6129127.6500000004</v>
          </cell>
          <cell r="W709">
            <v>6826950.6399999997</v>
          </cell>
          <cell r="X709">
            <v>6618811.8499999996</v>
          </cell>
          <cell r="Y709">
            <v>4751340.6500000004</v>
          </cell>
          <cell r="Z709">
            <v>6672086.1500000004</v>
          </cell>
          <cell r="AA709">
            <v>7170275.1200000001</v>
          </cell>
          <cell r="AD709">
            <v>8205328.4762500003</v>
          </cell>
          <cell r="AE709">
            <v>9019550.5041666664</v>
          </cell>
          <cell r="AF709">
            <v>8996997.4879166652</v>
          </cell>
          <cell r="AG709">
            <v>8964144.7416666672</v>
          </cell>
          <cell r="AH709">
            <v>9115113.3699999992</v>
          </cell>
          <cell r="AI709">
            <v>9222062.3591666669</v>
          </cell>
          <cell r="AJ709">
            <v>9051722.5695833322</v>
          </cell>
          <cell r="AK709">
            <v>8770572.7254166678</v>
          </cell>
          <cell r="AL709">
            <v>8541457.5112499986</v>
          </cell>
          <cell r="AM709">
            <v>8467252.109583335</v>
          </cell>
          <cell r="AN709">
            <v>8567469.7716666665</v>
          </cell>
          <cell r="AP709">
            <v>7776460.673750001</v>
          </cell>
          <cell r="AT709" t="str">
            <v>56</v>
          </cell>
        </row>
        <row r="710">
          <cell r="J710">
            <v>5356506.13</v>
          </cell>
          <cell r="K710">
            <v>6177008.5199999996</v>
          </cell>
          <cell r="L710">
            <v>6867036</v>
          </cell>
          <cell r="M710">
            <v>4873860.78</v>
          </cell>
          <cell r="N710">
            <v>4214024.91</v>
          </cell>
          <cell r="O710">
            <v>4511780.91</v>
          </cell>
          <cell r="P710">
            <v>4908893.96</v>
          </cell>
          <cell r="Q710">
            <v>5864527.3700000001</v>
          </cell>
          <cell r="R710">
            <v>3551126.76</v>
          </cell>
          <cell r="S710">
            <v>4562912.8899999997</v>
          </cell>
          <cell r="T710">
            <v>4192524.98</v>
          </cell>
          <cell r="U710">
            <v>3378372.61</v>
          </cell>
          <cell r="V710">
            <v>3078420.26</v>
          </cell>
          <cell r="W710">
            <v>2995009.89</v>
          </cell>
          <cell r="X710">
            <v>1894117.4</v>
          </cell>
          <cell r="Y710">
            <v>1896994.14</v>
          </cell>
          <cell r="Z710">
            <v>1722817.84</v>
          </cell>
          <cell r="AA710">
            <v>1457810.6</v>
          </cell>
          <cell r="AD710">
            <v>5717645.7229166664</v>
          </cell>
          <cell r="AE710">
            <v>5701477.3795833327</v>
          </cell>
          <cell r="AF710">
            <v>5430409.4879166661</v>
          </cell>
          <cell r="AG710">
            <v>5120397.0487500001</v>
          </cell>
          <cell r="AH710">
            <v>4937739.0991666662</v>
          </cell>
          <cell r="AI710">
            <v>4776627.7404166665</v>
          </cell>
          <cell r="AJ710">
            <v>4549124.2195833335</v>
          </cell>
          <cell r="AK710">
            <v>4209336.0016666669</v>
          </cell>
          <cell r="AL710">
            <v>3878094.9500000007</v>
          </cell>
          <cell r="AM710">
            <v>3650258.5454166667</v>
          </cell>
          <cell r="AN710">
            <v>3419209.487916667</v>
          </cell>
          <cell r="AP710">
            <v>2774058.3095833338</v>
          </cell>
          <cell r="AT710" t="str">
            <v>56</v>
          </cell>
        </row>
        <row r="711">
          <cell r="J711">
            <v>1807145.13</v>
          </cell>
          <cell r="K711">
            <v>2605314.38</v>
          </cell>
          <cell r="L711">
            <v>2568588.5</v>
          </cell>
          <cell r="M711">
            <v>1741319</v>
          </cell>
          <cell r="N711">
            <v>1194650.71</v>
          </cell>
          <cell r="O711">
            <v>1572733.28</v>
          </cell>
          <cell r="P711">
            <v>1716031.52</v>
          </cell>
          <cell r="Q711">
            <v>2873680.18</v>
          </cell>
          <cell r="R711">
            <v>938772.3</v>
          </cell>
          <cell r="S711">
            <v>1273243.3500000001</v>
          </cell>
          <cell r="T711">
            <v>1353348.64</v>
          </cell>
          <cell r="U711">
            <v>1657436.81</v>
          </cell>
          <cell r="V711">
            <v>1423591.14</v>
          </cell>
          <cell r="W711">
            <v>1510188.03</v>
          </cell>
          <cell r="X711">
            <v>1060329.95</v>
          </cell>
          <cell r="Y711">
            <v>1415502.86</v>
          </cell>
          <cell r="Z711">
            <v>1153937.73</v>
          </cell>
          <cell r="AA711">
            <v>1173995.42</v>
          </cell>
          <cell r="AD711">
            <v>1595550.3737500003</v>
          </cell>
          <cell r="AE711">
            <v>1685954.5829166665</v>
          </cell>
          <cell r="AF711">
            <v>1714236.72875</v>
          </cell>
          <cell r="AG711">
            <v>1753374.0833333337</v>
          </cell>
          <cell r="AH711">
            <v>1772406.0895833333</v>
          </cell>
          <cell r="AI711">
            <v>1759207.2337499999</v>
          </cell>
          <cell r="AJ711">
            <v>1697595.5529166665</v>
          </cell>
          <cell r="AK711">
            <v>1589121.1820833336</v>
          </cell>
          <cell r="AL711">
            <v>1512701.4033333333</v>
          </cell>
          <cell r="AM711">
            <v>1497429.3566666667</v>
          </cell>
          <cell r="AN711">
            <v>1479118.905</v>
          </cell>
          <cell r="AP711">
            <v>1351157.5708333331</v>
          </cell>
          <cell r="AT711" t="str">
            <v>56</v>
          </cell>
        </row>
        <row r="712"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P712">
            <v>0</v>
          </cell>
          <cell r="AT712" t="str">
            <v>56</v>
          </cell>
        </row>
        <row r="713"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P713">
            <v>0</v>
          </cell>
          <cell r="AT713" t="str">
            <v>56</v>
          </cell>
        </row>
        <row r="714"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P714">
            <v>0</v>
          </cell>
          <cell r="AT714" t="str">
            <v>56</v>
          </cell>
        </row>
        <row r="715"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P715">
            <v>0</v>
          </cell>
          <cell r="AT715" t="str">
            <v>56</v>
          </cell>
        </row>
        <row r="716"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P716">
            <v>0</v>
          </cell>
          <cell r="AT716" t="str">
            <v>56</v>
          </cell>
        </row>
        <row r="717"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0</v>
          </cell>
          <cell r="AT717" t="str">
            <v>56</v>
          </cell>
        </row>
        <row r="718"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P718">
            <v>0</v>
          </cell>
          <cell r="AT718" t="str">
            <v>56</v>
          </cell>
        </row>
        <row r="719"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  <cell r="AT719" t="str">
            <v>56</v>
          </cell>
        </row>
        <row r="720"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  <cell r="AT720" t="str">
            <v>56</v>
          </cell>
        </row>
        <row r="721"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  <cell r="AT721" t="str">
            <v>56</v>
          </cell>
        </row>
        <row r="722"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P722">
            <v>0</v>
          </cell>
          <cell r="AT722" t="str">
            <v>56</v>
          </cell>
        </row>
        <row r="723"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P723">
            <v>0</v>
          </cell>
          <cell r="AT723" t="str">
            <v>56</v>
          </cell>
        </row>
        <row r="724"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P724">
            <v>0</v>
          </cell>
          <cell r="AT724" t="str">
            <v>56</v>
          </cell>
        </row>
        <row r="725"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P725">
            <v>0</v>
          </cell>
          <cell r="AT725" t="str">
            <v>56</v>
          </cell>
        </row>
        <row r="726"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P726">
            <v>0</v>
          </cell>
          <cell r="AT726" t="str">
            <v>56</v>
          </cell>
        </row>
        <row r="727"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P727">
            <v>0</v>
          </cell>
          <cell r="AT727" t="str">
            <v>55</v>
          </cell>
        </row>
        <row r="728"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P728">
            <v>0</v>
          </cell>
          <cell r="AT728" t="str">
            <v>56</v>
          </cell>
        </row>
        <row r="729"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P729">
            <v>0</v>
          </cell>
          <cell r="AT729" t="str">
            <v>56</v>
          </cell>
        </row>
        <row r="730"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P730">
            <v>0</v>
          </cell>
          <cell r="AT730" t="str">
            <v>56</v>
          </cell>
        </row>
        <row r="731"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P731">
            <v>0</v>
          </cell>
          <cell r="AT731" t="str">
            <v>56</v>
          </cell>
        </row>
        <row r="732"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P732">
            <v>0</v>
          </cell>
          <cell r="AT732" t="str">
            <v>56</v>
          </cell>
        </row>
        <row r="733"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P733">
            <v>0</v>
          </cell>
          <cell r="AT733" t="str">
            <v>56</v>
          </cell>
        </row>
        <row r="734"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P734">
            <v>0</v>
          </cell>
          <cell r="AT734" t="str">
            <v>56</v>
          </cell>
        </row>
        <row r="735">
          <cell r="J735">
            <v>206063.16</v>
          </cell>
          <cell r="K735">
            <v>197652.4</v>
          </cell>
          <cell r="L735">
            <v>189241.64</v>
          </cell>
          <cell r="M735">
            <v>180830.88</v>
          </cell>
          <cell r="N735">
            <v>172420.12</v>
          </cell>
          <cell r="O735">
            <v>164009.35999999999</v>
          </cell>
          <cell r="P735">
            <v>155598.6</v>
          </cell>
          <cell r="Q735">
            <v>147187.84</v>
          </cell>
          <cell r="R735">
            <v>138777.07999999999</v>
          </cell>
          <cell r="S735">
            <v>130366.32</v>
          </cell>
          <cell r="T735">
            <v>121955.56</v>
          </cell>
          <cell r="U735">
            <v>113544.8</v>
          </cell>
          <cell r="V735">
            <v>105134.04</v>
          </cell>
          <cell r="W735">
            <v>96723.28</v>
          </cell>
          <cell r="X735">
            <v>88312.52</v>
          </cell>
          <cell r="Y735">
            <v>79901.759999999995</v>
          </cell>
          <cell r="Z735">
            <v>71491</v>
          </cell>
          <cell r="AA735">
            <v>63080.24</v>
          </cell>
          <cell r="AD735">
            <v>197652.4</v>
          </cell>
          <cell r="AE735">
            <v>189241.64</v>
          </cell>
          <cell r="AF735">
            <v>180830.88000000003</v>
          </cell>
          <cell r="AG735">
            <v>172420.12000000002</v>
          </cell>
          <cell r="AH735">
            <v>164009.36000000004</v>
          </cell>
          <cell r="AI735">
            <v>155598.60000000003</v>
          </cell>
          <cell r="AJ735">
            <v>147187.84000000003</v>
          </cell>
          <cell r="AK735">
            <v>138777.08000000002</v>
          </cell>
          <cell r="AL735">
            <v>130366.32</v>
          </cell>
          <cell r="AM735">
            <v>121955.56000000001</v>
          </cell>
          <cell r="AN735">
            <v>113544.80000000003</v>
          </cell>
          <cell r="AP735">
            <v>96723.280000000013</v>
          </cell>
          <cell r="AT735">
            <v>5</v>
          </cell>
        </row>
        <row r="736"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P736">
            <v>0</v>
          </cell>
          <cell r="AT736">
            <v>5</v>
          </cell>
        </row>
        <row r="737"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P737">
            <v>0</v>
          </cell>
          <cell r="AT737">
            <v>5</v>
          </cell>
        </row>
        <row r="738">
          <cell r="J738">
            <v>42427.99</v>
          </cell>
          <cell r="K738">
            <v>42055.82</v>
          </cell>
          <cell r="L738">
            <v>41683.65</v>
          </cell>
          <cell r="M738">
            <v>41311.480000000003</v>
          </cell>
          <cell r="N738">
            <v>40939.31</v>
          </cell>
          <cell r="O738">
            <v>40567.14</v>
          </cell>
          <cell r="P738">
            <v>40194.97</v>
          </cell>
          <cell r="Q738">
            <v>39822.800000000003</v>
          </cell>
          <cell r="R738">
            <v>39450.629999999997</v>
          </cell>
          <cell r="S738">
            <v>39078.46</v>
          </cell>
          <cell r="T738">
            <v>38706.29</v>
          </cell>
          <cell r="U738">
            <v>38334.120000000003</v>
          </cell>
          <cell r="V738">
            <v>37961.949999999997</v>
          </cell>
          <cell r="W738">
            <v>37589.78</v>
          </cell>
          <cell r="X738">
            <v>37217.61</v>
          </cell>
          <cell r="Y738">
            <v>36845.440000000002</v>
          </cell>
          <cell r="Z738">
            <v>36473.269999999997</v>
          </cell>
          <cell r="AA738">
            <v>36101.1</v>
          </cell>
          <cell r="AD738">
            <v>42055.82</v>
          </cell>
          <cell r="AE738">
            <v>41683.649999999994</v>
          </cell>
          <cell r="AF738">
            <v>41311.479999999996</v>
          </cell>
          <cell r="AG738">
            <v>40939.310000000005</v>
          </cell>
          <cell r="AH738">
            <v>40567.14</v>
          </cell>
          <cell r="AI738">
            <v>40194.97</v>
          </cell>
          <cell r="AJ738">
            <v>39822.800000000003</v>
          </cell>
          <cell r="AK738">
            <v>39450.630000000005</v>
          </cell>
          <cell r="AL738">
            <v>39078.46</v>
          </cell>
          <cell r="AM738">
            <v>38706.29</v>
          </cell>
          <cell r="AN738">
            <v>38334.120000000003</v>
          </cell>
          <cell r="AP738">
            <v>37589.78</v>
          </cell>
          <cell r="AT738">
            <v>5</v>
          </cell>
        </row>
        <row r="739"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P739">
            <v>0</v>
          </cell>
          <cell r="AT739">
            <v>5</v>
          </cell>
        </row>
        <row r="740"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P740">
            <v>0</v>
          </cell>
          <cell r="AT740">
            <v>5</v>
          </cell>
        </row>
        <row r="741"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P741">
            <v>0</v>
          </cell>
          <cell r="AT741">
            <v>5</v>
          </cell>
        </row>
        <row r="742">
          <cell r="J742">
            <v>1558321.55</v>
          </cell>
          <cell r="K742">
            <v>1551486.8</v>
          </cell>
          <cell r="L742">
            <v>1544652.05</v>
          </cell>
          <cell r="M742">
            <v>1537817.3</v>
          </cell>
          <cell r="N742">
            <v>1530982.55</v>
          </cell>
          <cell r="O742">
            <v>1524147.8</v>
          </cell>
          <cell r="P742">
            <v>1517313.05</v>
          </cell>
          <cell r="Q742">
            <v>1510478.3</v>
          </cell>
          <cell r="R742">
            <v>1503643.55</v>
          </cell>
          <cell r="S742">
            <v>1496808.8</v>
          </cell>
          <cell r="T742">
            <v>1489974.05</v>
          </cell>
          <cell r="U742">
            <v>1483139.3</v>
          </cell>
          <cell r="V742">
            <v>1476304.55</v>
          </cell>
          <cell r="W742">
            <v>1469469.8</v>
          </cell>
          <cell r="X742">
            <v>1462635.05</v>
          </cell>
          <cell r="Y742">
            <v>1455800.3</v>
          </cell>
          <cell r="Z742">
            <v>1448965.55</v>
          </cell>
          <cell r="AA742">
            <v>1442130.8</v>
          </cell>
          <cell r="AD742">
            <v>1551486.8000000005</v>
          </cell>
          <cell r="AE742">
            <v>1544652.0500000005</v>
          </cell>
          <cell r="AF742">
            <v>1537817.3000000005</v>
          </cell>
          <cell r="AG742">
            <v>1530982.5500000005</v>
          </cell>
          <cell r="AH742">
            <v>1524147.8000000005</v>
          </cell>
          <cell r="AI742">
            <v>1517313.0500000005</v>
          </cell>
          <cell r="AJ742">
            <v>1510478.3000000005</v>
          </cell>
          <cell r="AK742">
            <v>1503643.5500000005</v>
          </cell>
          <cell r="AL742">
            <v>1496808.8000000005</v>
          </cell>
          <cell r="AM742">
            <v>1489974.0500000005</v>
          </cell>
          <cell r="AN742">
            <v>1483139.3000000005</v>
          </cell>
          <cell r="AP742">
            <v>1469469.8000000005</v>
          </cell>
          <cell r="AT742">
            <v>5</v>
          </cell>
        </row>
        <row r="743">
          <cell r="J743">
            <v>4379946.12</v>
          </cell>
          <cell r="K743">
            <v>4368687.87</v>
          </cell>
          <cell r="L743">
            <v>4356061.5999999996</v>
          </cell>
          <cell r="M743">
            <v>4343435.33</v>
          </cell>
          <cell r="N743">
            <v>4330809.0599999996</v>
          </cell>
          <cell r="O743">
            <v>4318182.79</v>
          </cell>
          <cell r="P743">
            <v>4305556.5199999996</v>
          </cell>
          <cell r="Q743">
            <v>4292930.25</v>
          </cell>
          <cell r="R743">
            <v>4280303.9800000004</v>
          </cell>
          <cell r="S743">
            <v>4267677.71</v>
          </cell>
          <cell r="T743">
            <v>4255051.4400000004</v>
          </cell>
          <cell r="U743">
            <v>4322624.46</v>
          </cell>
          <cell r="V743">
            <v>4309759.51</v>
          </cell>
          <cell r="W743">
            <v>4296894.5599999996</v>
          </cell>
          <cell r="X743">
            <v>4284029.6100000003</v>
          </cell>
          <cell r="Y743">
            <v>4271164.66</v>
          </cell>
          <cell r="Z743">
            <v>4258299.71</v>
          </cell>
          <cell r="AA743">
            <v>4245434.76</v>
          </cell>
          <cell r="AD743">
            <v>4368058.2341666669</v>
          </cell>
          <cell r="AE743">
            <v>4355547.1150000002</v>
          </cell>
          <cell r="AF743">
            <v>4343035.6675000014</v>
          </cell>
          <cell r="AG743">
            <v>4330523.8916666666</v>
          </cell>
          <cell r="AH743">
            <v>4321353.4245833326</v>
          </cell>
          <cell r="AI743">
            <v>4315514.4854166666</v>
          </cell>
          <cell r="AJ743">
            <v>4309598.6554166665</v>
          </cell>
          <cell r="AK743">
            <v>4303605.9345833333</v>
          </cell>
          <cell r="AL743">
            <v>4297593.3237499995</v>
          </cell>
          <cell r="AM743">
            <v>4291560.822916667</v>
          </cell>
          <cell r="AN743">
            <v>4285508.4320833338</v>
          </cell>
          <cell r="AP743">
            <v>4273343.9804166667</v>
          </cell>
          <cell r="AT743" t="str">
            <v>5</v>
          </cell>
        </row>
        <row r="744">
          <cell r="J744">
            <v>1220173.96</v>
          </cell>
          <cell r="K744">
            <v>1213280.32</v>
          </cell>
          <cell r="L744">
            <v>1206386.68</v>
          </cell>
          <cell r="M744">
            <v>1199493.04</v>
          </cell>
          <cell r="N744">
            <v>1192599.3999999999</v>
          </cell>
          <cell r="O744">
            <v>1185705.76</v>
          </cell>
          <cell r="P744">
            <v>1178812.1200000001</v>
          </cell>
          <cell r="Q744">
            <v>1171918.48</v>
          </cell>
          <cell r="R744">
            <v>1165024.8400000001</v>
          </cell>
          <cell r="S744">
            <v>1158131.2</v>
          </cell>
          <cell r="T744">
            <v>1151237.56</v>
          </cell>
          <cell r="U744">
            <v>1144343.92</v>
          </cell>
          <cell r="V744">
            <v>1137450.28</v>
          </cell>
          <cell r="W744">
            <v>1130556.6399999999</v>
          </cell>
          <cell r="X744">
            <v>1123663</v>
          </cell>
          <cell r="Y744">
            <v>1116769.3600000001</v>
          </cell>
          <cell r="Z744">
            <v>1109875.72</v>
          </cell>
          <cell r="AA744">
            <v>1102982.08</v>
          </cell>
          <cell r="AD744">
            <v>1213280.3200000003</v>
          </cell>
          <cell r="AE744">
            <v>1206386.68</v>
          </cell>
          <cell r="AF744">
            <v>1199493.04</v>
          </cell>
          <cell r="AG744">
            <v>1192599.3999999999</v>
          </cell>
          <cell r="AH744">
            <v>1185705.76</v>
          </cell>
          <cell r="AI744">
            <v>1178812.1199999999</v>
          </cell>
          <cell r="AJ744">
            <v>1171918.48</v>
          </cell>
          <cell r="AK744">
            <v>1165024.8400000001</v>
          </cell>
          <cell r="AL744">
            <v>1158131.2</v>
          </cell>
          <cell r="AM744">
            <v>1151237.56</v>
          </cell>
          <cell r="AN744">
            <v>1144343.9200000002</v>
          </cell>
          <cell r="AP744">
            <v>1130556.6399999999</v>
          </cell>
          <cell r="AT744" t="str">
            <v>5</v>
          </cell>
        </row>
        <row r="745"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P745">
            <v>0</v>
          </cell>
          <cell r="AT745">
            <v>5</v>
          </cell>
        </row>
        <row r="746">
          <cell r="J746">
            <v>206202.32</v>
          </cell>
          <cell r="K746">
            <v>205037.33</v>
          </cell>
          <cell r="L746">
            <v>203872.34</v>
          </cell>
          <cell r="M746">
            <v>202707.35</v>
          </cell>
          <cell r="N746">
            <v>201542.36</v>
          </cell>
          <cell r="O746">
            <v>200377.37</v>
          </cell>
          <cell r="P746">
            <v>199212.38</v>
          </cell>
          <cell r="Q746">
            <v>198047.39</v>
          </cell>
          <cell r="R746">
            <v>196882.4</v>
          </cell>
          <cell r="S746">
            <v>195717.41</v>
          </cell>
          <cell r="T746">
            <v>194552.42</v>
          </cell>
          <cell r="U746">
            <v>193387.43</v>
          </cell>
          <cell r="V746">
            <v>192222.44</v>
          </cell>
          <cell r="W746">
            <v>191057.45</v>
          </cell>
          <cell r="X746">
            <v>189892.46</v>
          </cell>
          <cell r="Y746">
            <v>188727.47</v>
          </cell>
          <cell r="Z746">
            <v>187562.48</v>
          </cell>
          <cell r="AA746">
            <v>186397.49</v>
          </cell>
          <cell r="AD746">
            <v>205037.33000000005</v>
          </cell>
          <cell r="AE746">
            <v>203872.34</v>
          </cell>
          <cell r="AF746">
            <v>202707.35</v>
          </cell>
          <cell r="AG746">
            <v>201542.36</v>
          </cell>
          <cell r="AH746">
            <v>200377.37</v>
          </cell>
          <cell r="AI746">
            <v>199212.37999999998</v>
          </cell>
          <cell r="AJ746">
            <v>198047.38999999998</v>
          </cell>
          <cell r="AK746">
            <v>196882.4</v>
          </cell>
          <cell r="AL746">
            <v>195717.41</v>
          </cell>
          <cell r="AM746">
            <v>194552.42</v>
          </cell>
          <cell r="AN746">
            <v>193387.43000000002</v>
          </cell>
          <cell r="AP746">
            <v>191057.44999999998</v>
          </cell>
          <cell r="AT746" t="str">
            <v>5</v>
          </cell>
        </row>
        <row r="747"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P747">
            <v>0</v>
          </cell>
          <cell r="AT747">
            <v>5</v>
          </cell>
        </row>
        <row r="748"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P748">
            <v>0</v>
          </cell>
          <cell r="AT748">
            <v>5</v>
          </cell>
        </row>
        <row r="749"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P749">
            <v>0</v>
          </cell>
          <cell r="AT749">
            <v>5</v>
          </cell>
        </row>
        <row r="750"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P750">
            <v>0</v>
          </cell>
          <cell r="AT750">
            <v>5</v>
          </cell>
        </row>
        <row r="751"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P751">
            <v>0</v>
          </cell>
          <cell r="AT751">
            <v>5</v>
          </cell>
        </row>
        <row r="752"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P752">
            <v>0</v>
          </cell>
          <cell r="AT752">
            <v>5</v>
          </cell>
        </row>
        <row r="753">
          <cell r="J753">
            <v>1163521.2</v>
          </cell>
          <cell r="K753">
            <v>1155089.8799999999</v>
          </cell>
          <cell r="L753">
            <v>1146658.56</v>
          </cell>
          <cell r="M753">
            <v>1138227.24</v>
          </cell>
          <cell r="N753">
            <v>1129795.92</v>
          </cell>
          <cell r="O753">
            <v>1121364.6000000001</v>
          </cell>
          <cell r="P753">
            <v>1112933.28</v>
          </cell>
          <cell r="Q753">
            <v>1104501.96</v>
          </cell>
          <cell r="R753">
            <v>1096070.6399999999</v>
          </cell>
          <cell r="S753">
            <v>1087639.32</v>
          </cell>
          <cell r="T753">
            <v>1079208</v>
          </cell>
          <cell r="U753">
            <v>1070776.68</v>
          </cell>
          <cell r="V753">
            <v>1062345.3600000001</v>
          </cell>
          <cell r="W753">
            <v>1053914.04</v>
          </cell>
          <cell r="X753">
            <v>1045482.72</v>
          </cell>
          <cell r="Y753">
            <v>1037051.4</v>
          </cell>
          <cell r="Z753">
            <v>1028620.08</v>
          </cell>
          <cell r="AA753">
            <v>1020188.76</v>
          </cell>
          <cell r="AD753">
            <v>1155089.8799999999</v>
          </cell>
          <cell r="AE753">
            <v>1146658.56</v>
          </cell>
          <cell r="AF753">
            <v>1138227.24</v>
          </cell>
          <cell r="AG753">
            <v>1129795.9200000002</v>
          </cell>
          <cell r="AH753">
            <v>1121364.6000000001</v>
          </cell>
          <cell r="AI753">
            <v>1112933.28</v>
          </cell>
          <cell r="AJ753">
            <v>1104501.96</v>
          </cell>
          <cell r="AK753">
            <v>1096070.6399999999</v>
          </cell>
          <cell r="AL753">
            <v>1087639.32</v>
          </cell>
          <cell r="AM753">
            <v>1079208</v>
          </cell>
          <cell r="AN753">
            <v>1070776.6800000002</v>
          </cell>
          <cell r="AP753">
            <v>1053914.04</v>
          </cell>
          <cell r="AT753">
            <v>5</v>
          </cell>
        </row>
        <row r="754"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P754">
            <v>0</v>
          </cell>
          <cell r="AT754">
            <v>5</v>
          </cell>
        </row>
        <row r="755">
          <cell r="J755">
            <v>406685.42</v>
          </cell>
          <cell r="K755">
            <v>404032.55</v>
          </cell>
          <cell r="L755">
            <v>401379.68</v>
          </cell>
          <cell r="M755">
            <v>398726.81</v>
          </cell>
          <cell r="N755">
            <v>396073.94</v>
          </cell>
          <cell r="O755">
            <v>393421.07</v>
          </cell>
          <cell r="P755">
            <v>390768.2</v>
          </cell>
          <cell r="Q755">
            <v>388115.33</v>
          </cell>
          <cell r="R755">
            <v>385462.46</v>
          </cell>
          <cell r="S755">
            <v>382809.59</v>
          </cell>
          <cell r="T755">
            <v>380156.72</v>
          </cell>
          <cell r="U755">
            <v>377503.85</v>
          </cell>
          <cell r="V755">
            <v>374850.98</v>
          </cell>
          <cell r="W755">
            <v>372198.11</v>
          </cell>
          <cell r="X755">
            <v>369545.24</v>
          </cell>
          <cell r="Y755">
            <v>366892.37</v>
          </cell>
          <cell r="Z755">
            <v>364239.5</v>
          </cell>
          <cell r="AA755">
            <v>361586.63</v>
          </cell>
          <cell r="AD755">
            <v>404032.55</v>
          </cell>
          <cell r="AE755">
            <v>401379.67999999993</v>
          </cell>
          <cell r="AF755">
            <v>398726.81000000006</v>
          </cell>
          <cell r="AG755">
            <v>396073.93999999994</v>
          </cell>
          <cell r="AH755">
            <v>393421.07</v>
          </cell>
          <cell r="AI755">
            <v>390768.19999999995</v>
          </cell>
          <cell r="AJ755">
            <v>388115.33</v>
          </cell>
          <cell r="AK755">
            <v>385462.46</v>
          </cell>
          <cell r="AL755">
            <v>382809.58999999991</v>
          </cell>
          <cell r="AM755">
            <v>380156.72</v>
          </cell>
          <cell r="AN755">
            <v>377503.84999999992</v>
          </cell>
          <cell r="AP755">
            <v>372198.11000000004</v>
          </cell>
          <cell r="AT755">
            <v>5</v>
          </cell>
        </row>
        <row r="756"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P756">
            <v>0</v>
          </cell>
          <cell r="AT756">
            <v>5</v>
          </cell>
        </row>
        <row r="757"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P757">
            <v>0</v>
          </cell>
          <cell r="AT757">
            <v>5</v>
          </cell>
        </row>
        <row r="758"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P758">
            <v>0</v>
          </cell>
          <cell r="AT758">
            <v>5</v>
          </cell>
        </row>
        <row r="759"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P759">
            <v>0</v>
          </cell>
          <cell r="AT759">
            <v>5</v>
          </cell>
        </row>
        <row r="760"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P760">
            <v>0</v>
          </cell>
          <cell r="AT760">
            <v>5</v>
          </cell>
        </row>
        <row r="761"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P761">
            <v>0</v>
          </cell>
          <cell r="AT761">
            <v>5</v>
          </cell>
        </row>
        <row r="762"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P762">
            <v>0</v>
          </cell>
          <cell r="AT762">
            <v>5</v>
          </cell>
        </row>
        <row r="763"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P763">
            <v>0</v>
          </cell>
          <cell r="AT763">
            <v>5</v>
          </cell>
        </row>
        <row r="764"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P764">
            <v>0</v>
          </cell>
          <cell r="AT764">
            <v>5</v>
          </cell>
        </row>
        <row r="765"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P765">
            <v>0</v>
          </cell>
          <cell r="AT765" t="str">
            <v>5</v>
          </cell>
        </row>
        <row r="766"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P766">
            <v>0</v>
          </cell>
          <cell r="AT766" t="str">
            <v>5</v>
          </cell>
        </row>
        <row r="767">
          <cell r="J767">
            <v>720567.41</v>
          </cell>
          <cell r="K767">
            <v>699306.67</v>
          </cell>
          <cell r="L767">
            <v>678045.93</v>
          </cell>
          <cell r="M767">
            <v>656785.18999999994</v>
          </cell>
          <cell r="N767">
            <v>635524.44999999995</v>
          </cell>
          <cell r="O767">
            <v>614263.71</v>
          </cell>
          <cell r="P767">
            <v>593002.97</v>
          </cell>
          <cell r="Q767">
            <v>571742.23</v>
          </cell>
          <cell r="R767">
            <v>550481.49</v>
          </cell>
          <cell r="S767">
            <v>529220.75</v>
          </cell>
          <cell r="T767">
            <v>507960.01</v>
          </cell>
          <cell r="U767">
            <v>486699.27</v>
          </cell>
          <cell r="V767">
            <v>465438.53</v>
          </cell>
          <cell r="W767">
            <v>444177.79</v>
          </cell>
          <cell r="X767">
            <v>422917.05</v>
          </cell>
          <cell r="Y767">
            <v>401656.31</v>
          </cell>
          <cell r="Z767">
            <v>380395.57</v>
          </cell>
          <cell r="AA767">
            <v>311010.76</v>
          </cell>
          <cell r="AD767">
            <v>699306.66999999993</v>
          </cell>
          <cell r="AE767">
            <v>678045.92999999982</v>
          </cell>
          <cell r="AF767">
            <v>656785.18999999994</v>
          </cell>
          <cell r="AG767">
            <v>635524.44999999995</v>
          </cell>
          <cell r="AH767">
            <v>614263.71000000008</v>
          </cell>
          <cell r="AI767">
            <v>593002.97</v>
          </cell>
          <cell r="AJ767">
            <v>571742.23</v>
          </cell>
          <cell r="AK767">
            <v>550481.49000000011</v>
          </cell>
          <cell r="AL767">
            <v>529220.74999999988</v>
          </cell>
          <cell r="AM767">
            <v>507960.00999999995</v>
          </cell>
          <cell r="AN767">
            <v>484694.10041666665</v>
          </cell>
          <cell r="AP767">
            <v>436831.48041666666</v>
          </cell>
          <cell r="AT767" t="str">
            <v>5</v>
          </cell>
        </row>
        <row r="768">
          <cell r="J768">
            <v>1298377.71</v>
          </cell>
          <cell r="K768">
            <v>1261388.57</v>
          </cell>
          <cell r="L768">
            <v>1227266.43</v>
          </cell>
          <cell r="M768">
            <v>1191436.29</v>
          </cell>
          <cell r="N768">
            <v>1157863.1499999999</v>
          </cell>
          <cell r="O768">
            <v>1122704.01</v>
          </cell>
          <cell r="P768">
            <v>1087130.8899999999</v>
          </cell>
          <cell r="Q768">
            <v>1050141.75</v>
          </cell>
          <cell r="R768">
            <v>1013152.61</v>
          </cell>
          <cell r="S768">
            <v>976163.47</v>
          </cell>
          <cell r="T768">
            <v>965134.33</v>
          </cell>
          <cell r="U768">
            <v>928145.19</v>
          </cell>
          <cell r="V768">
            <v>891156.05</v>
          </cell>
          <cell r="W768">
            <v>854166.91</v>
          </cell>
          <cell r="X768">
            <v>817177.77</v>
          </cell>
          <cell r="Y768">
            <v>781468.01</v>
          </cell>
          <cell r="Z768">
            <v>744478.87</v>
          </cell>
          <cell r="AA768">
            <v>615108.65</v>
          </cell>
          <cell r="AD768">
            <v>1263282.5687499999</v>
          </cell>
          <cell r="AE768">
            <v>1227497.2645833336</v>
          </cell>
          <cell r="AF768">
            <v>1191711.9604166667</v>
          </cell>
          <cell r="AG768">
            <v>1157008.3229166667</v>
          </cell>
          <cell r="AH768">
            <v>1123386.3520833335</v>
          </cell>
          <cell r="AI768">
            <v>1089607.7975000001</v>
          </cell>
          <cell r="AJ768">
            <v>1055672.6591666667</v>
          </cell>
          <cell r="AK768">
            <v>1021618.0625</v>
          </cell>
          <cell r="AL768">
            <v>987449.02333333343</v>
          </cell>
          <cell r="AM768">
            <v>953142.66666666651</v>
          </cell>
          <cell r="AN768">
            <v>914768.51500000001</v>
          </cell>
          <cell r="AP768">
            <v>834455.23583333334</v>
          </cell>
          <cell r="AT768" t="str">
            <v>5</v>
          </cell>
        </row>
        <row r="769"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P769">
            <v>337974.29333333333</v>
          </cell>
          <cell r="AT769" t="str">
            <v>5</v>
          </cell>
        </row>
        <row r="770"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P770">
            <v>0</v>
          </cell>
          <cell r="AT770">
            <v>5</v>
          </cell>
        </row>
        <row r="771"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P771">
            <v>0</v>
          </cell>
          <cell r="AT771">
            <v>5</v>
          </cell>
        </row>
        <row r="772"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P772">
            <v>0</v>
          </cell>
          <cell r="AT772">
            <v>5</v>
          </cell>
        </row>
        <row r="773"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P773">
            <v>0</v>
          </cell>
          <cell r="AT773">
            <v>5</v>
          </cell>
        </row>
        <row r="774">
          <cell r="J774">
            <v>2204507.11</v>
          </cell>
          <cell r="K774">
            <v>2197279.2200000002</v>
          </cell>
          <cell r="L774">
            <v>2190051.33</v>
          </cell>
          <cell r="M774">
            <v>2182823.44</v>
          </cell>
          <cell r="N774">
            <v>2175595.5499999998</v>
          </cell>
          <cell r="O774">
            <v>2168367.66</v>
          </cell>
          <cell r="P774">
            <v>2161139.77</v>
          </cell>
          <cell r="Q774">
            <v>2153911.88</v>
          </cell>
          <cell r="R774">
            <v>2146683.9900000002</v>
          </cell>
          <cell r="S774">
            <v>2139456.1</v>
          </cell>
          <cell r="T774">
            <v>2132228.21</v>
          </cell>
          <cell r="U774">
            <v>2125000.3199999998</v>
          </cell>
          <cell r="V774">
            <v>2117772.4300000002</v>
          </cell>
          <cell r="W774">
            <v>2110544.54</v>
          </cell>
          <cell r="X774">
            <v>2103316.65</v>
          </cell>
          <cell r="Y774">
            <v>2096088.76</v>
          </cell>
          <cell r="Z774">
            <v>2088860.87</v>
          </cell>
          <cell r="AA774">
            <v>2081632.98</v>
          </cell>
          <cell r="AD774">
            <v>2197279.2200000002</v>
          </cell>
          <cell r="AE774">
            <v>2190051.33</v>
          </cell>
          <cell r="AF774">
            <v>2182823.44</v>
          </cell>
          <cell r="AG774">
            <v>2175595.5499999998</v>
          </cell>
          <cell r="AH774">
            <v>2168367.6599999997</v>
          </cell>
          <cell r="AI774">
            <v>2161139.77</v>
          </cell>
          <cell r="AJ774">
            <v>2153911.88</v>
          </cell>
          <cell r="AK774">
            <v>2146683.9900000002</v>
          </cell>
          <cell r="AL774">
            <v>2139456.1</v>
          </cell>
          <cell r="AM774">
            <v>2132228.21</v>
          </cell>
          <cell r="AN774">
            <v>2125000.3199999998</v>
          </cell>
          <cell r="AP774">
            <v>2110544.54</v>
          </cell>
          <cell r="AT774" t="str">
            <v>5</v>
          </cell>
        </row>
        <row r="775">
          <cell r="J775">
            <v>453456.66</v>
          </cell>
          <cell r="K775">
            <v>452389.7</v>
          </cell>
          <cell r="L775">
            <v>451322.74</v>
          </cell>
          <cell r="M775">
            <v>450255.78</v>
          </cell>
          <cell r="N775">
            <v>449188.82</v>
          </cell>
          <cell r="O775">
            <v>448121.86</v>
          </cell>
          <cell r="P775">
            <v>447054.9</v>
          </cell>
          <cell r="Q775">
            <v>445987.94</v>
          </cell>
          <cell r="R775">
            <v>444920.98</v>
          </cell>
          <cell r="S775">
            <v>443854.02</v>
          </cell>
          <cell r="T775">
            <v>442787.06</v>
          </cell>
          <cell r="U775">
            <v>441720.1</v>
          </cell>
          <cell r="V775">
            <v>440653.14</v>
          </cell>
          <cell r="W775">
            <v>439586.18</v>
          </cell>
          <cell r="X775">
            <v>438519.22</v>
          </cell>
          <cell r="Y775">
            <v>437452.26</v>
          </cell>
          <cell r="Z775">
            <v>436385.3</v>
          </cell>
          <cell r="AA775">
            <v>435318.34</v>
          </cell>
          <cell r="AD775">
            <v>452389.70000000013</v>
          </cell>
          <cell r="AE775">
            <v>451322.74000000005</v>
          </cell>
          <cell r="AF775">
            <v>450255.78</v>
          </cell>
          <cell r="AG775">
            <v>449188.82</v>
          </cell>
          <cell r="AH775">
            <v>448121.86000000004</v>
          </cell>
          <cell r="AI775">
            <v>447054.89999999997</v>
          </cell>
          <cell r="AJ775">
            <v>445987.94</v>
          </cell>
          <cell r="AK775">
            <v>444920.98</v>
          </cell>
          <cell r="AL775">
            <v>443854.02</v>
          </cell>
          <cell r="AM775">
            <v>442787.06</v>
          </cell>
          <cell r="AN775">
            <v>441720.09999999992</v>
          </cell>
          <cell r="AP775">
            <v>439586.17999999993</v>
          </cell>
          <cell r="AT775" t="str">
            <v>5</v>
          </cell>
        </row>
        <row r="776"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P776">
            <v>0</v>
          </cell>
          <cell r="AT776">
            <v>5</v>
          </cell>
        </row>
        <row r="777"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4148</v>
          </cell>
          <cell r="R777">
            <v>4148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D777">
            <v>172.83333333333334</v>
          </cell>
          <cell r="AE777">
            <v>518.5</v>
          </cell>
          <cell r="AF777">
            <v>691.33333333333337</v>
          </cell>
          <cell r="AG777">
            <v>691.33333333333337</v>
          </cell>
          <cell r="AH777">
            <v>691.33333333333337</v>
          </cell>
          <cell r="AI777">
            <v>691.33333333333337</v>
          </cell>
          <cell r="AJ777">
            <v>691.33333333333337</v>
          </cell>
          <cell r="AK777">
            <v>691.33333333333337</v>
          </cell>
          <cell r="AL777">
            <v>691.33333333333337</v>
          </cell>
          <cell r="AM777">
            <v>691.33333333333337</v>
          </cell>
          <cell r="AN777">
            <v>691.33333333333337</v>
          </cell>
          <cell r="AP777">
            <v>518.5</v>
          </cell>
          <cell r="AT777">
            <v>5</v>
          </cell>
        </row>
        <row r="778">
          <cell r="J778">
            <v>1697046.2</v>
          </cell>
          <cell r="K778">
            <v>1689995.32</v>
          </cell>
          <cell r="L778">
            <v>1682944.44</v>
          </cell>
          <cell r="M778">
            <v>1675893.56</v>
          </cell>
          <cell r="N778">
            <v>1668842.68</v>
          </cell>
          <cell r="O778">
            <v>1661791.8</v>
          </cell>
          <cell r="P778">
            <v>1654740.92</v>
          </cell>
          <cell r="Q778">
            <v>1647690.04</v>
          </cell>
          <cell r="R778">
            <v>1640639.16</v>
          </cell>
          <cell r="S778">
            <v>1633588.28</v>
          </cell>
          <cell r="T778">
            <v>1626537.4</v>
          </cell>
          <cell r="U778">
            <v>1619486.52</v>
          </cell>
          <cell r="V778">
            <v>1612435.64</v>
          </cell>
          <cell r="W778">
            <v>1605384.76</v>
          </cell>
          <cell r="X778">
            <v>1598333.88</v>
          </cell>
          <cell r="Y778">
            <v>1591283</v>
          </cell>
          <cell r="Z778">
            <v>1584232.12</v>
          </cell>
          <cell r="AA778">
            <v>1577181.24</v>
          </cell>
          <cell r="AD778">
            <v>1689995.3199999996</v>
          </cell>
          <cell r="AE778">
            <v>1682944.4400000002</v>
          </cell>
          <cell r="AF778">
            <v>1675893.5599999998</v>
          </cell>
          <cell r="AG778">
            <v>1668842.6800000004</v>
          </cell>
          <cell r="AH778">
            <v>1661791.8</v>
          </cell>
          <cell r="AI778">
            <v>1654740.92</v>
          </cell>
          <cell r="AJ778">
            <v>1647690.0399999998</v>
          </cell>
          <cell r="AK778">
            <v>1640639.1600000001</v>
          </cell>
          <cell r="AL778">
            <v>1633588.2800000003</v>
          </cell>
          <cell r="AM778">
            <v>1626537.3999999997</v>
          </cell>
          <cell r="AN778">
            <v>1619486.5200000003</v>
          </cell>
          <cell r="AP778">
            <v>1605384.7600000005</v>
          </cell>
          <cell r="AT778" t="str">
            <v>5</v>
          </cell>
        </row>
        <row r="779">
          <cell r="J779">
            <v>1990775.31</v>
          </cell>
          <cell r="K779">
            <v>1982780.23</v>
          </cell>
          <cell r="L779">
            <v>1974785.15</v>
          </cell>
          <cell r="M779">
            <v>1966790.07</v>
          </cell>
          <cell r="N779">
            <v>1958794.99</v>
          </cell>
          <cell r="O779">
            <v>1950799.91</v>
          </cell>
          <cell r="P779">
            <v>1942804.83</v>
          </cell>
          <cell r="Q779">
            <v>1934809.75</v>
          </cell>
          <cell r="R779">
            <v>1926814.67</v>
          </cell>
          <cell r="S779">
            <v>1918819.59</v>
          </cell>
          <cell r="T779">
            <v>1910824.51</v>
          </cell>
          <cell r="U779">
            <v>1902829.43</v>
          </cell>
          <cell r="V779">
            <v>1894834.35</v>
          </cell>
          <cell r="W779">
            <v>1886839.27</v>
          </cell>
          <cell r="X779">
            <v>1878844.19</v>
          </cell>
          <cell r="Y779">
            <v>1870849.11</v>
          </cell>
          <cell r="Z779">
            <v>1862854.03</v>
          </cell>
          <cell r="AA779">
            <v>1854858.95</v>
          </cell>
          <cell r="AD779">
            <v>1982780.2300000002</v>
          </cell>
          <cell r="AE779">
            <v>1974785.1499999997</v>
          </cell>
          <cell r="AF779">
            <v>1966790.0700000003</v>
          </cell>
          <cell r="AG779">
            <v>1958794.9900000002</v>
          </cell>
          <cell r="AH779">
            <v>1950799.9100000001</v>
          </cell>
          <cell r="AI779">
            <v>1942804.83</v>
          </cell>
          <cell r="AJ779">
            <v>1934809.75</v>
          </cell>
          <cell r="AK779">
            <v>1926814.67</v>
          </cell>
          <cell r="AL779">
            <v>1918819.59</v>
          </cell>
          <cell r="AM779">
            <v>1910824.51</v>
          </cell>
          <cell r="AN779">
            <v>1902829.43</v>
          </cell>
          <cell r="AP779">
            <v>1886839.2699999998</v>
          </cell>
          <cell r="AT779" t="str">
            <v>5</v>
          </cell>
        </row>
        <row r="780"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P780">
            <v>0</v>
          </cell>
          <cell r="AT780" t="str">
            <v>5</v>
          </cell>
        </row>
        <row r="781">
          <cell r="J781">
            <v>415306.43</v>
          </cell>
          <cell r="K781">
            <v>377889.94</v>
          </cell>
          <cell r="L781">
            <v>340473.45</v>
          </cell>
          <cell r="M781">
            <v>303056.96000000002</v>
          </cell>
          <cell r="N781">
            <v>265640.46999999997</v>
          </cell>
          <cell r="O781">
            <v>228223.98</v>
          </cell>
          <cell r="P781">
            <v>190807.49</v>
          </cell>
          <cell r="Q781">
            <v>153391</v>
          </cell>
          <cell r="R781">
            <v>115974.51</v>
          </cell>
          <cell r="S781">
            <v>78558.02</v>
          </cell>
          <cell r="T781">
            <v>41141.53</v>
          </cell>
          <cell r="U781">
            <v>3725.04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D781">
            <v>377889.94</v>
          </cell>
          <cell r="AE781">
            <v>340473.45</v>
          </cell>
          <cell r="AF781">
            <v>303056.95999999996</v>
          </cell>
          <cell r="AG781">
            <v>265640.46999999997</v>
          </cell>
          <cell r="AH781">
            <v>228223.97999999995</v>
          </cell>
          <cell r="AI781">
            <v>192211.30041666667</v>
          </cell>
          <cell r="AJ781">
            <v>159161.45166666669</v>
          </cell>
          <cell r="AK781">
            <v>129229.64375</v>
          </cell>
          <cell r="AL781">
            <v>102415.87666666666</v>
          </cell>
          <cell r="AM781">
            <v>78720.150416666671</v>
          </cell>
          <cell r="AN781">
            <v>58142.465000000004</v>
          </cell>
          <cell r="AP781">
            <v>26341.216666666664</v>
          </cell>
          <cell r="AT781" t="str">
            <v>5</v>
          </cell>
        </row>
        <row r="782"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P782">
            <v>0</v>
          </cell>
          <cell r="AT782" t="str">
            <v>5</v>
          </cell>
        </row>
        <row r="783">
          <cell r="J783">
            <v>446869.77</v>
          </cell>
          <cell r="K783">
            <v>424526.27</v>
          </cell>
          <cell r="L783">
            <v>402182.77</v>
          </cell>
          <cell r="M783">
            <v>379839.27</v>
          </cell>
          <cell r="N783">
            <v>357495.77</v>
          </cell>
          <cell r="O783">
            <v>335152.27</v>
          </cell>
          <cell r="P783">
            <v>312808.77</v>
          </cell>
          <cell r="Q783">
            <v>290465.27</v>
          </cell>
          <cell r="R783">
            <v>268121.77</v>
          </cell>
          <cell r="S783">
            <v>245778.27</v>
          </cell>
          <cell r="T783">
            <v>223434.77</v>
          </cell>
          <cell r="U783">
            <v>201091.27</v>
          </cell>
          <cell r="V783">
            <v>178747.77</v>
          </cell>
          <cell r="W783">
            <v>156404.26999999999</v>
          </cell>
          <cell r="X783">
            <v>134060.76999999999</v>
          </cell>
          <cell r="Y783">
            <v>111717.27</v>
          </cell>
          <cell r="Z783">
            <v>89373.77</v>
          </cell>
          <cell r="AA783">
            <v>67030.27</v>
          </cell>
          <cell r="AD783">
            <v>424526.27</v>
          </cell>
          <cell r="AE783">
            <v>402182.77</v>
          </cell>
          <cell r="AF783">
            <v>379839.27</v>
          </cell>
          <cell r="AG783">
            <v>357495.77</v>
          </cell>
          <cell r="AH783">
            <v>335152.27</v>
          </cell>
          <cell r="AI783">
            <v>312808.77</v>
          </cell>
          <cell r="AJ783">
            <v>290465.27</v>
          </cell>
          <cell r="AK783">
            <v>268121.77</v>
          </cell>
          <cell r="AL783">
            <v>245778.27000000002</v>
          </cell>
          <cell r="AM783">
            <v>223434.77000000002</v>
          </cell>
          <cell r="AN783">
            <v>201091.27000000002</v>
          </cell>
          <cell r="AP783">
            <v>156404.27000000002</v>
          </cell>
          <cell r="AT783" t="str">
            <v>5</v>
          </cell>
        </row>
        <row r="784">
          <cell r="J784">
            <v>344284.08</v>
          </cell>
          <cell r="K784">
            <v>327069.88</v>
          </cell>
          <cell r="L784">
            <v>309855.68</v>
          </cell>
          <cell r="M784">
            <v>292641.48</v>
          </cell>
          <cell r="N784">
            <v>275427.28000000003</v>
          </cell>
          <cell r="O784">
            <v>258213.08</v>
          </cell>
          <cell r="P784">
            <v>240998.88</v>
          </cell>
          <cell r="Q784">
            <v>223784.68</v>
          </cell>
          <cell r="R784">
            <v>206570.48</v>
          </cell>
          <cell r="S784">
            <v>189356.28</v>
          </cell>
          <cell r="T784">
            <v>172142.07999999999</v>
          </cell>
          <cell r="U784">
            <v>154927.88</v>
          </cell>
          <cell r="V784">
            <v>137713.68</v>
          </cell>
          <cell r="W784">
            <v>120499.48</v>
          </cell>
          <cell r="X784">
            <v>103285.28</v>
          </cell>
          <cell r="Y784">
            <v>86071.08</v>
          </cell>
          <cell r="Z784">
            <v>68856.88</v>
          </cell>
          <cell r="AA784">
            <v>51642.68</v>
          </cell>
          <cell r="AD784">
            <v>327069.88000000006</v>
          </cell>
          <cell r="AE784">
            <v>309855.68</v>
          </cell>
          <cell r="AF784">
            <v>292641.48000000004</v>
          </cell>
          <cell r="AG784">
            <v>275427.27999999997</v>
          </cell>
          <cell r="AH784">
            <v>258213.08</v>
          </cell>
          <cell r="AI784">
            <v>240998.88</v>
          </cell>
          <cell r="AJ784">
            <v>223784.68000000002</v>
          </cell>
          <cell r="AK784">
            <v>206570.48</v>
          </cell>
          <cell r="AL784">
            <v>189356.28</v>
          </cell>
          <cell r="AM784">
            <v>172142.07999999999</v>
          </cell>
          <cell r="AN784">
            <v>154927.88</v>
          </cell>
          <cell r="AP784">
            <v>120499.48</v>
          </cell>
          <cell r="AT784" t="str">
            <v>5</v>
          </cell>
        </row>
        <row r="785"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P785">
            <v>0</v>
          </cell>
          <cell r="AT785" t="str">
            <v>5</v>
          </cell>
        </row>
        <row r="786">
          <cell r="J786">
            <v>2760288.01</v>
          </cell>
          <cell r="K786">
            <v>2750394.51</v>
          </cell>
          <cell r="L786">
            <v>2740501.01</v>
          </cell>
          <cell r="M786">
            <v>2730607.51</v>
          </cell>
          <cell r="N786">
            <v>2720714.01</v>
          </cell>
          <cell r="O786">
            <v>2710820.51</v>
          </cell>
          <cell r="P786">
            <v>2700927.01</v>
          </cell>
          <cell r="Q786">
            <v>2691033.51</v>
          </cell>
          <cell r="R786">
            <v>2681140.0099999998</v>
          </cell>
          <cell r="S786">
            <v>2671246.5099999998</v>
          </cell>
          <cell r="T786">
            <v>2661353.0099999998</v>
          </cell>
          <cell r="U786">
            <v>2651459.5099999998</v>
          </cell>
          <cell r="V786">
            <v>2641566.0099999998</v>
          </cell>
          <cell r="W786">
            <v>2631672.5099999998</v>
          </cell>
          <cell r="X786">
            <v>2621779.0099999998</v>
          </cell>
          <cell r="Y786">
            <v>2611885.5099999998</v>
          </cell>
          <cell r="Z786">
            <v>2601992.0099999998</v>
          </cell>
          <cell r="AA786">
            <v>2592098.5099999998</v>
          </cell>
          <cell r="AD786">
            <v>2750394.5099999993</v>
          </cell>
          <cell r="AE786">
            <v>2740501.0099999993</v>
          </cell>
          <cell r="AF786">
            <v>2730607.5099999993</v>
          </cell>
          <cell r="AG786">
            <v>2720714.0099999993</v>
          </cell>
          <cell r="AH786">
            <v>2710820.5099999993</v>
          </cell>
          <cell r="AI786">
            <v>2700927.0099999993</v>
          </cell>
          <cell r="AJ786">
            <v>2691033.5099999993</v>
          </cell>
          <cell r="AK786">
            <v>2681140.0099999993</v>
          </cell>
          <cell r="AL786">
            <v>2671246.5099999993</v>
          </cell>
          <cell r="AM786">
            <v>2661353.0099999993</v>
          </cell>
          <cell r="AN786">
            <v>2651459.5099999993</v>
          </cell>
          <cell r="AP786">
            <v>2631672.5099999993</v>
          </cell>
          <cell r="AT786">
            <v>5</v>
          </cell>
        </row>
        <row r="787">
          <cell r="J787">
            <v>2679941.31</v>
          </cell>
          <cell r="K787">
            <v>2670538.0099999998</v>
          </cell>
          <cell r="L787">
            <v>2661134.71</v>
          </cell>
          <cell r="M787">
            <v>2651731.41</v>
          </cell>
          <cell r="N787">
            <v>2642328.11</v>
          </cell>
          <cell r="O787">
            <v>2632924.81</v>
          </cell>
          <cell r="P787">
            <v>2623521.5099999998</v>
          </cell>
          <cell r="Q787">
            <v>2614118.21</v>
          </cell>
          <cell r="R787">
            <v>2604714.91</v>
          </cell>
          <cell r="S787">
            <v>2595311.61</v>
          </cell>
          <cell r="T787">
            <v>2585908.31</v>
          </cell>
          <cell r="U787">
            <v>2576505.0099999998</v>
          </cell>
          <cell r="V787">
            <v>2567101.71</v>
          </cell>
          <cell r="W787">
            <v>2557698.41</v>
          </cell>
          <cell r="X787">
            <v>2548295.11</v>
          </cell>
          <cell r="Y787">
            <v>2538891.81</v>
          </cell>
          <cell r="Z787">
            <v>2529488.5099999998</v>
          </cell>
          <cell r="AA787">
            <v>2520085.21</v>
          </cell>
          <cell r="AD787">
            <v>2670538.0099999998</v>
          </cell>
          <cell r="AE787">
            <v>2661134.7100000004</v>
          </cell>
          <cell r="AF787">
            <v>2651731.41</v>
          </cell>
          <cell r="AG787">
            <v>2642328.11</v>
          </cell>
          <cell r="AH787">
            <v>2632924.81</v>
          </cell>
          <cell r="AI787">
            <v>2623521.5099999998</v>
          </cell>
          <cell r="AJ787">
            <v>2614118.2100000004</v>
          </cell>
          <cell r="AK787">
            <v>2604714.91</v>
          </cell>
          <cell r="AL787">
            <v>2595311.61</v>
          </cell>
          <cell r="AM787">
            <v>2585908.31</v>
          </cell>
          <cell r="AN787">
            <v>2576505.0099999998</v>
          </cell>
          <cell r="AP787">
            <v>2557698.41</v>
          </cell>
          <cell r="AT787">
            <v>5</v>
          </cell>
        </row>
        <row r="788">
          <cell r="J788">
            <v>2077420.84</v>
          </cell>
          <cell r="K788">
            <v>2070257.32</v>
          </cell>
          <cell r="L788">
            <v>2063093.8</v>
          </cell>
          <cell r="M788">
            <v>2055930.28</v>
          </cell>
          <cell r="N788">
            <v>2048766.76</v>
          </cell>
          <cell r="O788">
            <v>2041603.24</v>
          </cell>
          <cell r="P788">
            <v>2034439.72</v>
          </cell>
          <cell r="Q788">
            <v>2027276.2</v>
          </cell>
          <cell r="R788">
            <v>2020112.68</v>
          </cell>
          <cell r="S788">
            <v>2012949.16</v>
          </cell>
          <cell r="T788">
            <v>2005785.64</v>
          </cell>
          <cell r="U788">
            <v>1998622.12</v>
          </cell>
          <cell r="V788">
            <v>1991458.6</v>
          </cell>
          <cell r="W788">
            <v>1984295.08</v>
          </cell>
          <cell r="X788">
            <v>1977131.56</v>
          </cell>
          <cell r="Y788">
            <v>1969968.04</v>
          </cell>
          <cell r="Z788">
            <v>1962804.52</v>
          </cell>
          <cell r="AA788">
            <v>1955641</v>
          </cell>
          <cell r="AD788">
            <v>2070257.32</v>
          </cell>
          <cell r="AE788">
            <v>2063093.7999999998</v>
          </cell>
          <cell r="AF788">
            <v>2055930.28</v>
          </cell>
          <cell r="AG788">
            <v>2048766.7599999998</v>
          </cell>
          <cell r="AH788">
            <v>2041603.2400000002</v>
          </cell>
          <cell r="AI788">
            <v>2034439.72</v>
          </cell>
          <cell r="AJ788">
            <v>2027276.2000000002</v>
          </cell>
          <cell r="AK788">
            <v>2020112.6800000004</v>
          </cell>
          <cell r="AL788">
            <v>2012949.1600000001</v>
          </cell>
          <cell r="AM788">
            <v>2005785.64</v>
          </cell>
          <cell r="AN788">
            <v>1998622.1199999999</v>
          </cell>
          <cell r="AP788">
            <v>1984295.08</v>
          </cell>
          <cell r="AT788" t="str">
            <v>5</v>
          </cell>
        </row>
        <row r="789">
          <cell r="J789">
            <v>2549065.36</v>
          </cell>
          <cell r="K789">
            <v>2540560.23</v>
          </cell>
          <cell r="L789">
            <v>2532055.1</v>
          </cell>
          <cell r="M789">
            <v>2523549.9700000002</v>
          </cell>
          <cell r="N789">
            <v>2515044.84</v>
          </cell>
          <cell r="O789">
            <v>2506539.71</v>
          </cell>
          <cell r="P789">
            <v>2498034.58</v>
          </cell>
          <cell r="Q789">
            <v>2489529.4500000002</v>
          </cell>
          <cell r="R789">
            <v>2481024.3199999998</v>
          </cell>
          <cell r="S789">
            <v>2472519.19</v>
          </cell>
          <cell r="T789">
            <v>2464014.06</v>
          </cell>
          <cell r="U789">
            <v>2455508.9300000002</v>
          </cell>
          <cell r="V789">
            <v>2447003.7999999998</v>
          </cell>
          <cell r="W789">
            <v>2438498.67</v>
          </cell>
          <cell r="X789">
            <v>2429993.54</v>
          </cell>
          <cell r="Y789">
            <v>2421488.41</v>
          </cell>
          <cell r="Z789">
            <v>2412983.2799999998</v>
          </cell>
          <cell r="AA789">
            <v>2404478.15</v>
          </cell>
          <cell r="AD789">
            <v>2540560.23</v>
          </cell>
          <cell r="AE789">
            <v>2532055.0999999996</v>
          </cell>
          <cell r="AF789">
            <v>2523549.9699999997</v>
          </cell>
          <cell r="AG789">
            <v>2515044.8400000003</v>
          </cell>
          <cell r="AH789">
            <v>2506539.71</v>
          </cell>
          <cell r="AI789">
            <v>2498034.58</v>
          </cell>
          <cell r="AJ789">
            <v>2489529.4500000002</v>
          </cell>
          <cell r="AK789">
            <v>2481024.3200000003</v>
          </cell>
          <cell r="AL789">
            <v>2472519.19</v>
          </cell>
          <cell r="AM789">
            <v>2464014.06</v>
          </cell>
          <cell r="AN789">
            <v>2455508.9300000002</v>
          </cell>
          <cell r="AP789">
            <v>2438498.67</v>
          </cell>
          <cell r="AT789" t="str">
            <v>5</v>
          </cell>
        </row>
        <row r="790"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P790">
            <v>0</v>
          </cell>
          <cell r="AT790">
            <v>0</v>
          </cell>
        </row>
        <row r="791"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P791">
            <v>0</v>
          </cell>
          <cell r="AT791">
            <v>0</v>
          </cell>
        </row>
        <row r="792"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P792">
            <v>0</v>
          </cell>
          <cell r="AT792">
            <v>0</v>
          </cell>
        </row>
        <row r="793"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P793">
            <v>0</v>
          </cell>
          <cell r="AT793">
            <v>0</v>
          </cell>
        </row>
        <row r="794"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P794">
            <v>0</v>
          </cell>
          <cell r="AT794">
            <v>0</v>
          </cell>
        </row>
        <row r="795"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P795">
            <v>0</v>
          </cell>
          <cell r="AT795">
            <v>0</v>
          </cell>
        </row>
        <row r="796"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P796">
            <v>0</v>
          </cell>
          <cell r="AT796">
            <v>0</v>
          </cell>
        </row>
        <row r="797">
          <cell r="J797">
            <v>19235103</v>
          </cell>
          <cell r="K797">
            <v>18571825</v>
          </cell>
          <cell r="L797">
            <v>17908547</v>
          </cell>
          <cell r="M797">
            <v>17245269</v>
          </cell>
          <cell r="N797">
            <v>16581991</v>
          </cell>
          <cell r="O797">
            <v>15918713</v>
          </cell>
          <cell r="P797">
            <v>15255435</v>
          </cell>
          <cell r="Q797">
            <v>14592157</v>
          </cell>
          <cell r="R797">
            <v>13928879</v>
          </cell>
          <cell r="S797">
            <v>13265601</v>
          </cell>
          <cell r="T797">
            <v>12602323</v>
          </cell>
          <cell r="U797">
            <v>11939045</v>
          </cell>
          <cell r="V797">
            <v>11275767</v>
          </cell>
          <cell r="W797">
            <v>10612489</v>
          </cell>
          <cell r="X797">
            <v>9949211</v>
          </cell>
          <cell r="Y797">
            <v>9285933</v>
          </cell>
          <cell r="Z797">
            <v>8622655</v>
          </cell>
          <cell r="AA797">
            <v>7959377</v>
          </cell>
          <cell r="AD797">
            <v>18571825</v>
          </cell>
          <cell r="AE797">
            <v>17908547</v>
          </cell>
          <cell r="AF797">
            <v>17245269</v>
          </cell>
          <cell r="AG797">
            <v>16581991</v>
          </cell>
          <cell r="AH797">
            <v>15918713</v>
          </cell>
          <cell r="AI797">
            <v>15255435</v>
          </cell>
          <cell r="AJ797">
            <v>14592157</v>
          </cell>
          <cell r="AK797">
            <v>13928879</v>
          </cell>
          <cell r="AL797">
            <v>13265601</v>
          </cell>
          <cell r="AM797">
            <v>12602323</v>
          </cell>
          <cell r="AN797">
            <v>11939045</v>
          </cell>
          <cell r="AP797">
            <v>10336121.458333334</v>
          </cell>
          <cell r="AT797">
            <v>0</v>
          </cell>
        </row>
        <row r="798"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P798">
            <v>0</v>
          </cell>
          <cell r="AT798">
            <v>0</v>
          </cell>
        </row>
        <row r="799"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P799">
            <v>0</v>
          </cell>
          <cell r="AT799">
            <v>0</v>
          </cell>
        </row>
        <row r="800">
          <cell r="J800">
            <v>50185.88</v>
          </cell>
          <cell r="K800">
            <v>50185.88</v>
          </cell>
          <cell r="L800">
            <v>50185.88</v>
          </cell>
          <cell r="M800">
            <v>50185.88</v>
          </cell>
          <cell r="N800">
            <v>50185.88</v>
          </cell>
          <cell r="O800">
            <v>50185.88</v>
          </cell>
          <cell r="P800">
            <v>50185.88</v>
          </cell>
          <cell r="Q800">
            <v>50185.88</v>
          </cell>
          <cell r="R800">
            <v>50185.88</v>
          </cell>
          <cell r="S800">
            <v>50185.88</v>
          </cell>
          <cell r="T800">
            <v>50185.88</v>
          </cell>
          <cell r="U800">
            <v>50185.88</v>
          </cell>
          <cell r="V800">
            <v>50185.88</v>
          </cell>
          <cell r="W800">
            <v>50185.88</v>
          </cell>
          <cell r="X800">
            <v>50185.88</v>
          </cell>
          <cell r="Y800">
            <v>50185.88</v>
          </cell>
          <cell r="Z800">
            <v>50185.88</v>
          </cell>
          <cell r="AA800">
            <v>50185.88</v>
          </cell>
          <cell r="AD800">
            <v>50185.88</v>
          </cell>
          <cell r="AE800">
            <v>50185.88</v>
          </cell>
          <cell r="AF800">
            <v>50185.88</v>
          </cell>
          <cell r="AG800">
            <v>50185.88</v>
          </cell>
          <cell r="AH800">
            <v>50185.88</v>
          </cell>
          <cell r="AI800">
            <v>50185.88</v>
          </cell>
          <cell r="AJ800">
            <v>50185.88</v>
          </cell>
          <cell r="AK800">
            <v>50185.88</v>
          </cell>
          <cell r="AL800">
            <v>50185.88</v>
          </cell>
          <cell r="AM800">
            <v>50185.88</v>
          </cell>
          <cell r="AN800">
            <v>50185.88</v>
          </cell>
          <cell r="AP800">
            <v>48094.801666666659</v>
          </cell>
          <cell r="AT800">
            <v>0</v>
          </cell>
        </row>
        <row r="801"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P801">
            <v>0</v>
          </cell>
          <cell r="AT801">
            <v>0</v>
          </cell>
        </row>
        <row r="802">
          <cell r="J802">
            <v>60295490.299999997</v>
          </cell>
          <cell r="K802">
            <v>60295490.299999997</v>
          </cell>
          <cell r="L802">
            <v>60295490.299999997</v>
          </cell>
          <cell r="M802">
            <v>60295490.299999997</v>
          </cell>
          <cell r="N802">
            <v>60295490.299999997</v>
          </cell>
          <cell r="O802">
            <v>60295490.299999997</v>
          </cell>
          <cell r="P802">
            <v>60295490.299999997</v>
          </cell>
          <cell r="Q802">
            <v>60295490.299999997</v>
          </cell>
          <cell r="R802">
            <v>60295490.299999997</v>
          </cell>
          <cell r="S802">
            <v>60295490.299999997</v>
          </cell>
          <cell r="T802">
            <v>60295490.299999997</v>
          </cell>
          <cell r="U802">
            <v>60295490.299999997</v>
          </cell>
          <cell r="V802">
            <v>60295490.299999997</v>
          </cell>
          <cell r="W802">
            <v>60295490.299999997</v>
          </cell>
          <cell r="X802">
            <v>60295490.299999997</v>
          </cell>
          <cell r="Y802">
            <v>60295490.299999997</v>
          </cell>
          <cell r="Z802">
            <v>60295490.299999997</v>
          </cell>
          <cell r="AA802">
            <v>60295490.299999997</v>
          </cell>
          <cell r="AD802">
            <v>60295490.29999999</v>
          </cell>
          <cell r="AE802">
            <v>60295490.29999999</v>
          </cell>
          <cell r="AF802">
            <v>60295490.29999999</v>
          </cell>
          <cell r="AG802">
            <v>60295490.29999999</v>
          </cell>
          <cell r="AH802">
            <v>60295490.29999999</v>
          </cell>
          <cell r="AI802">
            <v>60295490.29999999</v>
          </cell>
          <cell r="AJ802">
            <v>60295490.29999999</v>
          </cell>
          <cell r="AK802">
            <v>60295490.29999999</v>
          </cell>
          <cell r="AL802">
            <v>60295490.29999999</v>
          </cell>
          <cell r="AM802">
            <v>60295490.29999999</v>
          </cell>
          <cell r="AN802">
            <v>60295490.29999999</v>
          </cell>
          <cell r="AP802">
            <v>60057865.237916656</v>
          </cell>
          <cell r="AT802">
            <v>0</v>
          </cell>
        </row>
        <row r="803">
          <cell r="J803">
            <v>-656443.23</v>
          </cell>
          <cell r="K803">
            <v>-1282948.23</v>
          </cell>
          <cell r="L803">
            <v>-1909453.23</v>
          </cell>
          <cell r="M803">
            <v>-2535958.23</v>
          </cell>
          <cell r="N803">
            <v>-3162463.23</v>
          </cell>
          <cell r="O803">
            <v>-3788968.23</v>
          </cell>
          <cell r="P803">
            <v>-4415473.2300000004</v>
          </cell>
          <cell r="Q803">
            <v>-5041978.2300000004</v>
          </cell>
          <cell r="R803">
            <v>-5668483.2300000004</v>
          </cell>
          <cell r="S803">
            <v>-6294988.2300000004</v>
          </cell>
          <cell r="T803">
            <v>-6921493.2300000004</v>
          </cell>
          <cell r="U803">
            <v>-7547998.2300000004</v>
          </cell>
          <cell r="V803">
            <v>-8174503.2300000004</v>
          </cell>
          <cell r="W803">
            <v>-8801008.2300000004</v>
          </cell>
          <cell r="X803">
            <v>-9427513.2300000004</v>
          </cell>
          <cell r="Y803">
            <v>-10054018.23</v>
          </cell>
          <cell r="Z803">
            <v>-10680523.23</v>
          </cell>
          <cell r="AA803">
            <v>-11307028.23</v>
          </cell>
          <cell r="AD803">
            <v>-1282948.2300000002</v>
          </cell>
          <cell r="AE803">
            <v>-1909453.2300000002</v>
          </cell>
          <cell r="AF803">
            <v>-2535958.23</v>
          </cell>
          <cell r="AG803">
            <v>-3162463.2300000004</v>
          </cell>
          <cell r="AH803">
            <v>-3788968.2300000004</v>
          </cell>
          <cell r="AI803">
            <v>-4415473.2300000014</v>
          </cell>
          <cell r="AJ803">
            <v>-5041978.2300000014</v>
          </cell>
          <cell r="AK803">
            <v>-5668483.2300000014</v>
          </cell>
          <cell r="AL803">
            <v>-6294988.2300000014</v>
          </cell>
          <cell r="AM803">
            <v>-6921493.2300000014</v>
          </cell>
          <cell r="AN803">
            <v>-7547998.2300000014</v>
          </cell>
          <cell r="AP803">
            <v>-8277673.3037500018</v>
          </cell>
          <cell r="AT803">
            <v>0</v>
          </cell>
        </row>
        <row r="804">
          <cell r="J804">
            <v>18185772.66</v>
          </cell>
          <cell r="K804">
            <v>18185672.66</v>
          </cell>
          <cell r="L804">
            <v>18185672.66</v>
          </cell>
          <cell r="M804">
            <v>18185672.66</v>
          </cell>
          <cell r="N804">
            <v>18185672.66</v>
          </cell>
          <cell r="O804">
            <v>18185672.66</v>
          </cell>
          <cell r="P804">
            <v>18185672.66</v>
          </cell>
          <cell r="Q804">
            <v>18185672.66</v>
          </cell>
          <cell r="R804">
            <v>18185672.66</v>
          </cell>
          <cell r="S804">
            <v>18185672.66</v>
          </cell>
          <cell r="T804">
            <v>18185672.66</v>
          </cell>
          <cell r="U804">
            <v>18185672.66</v>
          </cell>
          <cell r="V804">
            <v>18185672.66</v>
          </cell>
          <cell r="W804">
            <v>18185672.66</v>
          </cell>
          <cell r="X804">
            <v>18185672.66</v>
          </cell>
          <cell r="Y804">
            <v>18185672.66</v>
          </cell>
          <cell r="Z804">
            <v>18185672.66</v>
          </cell>
          <cell r="AA804">
            <v>18185672.66</v>
          </cell>
          <cell r="AD804">
            <v>18185714.326666664</v>
          </cell>
          <cell r="AE804">
            <v>18185710.16</v>
          </cell>
          <cell r="AF804">
            <v>18185701.826666664</v>
          </cell>
          <cell r="AG804">
            <v>18185693.493333332</v>
          </cell>
          <cell r="AH804">
            <v>18185685.16</v>
          </cell>
          <cell r="AI804">
            <v>18185676.826666664</v>
          </cell>
          <cell r="AJ804">
            <v>18185672.66</v>
          </cell>
          <cell r="AK804">
            <v>18185672.66</v>
          </cell>
          <cell r="AL804">
            <v>18185672.66</v>
          </cell>
          <cell r="AM804">
            <v>18185672.66</v>
          </cell>
          <cell r="AN804">
            <v>18185672.66</v>
          </cell>
          <cell r="AP804">
            <v>18164085.451666664</v>
          </cell>
          <cell r="AT804">
            <v>0</v>
          </cell>
        </row>
        <row r="805">
          <cell r="J805">
            <v>24124865.93</v>
          </cell>
          <cell r="K805">
            <v>24156737.989999998</v>
          </cell>
          <cell r="L805">
            <v>24158611.940000001</v>
          </cell>
          <cell r="M805">
            <v>24157683.210000001</v>
          </cell>
          <cell r="N805">
            <v>24157767.120000001</v>
          </cell>
          <cell r="O805">
            <v>24157793.440000001</v>
          </cell>
          <cell r="P805">
            <v>24157793.440000001</v>
          </cell>
          <cell r="Q805">
            <v>24158235.699999999</v>
          </cell>
          <cell r="R805">
            <v>24158235.699999999</v>
          </cell>
          <cell r="S805">
            <v>24158235.699999999</v>
          </cell>
          <cell r="T805">
            <v>24158235.699999999</v>
          </cell>
          <cell r="U805">
            <v>24158235.699999999</v>
          </cell>
          <cell r="V805">
            <v>24158235.699999999</v>
          </cell>
          <cell r="W805">
            <v>24158235.699999999</v>
          </cell>
          <cell r="X805">
            <v>24158235.699999999</v>
          </cell>
          <cell r="Y805">
            <v>24158235.699999999</v>
          </cell>
          <cell r="Z805">
            <v>24158235.699999999</v>
          </cell>
          <cell r="AA805">
            <v>24158235.699999999</v>
          </cell>
          <cell r="AD805">
            <v>23975372.995833337</v>
          </cell>
          <cell r="AE805">
            <v>24107587.019583333</v>
          </cell>
          <cell r="AF805">
            <v>24159292.893749997</v>
          </cell>
          <cell r="AG805">
            <v>24155728.383333329</v>
          </cell>
          <cell r="AH805">
            <v>24153509.442499995</v>
          </cell>
          <cell r="AI805">
            <v>24156593.03791666</v>
          </cell>
          <cell r="AJ805">
            <v>24158045.849583328</v>
          </cell>
          <cell r="AK805">
            <v>24158092.577499997</v>
          </cell>
          <cell r="AL805">
            <v>24158099.921249997</v>
          </cell>
          <cell r="AM805">
            <v>24158142.465833332</v>
          </cell>
          <cell r="AN805">
            <v>24158180.417499993</v>
          </cell>
          <cell r="AP805">
            <v>24158235.699999992</v>
          </cell>
          <cell r="AT805">
            <v>0</v>
          </cell>
        </row>
        <row r="806">
          <cell r="J806">
            <v>4606263.4400000004</v>
          </cell>
          <cell r="K806">
            <v>4550834.93</v>
          </cell>
          <cell r="L806">
            <v>4556493.84</v>
          </cell>
          <cell r="M806">
            <v>4565453.78</v>
          </cell>
          <cell r="N806">
            <v>4574348.42</v>
          </cell>
          <cell r="O806">
            <v>8269006.0899999999</v>
          </cell>
          <cell r="P806">
            <v>10207048.35</v>
          </cell>
          <cell r="Q806">
            <v>10469305.720000001</v>
          </cell>
          <cell r="R806">
            <v>10417047.289999999</v>
          </cell>
          <cell r="S806">
            <v>10432666.539999999</v>
          </cell>
          <cell r="T806">
            <v>10432841.83</v>
          </cell>
          <cell r="U806">
            <v>10436960.310000001</v>
          </cell>
          <cell r="V806">
            <v>10437020.220000001</v>
          </cell>
          <cell r="W806">
            <v>10437020.220000001</v>
          </cell>
          <cell r="X806">
            <v>10437020.220000001</v>
          </cell>
          <cell r="Y806">
            <v>10437020.220000001</v>
          </cell>
          <cell r="Z806">
            <v>10437020.220000001</v>
          </cell>
          <cell r="AA806">
            <v>10437020.220000001</v>
          </cell>
          <cell r="AD806">
            <v>4718337.1658333335</v>
          </cell>
          <cell r="AE806">
            <v>5588601.8745833337</v>
          </cell>
          <cell r="AF806">
            <v>6457339.9508333327</v>
          </cell>
          <cell r="AG806">
            <v>7093696.4212499997</v>
          </cell>
          <cell r="AH806">
            <v>7544273.8320833333</v>
          </cell>
          <cell r="AI806">
            <v>8036137.4108333327</v>
          </cell>
          <cell r="AJ806">
            <v>8524343.3304166663</v>
          </cell>
          <cell r="AK806">
            <v>9014622.9833333325</v>
          </cell>
          <cell r="AL806">
            <v>9504293.5175000001</v>
          </cell>
          <cell r="AM806">
            <v>9993220.1108333319</v>
          </cell>
          <cell r="AN806">
            <v>10327832.024583334</v>
          </cell>
          <cell r="AP806">
            <v>10435985.039999999</v>
          </cell>
          <cell r="AT806">
            <v>0</v>
          </cell>
        </row>
        <row r="807"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8153022.6399999997</v>
          </cell>
          <cell r="T807">
            <v>8845951.8499999996</v>
          </cell>
          <cell r="U807">
            <v>8457282.75</v>
          </cell>
          <cell r="V807">
            <v>11699595.550000001</v>
          </cell>
          <cell r="W807">
            <v>12083533.539999999</v>
          </cell>
          <cell r="X807">
            <v>12215518.98</v>
          </cell>
          <cell r="Y807">
            <v>12271419.630000001</v>
          </cell>
          <cell r="Z807">
            <v>12403099.369999999</v>
          </cell>
          <cell r="AA807">
            <v>14634406.720000001</v>
          </cell>
          <cell r="AD807">
            <v>0</v>
          </cell>
          <cell r="AE807">
            <v>0</v>
          </cell>
          <cell r="AF807">
            <v>339709.27666666667</v>
          </cell>
          <cell r="AG807">
            <v>1047999.8804166666</v>
          </cell>
          <cell r="AH807">
            <v>1768967.9887499998</v>
          </cell>
          <cell r="AI807">
            <v>2608837.9179166667</v>
          </cell>
          <cell r="AJ807">
            <v>3599801.6300000004</v>
          </cell>
          <cell r="AK807">
            <v>4612262.1516666664</v>
          </cell>
          <cell r="AL807">
            <v>5632551.260416667</v>
          </cell>
          <cell r="AM807">
            <v>6660656.21875</v>
          </cell>
          <cell r="AN807">
            <v>7787218.9725000001</v>
          </cell>
          <cell r="AP807">
            <v>10462746.782083334</v>
          </cell>
          <cell r="AT807">
            <v>0</v>
          </cell>
        </row>
        <row r="808"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P808">
            <v>508979.95750000002</v>
          </cell>
          <cell r="AT808">
            <v>0</v>
          </cell>
        </row>
        <row r="809"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P809">
            <v>0</v>
          </cell>
          <cell r="AT809">
            <v>23</v>
          </cell>
        </row>
        <row r="810">
          <cell r="J810">
            <v>65708856.939999998</v>
          </cell>
          <cell r="K810">
            <v>65708856.939999998</v>
          </cell>
          <cell r="L810">
            <v>65708856.939999998</v>
          </cell>
          <cell r="M810">
            <v>65708856.939999998</v>
          </cell>
          <cell r="N810">
            <v>65708856.939999998</v>
          </cell>
          <cell r="O810">
            <v>65708856.939999998</v>
          </cell>
          <cell r="P810">
            <v>65708856.939999998</v>
          </cell>
          <cell r="Q810">
            <v>65708856.939999998</v>
          </cell>
          <cell r="R810">
            <v>65708856.939999998</v>
          </cell>
          <cell r="S810">
            <v>65708856.939999998</v>
          </cell>
          <cell r="T810">
            <v>65708856.939999998</v>
          </cell>
          <cell r="U810">
            <v>65708856.939999998</v>
          </cell>
          <cell r="V810">
            <v>65708856.939999998</v>
          </cell>
          <cell r="W810">
            <v>65708856.939999998</v>
          </cell>
          <cell r="X810">
            <v>65708856.939999998</v>
          </cell>
          <cell r="Y810">
            <v>65708856.939999998</v>
          </cell>
          <cell r="Z810">
            <v>65708856.939999998</v>
          </cell>
          <cell r="AA810">
            <v>65708856.939999998</v>
          </cell>
          <cell r="AD810">
            <v>65708856.94000002</v>
          </cell>
          <cell r="AE810">
            <v>65708856.94000002</v>
          </cell>
          <cell r="AF810">
            <v>65708856.94000002</v>
          </cell>
          <cell r="AG810">
            <v>65708856.94000002</v>
          </cell>
          <cell r="AH810">
            <v>65708856.94000002</v>
          </cell>
          <cell r="AI810">
            <v>65708856.94000002</v>
          </cell>
          <cell r="AJ810">
            <v>65708856.94000002</v>
          </cell>
          <cell r="AK810">
            <v>65708856.94000002</v>
          </cell>
          <cell r="AL810">
            <v>65708856.94000002</v>
          </cell>
          <cell r="AM810">
            <v>65708856.94000002</v>
          </cell>
          <cell r="AN810">
            <v>65708856.94000002</v>
          </cell>
          <cell r="AP810">
            <v>62970987.900833346</v>
          </cell>
          <cell r="AT810">
            <v>23</v>
          </cell>
        </row>
        <row r="811">
          <cell r="J811">
            <v>743111.53</v>
          </cell>
          <cell r="K811">
            <v>743111.53</v>
          </cell>
          <cell r="L811">
            <v>743111.53</v>
          </cell>
          <cell r="M811">
            <v>743111.53</v>
          </cell>
          <cell r="N811">
            <v>743111.53</v>
          </cell>
          <cell r="O811">
            <v>743111.53</v>
          </cell>
          <cell r="P811">
            <v>743111.53</v>
          </cell>
          <cell r="Q811">
            <v>743111.53</v>
          </cell>
          <cell r="R811">
            <v>743111.53</v>
          </cell>
          <cell r="S811">
            <v>743111.53</v>
          </cell>
          <cell r="T811">
            <v>743111.53</v>
          </cell>
          <cell r="U811">
            <v>743111.53</v>
          </cell>
          <cell r="V811">
            <v>743111.53</v>
          </cell>
          <cell r="W811">
            <v>743111.53</v>
          </cell>
          <cell r="X811">
            <v>743111.53</v>
          </cell>
          <cell r="Y811">
            <v>743111.53</v>
          </cell>
          <cell r="Z811">
            <v>743111.53</v>
          </cell>
          <cell r="AA811">
            <v>743111.53</v>
          </cell>
          <cell r="AD811">
            <v>743111.53000000014</v>
          </cell>
          <cell r="AE811">
            <v>743111.53000000014</v>
          </cell>
          <cell r="AF811">
            <v>743111.53000000014</v>
          </cell>
          <cell r="AG811">
            <v>743111.53000000014</v>
          </cell>
          <cell r="AH811">
            <v>743111.53000000014</v>
          </cell>
          <cell r="AI811">
            <v>743111.53000000014</v>
          </cell>
          <cell r="AJ811">
            <v>743111.53000000014</v>
          </cell>
          <cell r="AK811">
            <v>743111.53000000014</v>
          </cell>
          <cell r="AL811">
            <v>743111.53000000014</v>
          </cell>
          <cell r="AM811">
            <v>743111.53000000014</v>
          </cell>
          <cell r="AN811">
            <v>743111.53000000014</v>
          </cell>
          <cell r="AP811">
            <v>712148.54958333354</v>
          </cell>
          <cell r="AT811">
            <v>23</v>
          </cell>
        </row>
        <row r="812">
          <cell r="J812">
            <v>-18818583.699999999</v>
          </cell>
          <cell r="K812">
            <v>-18818583.699999999</v>
          </cell>
          <cell r="L812">
            <v>-18818583.699999999</v>
          </cell>
          <cell r="M812">
            <v>-18818583.699999999</v>
          </cell>
          <cell r="N812">
            <v>-18818583.699999999</v>
          </cell>
          <cell r="O812">
            <v>-18818583.699999999</v>
          </cell>
          <cell r="P812">
            <v>-18818583.699999999</v>
          </cell>
          <cell r="Q812">
            <v>-18818583.699999999</v>
          </cell>
          <cell r="R812">
            <v>-18818583.699999999</v>
          </cell>
          <cell r="S812">
            <v>-18818583.699999999</v>
          </cell>
          <cell r="T812">
            <v>-18818583.699999999</v>
          </cell>
          <cell r="U812">
            <v>-18818583.699999999</v>
          </cell>
          <cell r="V812">
            <v>-18818583.699999999</v>
          </cell>
          <cell r="W812">
            <v>-18818583.699999999</v>
          </cell>
          <cell r="X812">
            <v>-18818583.699999999</v>
          </cell>
          <cell r="Y812">
            <v>-18818583.699999999</v>
          </cell>
          <cell r="Z812">
            <v>-18818583.699999999</v>
          </cell>
          <cell r="AA812">
            <v>-18818583.699999999</v>
          </cell>
          <cell r="AD812">
            <v>-18818583.699999996</v>
          </cell>
          <cell r="AE812">
            <v>-18818583.699999996</v>
          </cell>
          <cell r="AF812">
            <v>-18818583.699999996</v>
          </cell>
          <cell r="AG812">
            <v>-18818583.699999996</v>
          </cell>
          <cell r="AH812">
            <v>-18818583.699999996</v>
          </cell>
          <cell r="AI812">
            <v>-18818583.699999996</v>
          </cell>
          <cell r="AJ812">
            <v>-18818583.699999996</v>
          </cell>
          <cell r="AK812">
            <v>-18818583.699999996</v>
          </cell>
          <cell r="AL812">
            <v>-18818583.699999996</v>
          </cell>
          <cell r="AM812">
            <v>-18818583.699999996</v>
          </cell>
          <cell r="AN812">
            <v>-18818583.699999996</v>
          </cell>
          <cell r="AP812">
            <v>-18034476.045833331</v>
          </cell>
          <cell r="AT812">
            <v>23</v>
          </cell>
        </row>
        <row r="813">
          <cell r="J813">
            <v>-18496937.239999998</v>
          </cell>
          <cell r="K813">
            <v>-18621495.739999998</v>
          </cell>
          <cell r="L813">
            <v>-18746054.239999998</v>
          </cell>
          <cell r="M813">
            <v>-18870612.739999998</v>
          </cell>
          <cell r="N813">
            <v>-18995171.239999998</v>
          </cell>
          <cell r="O813">
            <v>-19119729.739999998</v>
          </cell>
          <cell r="P813">
            <v>-19244288.239999998</v>
          </cell>
          <cell r="Q813">
            <v>-19368846.739999998</v>
          </cell>
          <cell r="R813">
            <v>-19493405.239999998</v>
          </cell>
          <cell r="S813">
            <v>-19617963.739999998</v>
          </cell>
          <cell r="T813">
            <v>-19742522.239999998</v>
          </cell>
          <cell r="U813">
            <v>-19867080.739999998</v>
          </cell>
          <cell r="V813">
            <v>-19991639.239999998</v>
          </cell>
          <cell r="W813">
            <v>-20116197.739999998</v>
          </cell>
          <cell r="X813">
            <v>-20240756.239999998</v>
          </cell>
          <cell r="Y813">
            <v>-20365314.739999998</v>
          </cell>
          <cell r="Z813">
            <v>-20489873.239999998</v>
          </cell>
          <cell r="AA813">
            <v>-20614431.739999998</v>
          </cell>
          <cell r="AD813">
            <v>-18621495.740000002</v>
          </cell>
          <cell r="AE813">
            <v>-18746054.240000002</v>
          </cell>
          <cell r="AF813">
            <v>-18870612.740000002</v>
          </cell>
          <cell r="AG813">
            <v>-18995171.240000002</v>
          </cell>
          <cell r="AH813">
            <v>-19119729.740000002</v>
          </cell>
          <cell r="AI813">
            <v>-19244288.240000002</v>
          </cell>
          <cell r="AJ813">
            <v>-19368846.740000002</v>
          </cell>
          <cell r="AK813">
            <v>-19493405.240000002</v>
          </cell>
          <cell r="AL813">
            <v>-19617963.740000002</v>
          </cell>
          <cell r="AM813">
            <v>-19742522.240000002</v>
          </cell>
          <cell r="AN813">
            <v>-19867080.740000002</v>
          </cell>
          <cell r="AP813">
            <v>-19246883.209166668</v>
          </cell>
          <cell r="AT813">
            <v>23</v>
          </cell>
        </row>
        <row r="814">
          <cell r="J814">
            <v>-30211680.609999999</v>
          </cell>
          <cell r="K814">
            <v>-30211680.609999999</v>
          </cell>
          <cell r="L814">
            <v>-30211680.609999999</v>
          </cell>
          <cell r="M814">
            <v>-30211680.609999999</v>
          </cell>
          <cell r="N814">
            <v>-30211680.609999999</v>
          </cell>
          <cell r="O814">
            <v>-30211680.609999999</v>
          </cell>
          <cell r="P814">
            <v>-30211680.609999999</v>
          </cell>
          <cell r="Q814">
            <v>-30211680.609999999</v>
          </cell>
          <cell r="R814">
            <v>-30211680.609999999</v>
          </cell>
          <cell r="S814">
            <v>-30211680.609999999</v>
          </cell>
          <cell r="T814">
            <v>-30211680.609999999</v>
          </cell>
          <cell r="U814">
            <v>-30211680.609999999</v>
          </cell>
          <cell r="V814">
            <v>-30211680.609999999</v>
          </cell>
          <cell r="W814">
            <v>-30211680.609999999</v>
          </cell>
          <cell r="X814">
            <v>-30211680.609999999</v>
          </cell>
          <cell r="Y814">
            <v>-30211680.609999999</v>
          </cell>
          <cell r="Z814">
            <v>-30211680.609999999</v>
          </cell>
          <cell r="AA814">
            <v>-30211680.609999999</v>
          </cell>
          <cell r="AD814">
            <v>-30211680.610000011</v>
          </cell>
          <cell r="AE814">
            <v>-30211680.610000011</v>
          </cell>
          <cell r="AF814">
            <v>-30211680.610000011</v>
          </cell>
          <cell r="AG814">
            <v>-30211680.610000011</v>
          </cell>
          <cell r="AH814">
            <v>-30211680.610000011</v>
          </cell>
          <cell r="AI814">
            <v>-30211680.610000011</v>
          </cell>
          <cell r="AJ814">
            <v>-30211680.610000011</v>
          </cell>
          <cell r="AK814">
            <v>-30211680.610000011</v>
          </cell>
          <cell r="AL814">
            <v>-30211680.610000011</v>
          </cell>
          <cell r="AM814">
            <v>-30211680.610000011</v>
          </cell>
          <cell r="AN814">
            <v>-30211680.610000011</v>
          </cell>
          <cell r="AP814">
            <v>-28952860.584583342</v>
          </cell>
          <cell r="AT814">
            <v>23</v>
          </cell>
        </row>
        <row r="815">
          <cell r="J815">
            <v>140739.47</v>
          </cell>
          <cell r="K815">
            <v>120633.79</v>
          </cell>
          <cell r="L815">
            <v>100528.11</v>
          </cell>
          <cell r="M815">
            <v>80422.429999999993</v>
          </cell>
          <cell r="N815">
            <v>60316.75</v>
          </cell>
          <cell r="O815">
            <v>40211.07</v>
          </cell>
          <cell r="P815">
            <v>20105.39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D815">
            <v>120633.80208333333</v>
          </cell>
          <cell r="AE815">
            <v>101365.88291666667</v>
          </cell>
          <cell r="AF815">
            <v>83773.437083333338</v>
          </cell>
          <cell r="AG815">
            <v>67856.464583333334</v>
          </cell>
          <cell r="AH815">
            <v>53614.965416666666</v>
          </cell>
          <cell r="AI815">
            <v>41048.939583333333</v>
          </cell>
          <cell r="AJ815">
            <v>30158.387083333335</v>
          </cell>
          <cell r="AK815">
            <v>20943.307916666668</v>
          </cell>
          <cell r="AL815">
            <v>13403.702083333332</v>
          </cell>
          <cell r="AM815">
            <v>7539.569583333333</v>
          </cell>
          <cell r="AN815">
            <v>3350.9104166666671</v>
          </cell>
          <cell r="AP815">
            <v>0</v>
          </cell>
          <cell r="AT815" t="str">
            <v>23</v>
          </cell>
        </row>
        <row r="816">
          <cell r="J816">
            <v>9156182.8399999999</v>
          </cell>
          <cell r="K816">
            <v>8873557.8399999999</v>
          </cell>
          <cell r="L816">
            <v>8590932.8399999999</v>
          </cell>
          <cell r="M816">
            <v>8308307.8399999999</v>
          </cell>
          <cell r="N816">
            <v>8025682.8399999999</v>
          </cell>
          <cell r="O816">
            <v>7743057.8399999999</v>
          </cell>
          <cell r="P816">
            <v>7460432.8399999999</v>
          </cell>
          <cell r="Q816">
            <v>7177807.8399999999</v>
          </cell>
          <cell r="R816">
            <v>6895182.8399999999</v>
          </cell>
          <cell r="S816">
            <v>6612557.8399999999</v>
          </cell>
          <cell r="T816">
            <v>6329932.8399999999</v>
          </cell>
          <cell r="U816">
            <v>6047307.8399999999</v>
          </cell>
          <cell r="V816">
            <v>5764682.8399999999</v>
          </cell>
          <cell r="W816">
            <v>5482057.8399999999</v>
          </cell>
          <cell r="X816">
            <v>5199432.84</v>
          </cell>
          <cell r="Y816">
            <v>4916807.84</v>
          </cell>
          <cell r="Z816">
            <v>4634182.84</v>
          </cell>
          <cell r="AA816">
            <v>4351557.84</v>
          </cell>
          <cell r="AD816">
            <v>8873557.8400000017</v>
          </cell>
          <cell r="AE816">
            <v>8590932.8400000017</v>
          </cell>
          <cell r="AF816">
            <v>8308307.8400000026</v>
          </cell>
          <cell r="AG816">
            <v>8025682.8400000026</v>
          </cell>
          <cell r="AH816">
            <v>7743057.8400000026</v>
          </cell>
          <cell r="AI816">
            <v>7460432.8400000026</v>
          </cell>
          <cell r="AJ816">
            <v>7177807.8400000026</v>
          </cell>
          <cell r="AK816">
            <v>6895182.8400000026</v>
          </cell>
          <cell r="AL816">
            <v>6612557.8400000026</v>
          </cell>
          <cell r="AM816">
            <v>6329932.8400000026</v>
          </cell>
          <cell r="AN816">
            <v>6047307.8400000026</v>
          </cell>
          <cell r="AP816">
            <v>5482057.8400000008</v>
          </cell>
          <cell r="AT816" t="str">
            <v>23</v>
          </cell>
        </row>
        <row r="817"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P817">
            <v>0</v>
          </cell>
          <cell r="AT817">
            <v>23</v>
          </cell>
        </row>
        <row r="818">
          <cell r="J818">
            <v>1659064.15</v>
          </cell>
          <cell r="K818">
            <v>1775698.55</v>
          </cell>
          <cell r="L818">
            <v>1863053.43</v>
          </cell>
          <cell r="M818">
            <v>1557700.43</v>
          </cell>
          <cell r="N818">
            <v>1649183.07</v>
          </cell>
          <cell r="O818">
            <v>1731134.89</v>
          </cell>
          <cell r="P818">
            <v>1854770.55</v>
          </cell>
          <cell r="Q818">
            <v>1252850.99</v>
          </cell>
          <cell r="R818">
            <v>9923225.0299999993</v>
          </cell>
          <cell r="S818">
            <v>1261692.8799999999</v>
          </cell>
          <cell r="T818">
            <v>1281071.2</v>
          </cell>
          <cell r="U818">
            <v>1294834.92</v>
          </cell>
          <cell r="V818">
            <v>1336045.75</v>
          </cell>
          <cell r="W818">
            <v>1360673.36</v>
          </cell>
          <cell r="X818">
            <v>1397939.63</v>
          </cell>
          <cell r="Y818">
            <v>1417899.94</v>
          </cell>
          <cell r="Z818">
            <v>1439819.57</v>
          </cell>
          <cell r="AA818">
            <v>1457472.87</v>
          </cell>
          <cell r="AD818">
            <v>1567854.4437500003</v>
          </cell>
          <cell r="AE818">
            <v>1931685.7604166667</v>
          </cell>
          <cell r="AF818">
            <v>2293042.4445833336</v>
          </cell>
          <cell r="AG818">
            <v>2285633.5233333334</v>
          </cell>
          <cell r="AH818">
            <v>2268768.7537499997</v>
          </cell>
          <cell r="AI818">
            <v>2245230.9074999997</v>
          </cell>
          <cell r="AJ818">
            <v>2214479.0912500001</v>
          </cell>
          <cell r="AK818">
            <v>2177806.6333333333</v>
          </cell>
          <cell r="AL818">
            <v>2152601.8712499999</v>
          </cell>
          <cell r="AM818">
            <v>2138053.3716666666</v>
          </cell>
          <cell r="AN818">
            <v>2117927.3083333331</v>
          </cell>
          <cell r="AP818">
            <v>2022208.4783333335</v>
          </cell>
          <cell r="AT818" t="str">
            <v>58</v>
          </cell>
        </row>
        <row r="819"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P819">
            <v>0</v>
          </cell>
          <cell r="AT819" t="str">
            <v>57</v>
          </cell>
        </row>
        <row r="820">
          <cell r="J820">
            <v>38058394.75</v>
          </cell>
          <cell r="K820">
            <v>47785361.57</v>
          </cell>
          <cell r="L820">
            <v>55920120.219999999</v>
          </cell>
          <cell r="M820">
            <v>64031529.689999998</v>
          </cell>
          <cell r="N820">
            <v>70823650.810000002</v>
          </cell>
          <cell r="O820">
            <v>80733929.379999995</v>
          </cell>
          <cell r="P820">
            <v>88557319.370000005</v>
          </cell>
          <cell r="Q820">
            <v>100933892.91</v>
          </cell>
          <cell r="R820">
            <v>106597433.47</v>
          </cell>
          <cell r="S820">
            <v>114874585.25</v>
          </cell>
          <cell r="T820">
            <v>121829366.89</v>
          </cell>
          <cell r="U820">
            <v>130230613.09999999</v>
          </cell>
          <cell r="V820">
            <v>36620282.490000002</v>
          </cell>
          <cell r="W820">
            <v>46773762.359999999</v>
          </cell>
          <cell r="X820">
            <v>56285735.719999999</v>
          </cell>
          <cell r="Y820">
            <v>63149584.829999998</v>
          </cell>
          <cell r="Z820">
            <v>71981606.200000003</v>
          </cell>
          <cell r="AA820">
            <v>80347059.530000001</v>
          </cell>
          <cell r="AD820">
            <v>82713044.22541666</v>
          </cell>
          <cell r="AE820">
            <v>83289292.894999996</v>
          </cell>
          <cell r="AF820">
            <v>83808621.877916679</v>
          </cell>
          <cell r="AG820">
            <v>84303805.164166659</v>
          </cell>
          <cell r="AH820">
            <v>84782469.510416672</v>
          </cell>
          <cell r="AI820">
            <v>84971428.439999998</v>
          </cell>
          <cell r="AJ820">
            <v>84869357.128750011</v>
          </cell>
          <cell r="AK820">
            <v>84842441.140833333</v>
          </cell>
          <cell r="AL820">
            <v>84820927.417500004</v>
          </cell>
          <cell r="AM820">
            <v>84832427.856250003</v>
          </cell>
          <cell r="AN820">
            <v>84864556.420416683</v>
          </cell>
          <cell r="AP820">
            <v>85111827.087083355</v>
          </cell>
          <cell r="AT820" t="str">
            <v>57</v>
          </cell>
        </row>
        <row r="821">
          <cell r="J821">
            <v>51169744.649999999</v>
          </cell>
          <cell r="K821">
            <v>50964245.829999998</v>
          </cell>
          <cell r="L821">
            <v>50758747.009999998</v>
          </cell>
          <cell r="M821">
            <v>50553248.189999998</v>
          </cell>
          <cell r="N821">
            <v>50347749.369999997</v>
          </cell>
          <cell r="O821">
            <v>50142250.549999997</v>
          </cell>
          <cell r="P821">
            <v>49936751.729999997</v>
          </cell>
          <cell r="Q821">
            <v>51403518.619999997</v>
          </cell>
          <cell r="R821">
            <v>51198019.799999997</v>
          </cell>
          <cell r="S821">
            <v>50992520.979999997</v>
          </cell>
          <cell r="T821">
            <v>50778090.229999997</v>
          </cell>
          <cell r="U821">
            <v>50569614.100000001</v>
          </cell>
          <cell r="V821">
            <v>50361137.969999999</v>
          </cell>
          <cell r="W821">
            <v>50152661.840000004</v>
          </cell>
          <cell r="X821">
            <v>49944185.710000001</v>
          </cell>
          <cell r="Y821">
            <v>49735709.579999998</v>
          </cell>
          <cell r="Z821">
            <v>49527233.450000003</v>
          </cell>
          <cell r="AA821">
            <v>49318757.32</v>
          </cell>
          <cell r="AD821">
            <v>51033923.509583324</v>
          </cell>
          <cell r="AE821">
            <v>50967780.188749999</v>
          </cell>
          <cell r="AF821">
            <v>50901636.867916666</v>
          </cell>
          <cell r="AG821">
            <v>50835121.37166667</v>
          </cell>
          <cell r="AH821">
            <v>50768109.64541667</v>
          </cell>
          <cell r="AI821">
            <v>50700849.810000002</v>
          </cell>
          <cell r="AJ821">
            <v>50633341.865416676</v>
          </cell>
          <cell r="AK821">
            <v>50565585.811666675</v>
          </cell>
          <cell r="AL821">
            <v>50497581.648750007</v>
          </cell>
          <cell r="AM821">
            <v>50429329.376666665</v>
          </cell>
          <cell r="AN821">
            <v>50360828.995416664</v>
          </cell>
          <cell r="AP821">
            <v>50211686.626249991</v>
          </cell>
          <cell r="AT821">
            <v>23</v>
          </cell>
        </row>
        <row r="822">
          <cell r="J822">
            <v>5118002.0199999996</v>
          </cell>
          <cell r="K822">
            <v>6253370.5899999999</v>
          </cell>
          <cell r="L822">
            <v>7001703.5899999999</v>
          </cell>
          <cell r="M822">
            <v>7929707.54</v>
          </cell>
          <cell r="N822">
            <v>8890646.4700000007</v>
          </cell>
          <cell r="O822">
            <v>9790389.7699999996</v>
          </cell>
          <cell r="P822">
            <v>11085862.91</v>
          </cell>
          <cell r="Q822">
            <v>13643850.26</v>
          </cell>
          <cell r="R822">
            <v>15141851.18</v>
          </cell>
          <cell r="S822">
            <v>16049936.57</v>
          </cell>
          <cell r="T822">
            <v>17220998.510000002</v>
          </cell>
          <cell r="U822">
            <v>18316056.199999999</v>
          </cell>
          <cell r="V822">
            <v>5651389.5800000001</v>
          </cell>
          <cell r="W822">
            <v>7040950.4199999999</v>
          </cell>
          <cell r="X822">
            <v>8239781.2999999998</v>
          </cell>
          <cell r="Y822">
            <v>8873379.9100000001</v>
          </cell>
          <cell r="Z822">
            <v>10487191.619999999</v>
          </cell>
          <cell r="AA822">
            <v>11853035.279999999</v>
          </cell>
          <cell r="AD822">
            <v>11112534.675416665</v>
          </cell>
          <cell r="AE822">
            <v>11163681.699166669</v>
          </cell>
          <cell r="AF822">
            <v>11216910.949166669</v>
          </cell>
          <cell r="AG822">
            <v>11269859.435416667</v>
          </cell>
          <cell r="AH822">
            <v>11334008.24</v>
          </cell>
          <cell r="AI822">
            <v>11392422.449166669</v>
          </cell>
          <cell r="AJ822">
            <v>11447462.757083334</v>
          </cell>
          <cell r="AK822">
            <v>11531865.154583333</v>
          </cell>
          <cell r="AL822">
            <v>11622771.407916667</v>
          </cell>
          <cell r="AM822">
            <v>11728613.804583333</v>
          </cell>
          <cell r="AN822">
            <v>11881080.082083335</v>
          </cell>
          <cell r="AP822">
            <v>12179750.240416666</v>
          </cell>
          <cell r="AT822" t="str">
            <v>57</v>
          </cell>
        </row>
        <row r="823">
          <cell r="J823">
            <v>21589277</v>
          </cell>
          <cell r="K823">
            <v>21589277</v>
          </cell>
          <cell r="L823">
            <v>21589277</v>
          </cell>
          <cell r="M823">
            <v>21589277</v>
          </cell>
          <cell r="N823">
            <v>21589277</v>
          </cell>
          <cell r="O823">
            <v>21589277</v>
          </cell>
          <cell r="P823">
            <v>21589277</v>
          </cell>
          <cell r="Q823">
            <v>21589277</v>
          </cell>
          <cell r="R823">
            <v>21589277</v>
          </cell>
          <cell r="S823">
            <v>21589277</v>
          </cell>
          <cell r="T823">
            <v>21589277</v>
          </cell>
          <cell r="U823">
            <v>21589277</v>
          </cell>
          <cell r="V823">
            <v>21589277</v>
          </cell>
          <cell r="W823">
            <v>21589277</v>
          </cell>
          <cell r="X823">
            <v>21589277</v>
          </cell>
          <cell r="Y823">
            <v>21589277</v>
          </cell>
          <cell r="Z823">
            <v>21589277</v>
          </cell>
          <cell r="AA823">
            <v>21589277</v>
          </cell>
          <cell r="AD823">
            <v>21589277</v>
          </cell>
          <cell r="AE823">
            <v>21589277</v>
          </cell>
          <cell r="AF823">
            <v>21589277</v>
          </cell>
          <cell r="AG823">
            <v>21589277</v>
          </cell>
          <cell r="AH823">
            <v>21589277</v>
          </cell>
          <cell r="AI823">
            <v>21589277</v>
          </cell>
          <cell r="AJ823">
            <v>21589277</v>
          </cell>
          <cell r="AK823">
            <v>21589277</v>
          </cell>
          <cell r="AL823">
            <v>21589277</v>
          </cell>
          <cell r="AM823">
            <v>21589277</v>
          </cell>
          <cell r="AN823">
            <v>21589277</v>
          </cell>
          <cell r="AP823">
            <v>21589277</v>
          </cell>
          <cell r="AT823">
            <v>23</v>
          </cell>
        </row>
        <row r="824">
          <cell r="J824">
            <v>1947952.78</v>
          </cell>
          <cell r="K824">
            <v>1394924.45</v>
          </cell>
          <cell r="L824">
            <v>881594.53</v>
          </cell>
          <cell r="M824">
            <v>447007.72</v>
          </cell>
          <cell r="N824">
            <v>-125384.6</v>
          </cell>
          <cell r="O824">
            <v>-1126840.44</v>
          </cell>
          <cell r="P824">
            <v>-2491887.87</v>
          </cell>
          <cell r="Q824">
            <v>-5054949.3499999996</v>
          </cell>
          <cell r="R824">
            <v>-7858900.9500000002</v>
          </cell>
          <cell r="S824">
            <v>-9934408.5999999996</v>
          </cell>
          <cell r="T824">
            <v>-12025014.24</v>
          </cell>
          <cell r="U824">
            <v>-13406343.83</v>
          </cell>
          <cell r="V824">
            <v>-634079.51</v>
          </cell>
          <cell r="W824">
            <v>-1183927.25</v>
          </cell>
          <cell r="X824">
            <v>-1636195.54</v>
          </cell>
          <cell r="Y824">
            <v>-2041213.49</v>
          </cell>
          <cell r="Z824">
            <v>-2552008.63</v>
          </cell>
          <cell r="AA824">
            <v>-3663958.33</v>
          </cell>
          <cell r="AD824">
            <v>-3270798.0245833336</v>
          </cell>
          <cell r="AE824">
            <v>-3311654.0954166669</v>
          </cell>
          <cell r="AF824">
            <v>-3428373.2233333332</v>
          </cell>
          <cell r="AG824">
            <v>-3601944.2554166666</v>
          </cell>
          <cell r="AH824">
            <v>-3822737.9908333332</v>
          </cell>
          <cell r="AI824">
            <v>-4053605.5454166667</v>
          </cell>
          <cell r="AJ824">
            <v>-4268642.3783333329</v>
          </cell>
          <cell r="AK824">
            <v>-4481002.4520833334</v>
          </cell>
          <cell r="AL824">
            <v>-4689586.2554166662</v>
          </cell>
          <cell r="AM824">
            <v>-4894371.4737499999</v>
          </cell>
          <cell r="AN824">
            <v>-5101194.05375</v>
          </cell>
          <cell r="AP824">
            <v>-5556043.6537499996</v>
          </cell>
          <cell r="AT824" t="str">
            <v>57</v>
          </cell>
        </row>
        <row r="825">
          <cell r="J825">
            <v>-16958230.48</v>
          </cell>
          <cell r="K825">
            <v>-17006270.370000001</v>
          </cell>
          <cell r="L825">
            <v>-17054310.260000002</v>
          </cell>
          <cell r="M825">
            <v>-17102350.149999999</v>
          </cell>
          <cell r="N825">
            <v>-17150390.039999999</v>
          </cell>
          <cell r="O825">
            <v>-17198429.93</v>
          </cell>
          <cell r="P825">
            <v>-17246469.82</v>
          </cell>
          <cell r="Q825">
            <v>-17294509.710000001</v>
          </cell>
          <cell r="R825">
            <v>-17342549.600000001</v>
          </cell>
          <cell r="S825">
            <v>-17390589.489999998</v>
          </cell>
          <cell r="T825">
            <v>-17438629.379999999</v>
          </cell>
          <cell r="U825">
            <v>-17486669.27</v>
          </cell>
          <cell r="V825">
            <v>-17534709.16</v>
          </cell>
          <cell r="W825">
            <v>-17582749.050000001</v>
          </cell>
          <cell r="X825">
            <v>-17630788.940000001</v>
          </cell>
          <cell r="Y825">
            <v>-17678828.829999998</v>
          </cell>
          <cell r="Z825">
            <v>-17726868.719999999</v>
          </cell>
          <cell r="AA825">
            <v>-17774908.609999999</v>
          </cell>
          <cell r="AD825">
            <v>-17006270.370000001</v>
          </cell>
          <cell r="AE825">
            <v>-17054310.260000002</v>
          </cell>
          <cell r="AF825">
            <v>-17102350.150000002</v>
          </cell>
          <cell r="AG825">
            <v>-17150390.039999999</v>
          </cell>
          <cell r="AH825">
            <v>-17198429.93</v>
          </cell>
          <cell r="AI825">
            <v>-17246469.82</v>
          </cell>
          <cell r="AJ825">
            <v>-17294509.710000001</v>
          </cell>
          <cell r="AK825">
            <v>-17342549.600000001</v>
          </cell>
          <cell r="AL825">
            <v>-17390589.489999998</v>
          </cell>
          <cell r="AM825">
            <v>-17438629.379999999</v>
          </cell>
          <cell r="AN825">
            <v>-17486669.27</v>
          </cell>
          <cell r="AP825">
            <v>-17582749.049999997</v>
          </cell>
          <cell r="AT825">
            <v>23</v>
          </cell>
        </row>
        <row r="826">
          <cell r="J826">
            <v>1119810</v>
          </cell>
          <cell r="K826">
            <v>1108243</v>
          </cell>
          <cell r="L826">
            <v>1096676</v>
          </cell>
          <cell r="M826">
            <v>1085109</v>
          </cell>
          <cell r="N826">
            <v>1073542</v>
          </cell>
          <cell r="O826">
            <v>1061975</v>
          </cell>
          <cell r="P826">
            <v>1050408</v>
          </cell>
          <cell r="Q826">
            <v>1038841</v>
          </cell>
          <cell r="R826">
            <v>1027274</v>
          </cell>
          <cell r="S826">
            <v>1015707</v>
          </cell>
          <cell r="T826">
            <v>1004140</v>
          </cell>
          <cell r="U826">
            <v>992573</v>
          </cell>
          <cell r="V826">
            <v>981006</v>
          </cell>
          <cell r="W826">
            <v>969439</v>
          </cell>
          <cell r="X826">
            <v>957872</v>
          </cell>
          <cell r="Y826">
            <v>946305</v>
          </cell>
          <cell r="Z826">
            <v>934738</v>
          </cell>
          <cell r="AA826">
            <v>923171</v>
          </cell>
          <cell r="AD826">
            <v>1108243</v>
          </cell>
          <cell r="AE826">
            <v>1096676</v>
          </cell>
          <cell r="AF826">
            <v>1085109</v>
          </cell>
          <cell r="AG826">
            <v>1073542</v>
          </cell>
          <cell r="AH826">
            <v>1061975</v>
          </cell>
          <cell r="AI826">
            <v>1050408</v>
          </cell>
          <cell r="AJ826">
            <v>1038841</v>
          </cell>
          <cell r="AK826">
            <v>1027274</v>
          </cell>
          <cell r="AL826">
            <v>1015707</v>
          </cell>
          <cell r="AM826">
            <v>1004140</v>
          </cell>
          <cell r="AN826">
            <v>992573</v>
          </cell>
          <cell r="AP826">
            <v>969439</v>
          </cell>
          <cell r="AT826" t="str">
            <v>23</v>
          </cell>
        </row>
        <row r="827">
          <cell r="J827">
            <v>113632921</v>
          </cell>
          <cell r="K827">
            <v>113632921</v>
          </cell>
          <cell r="L827">
            <v>113632921</v>
          </cell>
          <cell r="M827">
            <v>113632921</v>
          </cell>
          <cell r="N827">
            <v>113632921</v>
          </cell>
          <cell r="O827">
            <v>113632921</v>
          </cell>
          <cell r="P827">
            <v>113632921</v>
          </cell>
          <cell r="Q827">
            <v>113632921</v>
          </cell>
          <cell r="R827">
            <v>113632921</v>
          </cell>
          <cell r="S827">
            <v>113632921</v>
          </cell>
          <cell r="T827">
            <v>113632921</v>
          </cell>
          <cell r="U827">
            <v>113632921</v>
          </cell>
          <cell r="V827">
            <v>113632921</v>
          </cell>
          <cell r="W827">
            <v>113632921</v>
          </cell>
          <cell r="X827">
            <v>113632921</v>
          </cell>
          <cell r="Y827">
            <v>113632921</v>
          </cell>
          <cell r="Z827">
            <v>113632921</v>
          </cell>
          <cell r="AA827">
            <v>113632921</v>
          </cell>
          <cell r="AD827">
            <v>113632921</v>
          </cell>
          <cell r="AE827">
            <v>113632921</v>
          </cell>
          <cell r="AF827">
            <v>113632921</v>
          </cell>
          <cell r="AG827">
            <v>113632921</v>
          </cell>
          <cell r="AH827">
            <v>113632921</v>
          </cell>
          <cell r="AI827">
            <v>113632921</v>
          </cell>
          <cell r="AJ827">
            <v>113632921</v>
          </cell>
          <cell r="AK827">
            <v>113632921</v>
          </cell>
          <cell r="AL827">
            <v>113632921</v>
          </cell>
          <cell r="AM827">
            <v>113632921</v>
          </cell>
          <cell r="AN827">
            <v>113632921</v>
          </cell>
          <cell r="AP827">
            <v>113632921</v>
          </cell>
          <cell r="AT827">
            <v>23</v>
          </cell>
        </row>
        <row r="828">
          <cell r="J828">
            <v>-109812507.98999999</v>
          </cell>
          <cell r="K828">
            <v>-110106392.98999999</v>
          </cell>
          <cell r="L828">
            <v>-110400277.98999999</v>
          </cell>
          <cell r="M828">
            <v>-110694162.98999999</v>
          </cell>
          <cell r="N828">
            <v>-110988047.98999999</v>
          </cell>
          <cell r="O828">
            <v>-111281932.98999999</v>
          </cell>
          <cell r="P828">
            <v>-111575817.98999999</v>
          </cell>
          <cell r="Q828">
            <v>-111869702.98999999</v>
          </cell>
          <cell r="R828">
            <v>-112163587.98999999</v>
          </cell>
          <cell r="S828">
            <v>-112457472.98999999</v>
          </cell>
          <cell r="T828">
            <v>-112751357.98999999</v>
          </cell>
          <cell r="U828">
            <v>-113045242.98999999</v>
          </cell>
          <cell r="V828">
            <v>-113339127.98999999</v>
          </cell>
          <cell r="W828">
            <v>-113633012.98999999</v>
          </cell>
          <cell r="X828">
            <v>-113632921</v>
          </cell>
          <cell r="Y828">
            <v>-113632921</v>
          </cell>
          <cell r="Z828">
            <v>-113632921</v>
          </cell>
          <cell r="AA828">
            <v>-113632921</v>
          </cell>
          <cell r="AD828">
            <v>-110106392.98999999</v>
          </cell>
          <cell r="AE828">
            <v>-110400277.98999999</v>
          </cell>
          <cell r="AF828">
            <v>-110694162.98999999</v>
          </cell>
          <cell r="AG828">
            <v>-110988047.98999999</v>
          </cell>
          <cell r="AH828">
            <v>-111281932.98999999</v>
          </cell>
          <cell r="AI828">
            <v>-111575817.98999999</v>
          </cell>
          <cell r="AJ828">
            <v>-111869702.98999999</v>
          </cell>
          <cell r="AK828">
            <v>-112151338.94874997</v>
          </cell>
          <cell r="AL828">
            <v>-112408480.65791667</v>
          </cell>
          <cell r="AM828">
            <v>-112641131.95041664</v>
          </cell>
          <cell r="AN828">
            <v>-112849292.82625</v>
          </cell>
          <cell r="AP828">
            <v>-113192143.32791667</v>
          </cell>
          <cell r="AT828">
            <v>23</v>
          </cell>
        </row>
        <row r="829"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P829">
            <v>0</v>
          </cell>
          <cell r="AT829">
            <v>0</v>
          </cell>
        </row>
        <row r="830"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P830">
            <v>0</v>
          </cell>
          <cell r="AT830">
            <v>23</v>
          </cell>
        </row>
        <row r="831"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P831">
            <v>0</v>
          </cell>
          <cell r="AT831" t="str">
            <v xml:space="preserve"> </v>
          </cell>
        </row>
        <row r="832"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P832">
            <v>0</v>
          </cell>
          <cell r="AT832">
            <v>23</v>
          </cell>
        </row>
        <row r="833"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P833">
            <v>0</v>
          </cell>
          <cell r="AT833" t="str">
            <v>35</v>
          </cell>
        </row>
        <row r="834"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P834">
            <v>0</v>
          </cell>
          <cell r="AT834" t="str">
            <v>25</v>
          </cell>
        </row>
        <row r="835"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P835">
            <v>0</v>
          </cell>
          <cell r="AT835">
            <v>23</v>
          </cell>
        </row>
        <row r="836"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P836">
            <v>0</v>
          </cell>
          <cell r="AT836">
            <v>0</v>
          </cell>
        </row>
        <row r="837"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P837">
            <v>0</v>
          </cell>
          <cell r="AT837" t="str">
            <v>57</v>
          </cell>
        </row>
        <row r="838"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P838">
            <v>0</v>
          </cell>
          <cell r="AT838" t="str">
            <v>57</v>
          </cell>
        </row>
        <row r="839"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P839">
            <v>0</v>
          </cell>
          <cell r="AT839">
            <v>23</v>
          </cell>
        </row>
        <row r="840">
          <cell r="J840">
            <v>30000</v>
          </cell>
          <cell r="K840">
            <v>30000</v>
          </cell>
          <cell r="L840">
            <v>30000</v>
          </cell>
          <cell r="M840">
            <v>30000</v>
          </cell>
          <cell r="N840">
            <v>30000</v>
          </cell>
          <cell r="O840">
            <v>30000</v>
          </cell>
          <cell r="P840">
            <v>30000</v>
          </cell>
          <cell r="Q840">
            <v>30000</v>
          </cell>
          <cell r="R840">
            <v>30000</v>
          </cell>
          <cell r="S840">
            <v>30000</v>
          </cell>
          <cell r="T840">
            <v>30000</v>
          </cell>
          <cell r="U840">
            <v>30000</v>
          </cell>
          <cell r="V840">
            <v>30000</v>
          </cell>
          <cell r="W840">
            <v>30000</v>
          </cell>
          <cell r="X840">
            <v>30000</v>
          </cell>
          <cell r="Y840">
            <v>30000</v>
          </cell>
          <cell r="Z840">
            <v>30000</v>
          </cell>
          <cell r="AA840">
            <v>30000</v>
          </cell>
          <cell r="AD840">
            <v>30000</v>
          </cell>
          <cell r="AE840">
            <v>30000</v>
          </cell>
          <cell r="AF840">
            <v>30000</v>
          </cell>
          <cell r="AG840">
            <v>30000</v>
          </cell>
          <cell r="AH840">
            <v>30000</v>
          </cell>
          <cell r="AI840">
            <v>30000</v>
          </cell>
          <cell r="AJ840">
            <v>30000</v>
          </cell>
          <cell r="AK840">
            <v>30000</v>
          </cell>
          <cell r="AL840">
            <v>30000</v>
          </cell>
          <cell r="AM840">
            <v>30000</v>
          </cell>
          <cell r="AN840">
            <v>30000</v>
          </cell>
          <cell r="AP840">
            <v>30000</v>
          </cell>
          <cell r="AT840" t="str">
            <v>57</v>
          </cell>
        </row>
        <row r="841"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P841">
            <v>-1207174.8712500001</v>
          </cell>
          <cell r="AT841">
            <v>0</v>
          </cell>
        </row>
        <row r="842"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P842">
            <v>0</v>
          </cell>
          <cell r="AT842" t="str">
            <v>57</v>
          </cell>
        </row>
        <row r="843"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P843">
            <v>0</v>
          </cell>
          <cell r="AT843">
            <v>0</v>
          </cell>
        </row>
        <row r="844">
          <cell r="J844">
            <v>109274345.2</v>
          </cell>
          <cell r="K844">
            <v>108683673.06999999</v>
          </cell>
          <cell r="L844">
            <v>108093000.94</v>
          </cell>
          <cell r="M844">
            <v>107502328.81</v>
          </cell>
          <cell r="N844">
            <v>106911656.68000001</v>
          </cell>
          <cell r="O844">
            <v>106320984.55</v>
          </cell>
          <cell r="P844">
            <v>105730312.42</v>
          </cell>
          <cell r="Q844">
            <v>105139640.29000001</v>
          </cell>
          <cell r="R844">
            <v>104548968.16</v>
          </cell>
          <cell r="S844">
            <v>103958296.03</v>
          </cell>
          <cell r="T844">
            <v>103367623.90000001</v>
          </cell>
          <cell r="U844">
            <v>102776951.77</v>
          </cell>
          <cell r="V844">
            <v>102186279.64</v>
          </cell>
          <cell r="W844">
            <v>101595607.51000001</v>
          </cell>
          <cell r="X844">
            <v>101004935.38</v>
          </cell>
          <cell r="Y844">
            <v>100414263.25</v>
          </cell>
          <cell r="Z844">
            <v>99823591.120000005</v>
          </cell>
          <cell r="AA844">
            <v>99232918.989999995</v>
          </cell>
          <cell r="AD844">
            <v>108683673.06999999</v>
          </cell>
          <cell r="AE844">
            <v>108093000.94</v>
          </cell>
          <cell r="AF844">
            <v>107502328.81</v>
          </cell>
          <cell r="AG844">
            <v>106911656.67999999</v>
          </cell>
          <cell r="AH844">
            <v>106320984.55</v>
          </cell>
          <cell r="AI844">
            <v>105730312.42</v>
          </cell>
          <cell r="AJ844">
            <v>105139640.29000001</v>
          </cell>
          <cell r="AK844">
            <v>104548968.16000001</v>
          </cell>
          <cell r="AL844">
            <v>103958296.02999999</v>
          </cell>
          <cell r="AM844">
            <v>103367623.89999999</v>
          </cell>
          <cell r="AN844">
            <v>102776951.76999998</v>
          </cell>
          <cell r="AP844">
            <v>101595607.50999999</v>
          </cell>
          <cell r="AT844" t="str">
            <v>23</v>
          </cell>
        </row>
        <row r="845"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P845">
            <v>0</v>
          </cell>
          <cell r="AT845" t="str">
            <v>23</v>
          </cell>
        </row>
        <row r="846"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P846">
            <v>0</v>
          </cell>
          <cell r="AT846">
            <v>23</v>
          </cell>
        </row>
        <row r="847"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P847">
            <v>0</v>
          </cell>
          <cell r="AT847" t="str">
            <v>23</v>
          </cell>
        </row>
        <row r="848"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P848">
            <v>0</v>
          </cell>
          <cell r="AT848" t="str">
            <v>23</v>
          </cell>
        </row>
        <row r="849">
          <cell r="J849">
            <v>13262.01</v>
          </cell>
          <cell r="K849">
            <v>13262.01</v>
          </cell>
          <cell r="L849">
            <v>13262.01</v>
          </cell>
          <cell r="M849">
            <v>13262.01</v>
          </cell>
          <cell r="N849">
            <v>13262.01</v>
          </cell>
          <cell r="O849">
            <v>13262.01</v>
          </cell>
          <cell r="P849">
            <v>13262.01</v>
          </cell>
          <cell r="Q849">
            <v>13262.01</v>
          </cell>
          <cell r="R849">
            <v>13262.01</v>
          </cell>
          <cell r="S849">
            <v>13262.01</v>
          </cell>
          <cell r="T849">
            <v>13262.01</v>
          </cell>
          <cell r="U849">
            <v>13262.01</v>
          </cell>
          <cell r="V849">
            <v>13262.01</v>
          </cell>
          <cell r="W849">
            <v>13262.01</v>
          </cell>
          <cell r="X849">
            <v>13262.01</v>
          </cell>
          <cell r="Y849">
            <v>13262.01</v>
          </cell>
          <cell r="Z849">
            <v>13262.01</v>
          </cell>
          <cell r="AA849">
            <v>13262.01</v>
          </cell>
          <cell r="AD849">
            <v>13262.01</v>
          </cell>
          <cell r="AE849">
            <v>13262.01</v>
          </cell>
          <cell r="AF849">
            <v>13262.01</v>
          </cell>
          <cell r="AG849">
            <v>13262.01</v>
          </cell>
          <cell r="AH849">
            <v>13262.01</v>
          </cell>
          <cell r="AI849">
            <v>13262.01</v>
          </cell>
          <cell r="AJ849">
            <v>13262.01</v>
          </cell>
          <cell r="AK849">
            <v>13262.01</v>
          </cell>
          <cell r="AL849">
            <v>13262.01</v>
          </cell>
          <cell r="AM849">
            <v>13262.01</v>
          </cell>
          <cell r="AN849">
            <v>13262.01</v>
          </cell>
          <cell r="AP849">
            <v>12709.426249999999</v>
          </cell>
          <cell r="AT849" t="str">
            <v>23</v>
          </cell>
        </row>
        <row r="850"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P850">
            <v>0</v>
          </cell>
          <cell r="AT850" t="str">
            <v>57</v>
          </cell>
        </row>
        <row r="851"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P851">
            <v>0</v>
          </cell>
          <cell r="AT851" t="str">
            <v>57</v>
          </cell>
        </row>
        <row r="852"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P852">
            <v>-71908.185833333337</v>
          </cell>
          <cell r="AT852">
            <v>0</v>
          </cell>
        </row>
        <row r="853"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P853">
            <v>0</v>
          </cell>
          <cell r="AT853" t="str">
            <v>34</v>
          </cell>
        </row>
        <row r="854"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P854">
            <v>0</v>
          </cell>
          <cell r="AT854" t="str">
            <v>34</v>
          </cell>
        </row>
        <row r="855"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P855">
            <v>0</v>
          </cell>
          <cell r="AT855" t="str">
            <v>23</v>
          </cell>
        </row>
        <row r="856"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P856">
            <v>0</v>
          </cell>
          <cell r="AT856">
            <v>0</v>
          </cell>
        </row>
        <row r="857"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P857">
            <v>90079.531666666662</v>
          </cell>
          <cell r="AT857">
            <v>0</v>
          </cell>
        </row>
        <row r="858"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P858">
            <v>64936.002083333333</v>
          </cell>
          <cell r="AT858">
            <v>0</v>
          </cell>
        </row>
        <row r="859">
          <cell r="J859">
            <v>-16380345.529999999</v>
          </cell>
          <cell r="K859">
            <v>-22913655.52</v>
          </cell>
          <cell r="L859">
            <v>-29812163</v>
          </cell>
          <cell r="M859">
            <v>-36736369.630000003</v>
          </cell>
          <cell r="N859">
            <v>-43193331.579999998</v>
          </cell>
          <cell r="O859">
            <v>-50535583.509999998</v>
          </cell>
          <cell r="P859">
            <v>-58070175.18</v>
          </cell>
          <cell r="Q859">
            <v>-68496064.109999999</v>
          </cell>
          <cell r="R859">
            <v>-78824913.840000004</v>
          </cell>
          <cell r="S859">
            <v>-87147715.579999998</v>
          </cell>
          <cell r="T859">
            <v>-96287262.260000005</v>
          </cell>
          <cell r="U859">
            <v>-103651917.48</v>
          </cell>
          <cell r="V859">
            <v>-11395431.380000001</v>
          </cell>
          <cell r="W859">
            <v>-18928850.760000002</v>
          </cell>
          <cell r="X859">
            <v>-26889802.559999999</v>
          </cell>
          <cell r="Y859">
            <v>-35318010.780000001</v>
          </cell>
          <cell r="Z859">
            <v>-42955313.310000002</v>
          </cell>
          <cell r="AA859">
            <v>-51701082.399999999</v>
          </cell>
          <cell r="AD859">
            <v>-57906516.090833329</v>
          </cell>
          <cell r="AE859">
            <v>-58019336.124166667</v>
          </cell>
          <cell r="AF859">
            <v>-57816437.969583333</v>
          </cell>
          <cell r="AG859">
            <v>-57589684.416250013</v>
          </cell>
          <cell r="AH859">
            <v>-57644295.991666667</v>
          </cell>
          <cell r="AI859">
            <v>-57463086.678750008</v>
          </cell>
          <cell r="AJ859">
            <v>-57089348.390833341</v>
          </cell>
          <cell r="AK859">
            <v>-56801549.840833329</v>
          </cell>
          <cell r="AL859">
            <v>-56620686.537083328</v>
          </cell>
          <cell r="AM859">
            <v>-56551670.823749997</v>
          </cell>
          <cell r="AN859">
            <v>-56590315.849583335</v>
          </cell>
          <cell r="AP859">
            <v>-57119489.451666661</v>
          </cell>
          <cell r="AT859" t="str">
            <v>57</v>
          </cell>
        </row>
        <row r="860">
          <cell r="J860">
            <v>69852577.170000002</v>
          </cell>
          <cell r="K860">
            <v>69437160.579999998</v>
          </cell>
          <cell r="L860">
            <v>68901326.400000006</v>
          </cell>
          <cell r="M860">
            <v>68721470.900000006</v>
          </cell>
          <cell r="N860">
            <v>68624721.790000007</v>
          </cell>
          <cell r="O860">
            <v>68487331.909999996</v>
          </cell>
          <cell r="P860">
            <v>68513747.609999999</v>
          </cell>
          <cell r="Q860">
            <v>70264584.579999998</v>
          </cell>
          <cell r="R860">
            <v>85724313.950000003</v>
          </cell>
          <cell r="S860">
            <v>70102110.790000007</v>
          </cell>
          <cell r="T860">
            <v>70319854.040000007</v>
          </cell>
          <cell r="U860">
            <v>70181490.480000004</v>
          </cell>
          <cell r="V860">
            <v>69970183.629999995</v>
          </cell>
          <cell r="W860">
            <v>69724158.5</v>
          </cell>
          <cell r="X860">
            <v>69658461.980000004</v>
          </cell>
          <cell r="Y860">
            <v>69622842.409999996</v>
          </cell>
          <cell r="Z860">
            <v>69616882.730000004</v>
          </cell>
          <cell r="AA860">
            <v>69838979.519999996</v>
          </cell>
          <cell r="AD860">
            <v>69540707.404999986</v>
          </cell>
          <cell r="AE860">
            <v>70098377.182083324</v>
          </cell>
          <cell r="AF860">
            <v>70707095.885833338</v>
          </cell>
          <cell r="AG860">
            <v>70712562.490833342</v>
          </cell>
          <cell r="AH860">
            <v>70739367.392916664</v>
          </cell>
          <cell r="AI860">
            <v>70765791.119166657</v>
          </cell>
          <cell r="AJ860">
            <v>70782649.63499999</v>
          </cell>
          <cell r="AK860">
            <v>70826155.19749999</v>
          </cell>
          <cell r="AL860">
            <v>70895259.65958333</v>
          </cell>
          <cell r="AM860">
            <v>70974156.844999999</v>
          </cell>
          <cell r="AN860">
            <v>71071815.534583345</v>
          </cell>
          <cell r="AP860">
            <v>68363367.969166681</v>
          </cell>
          <cell r="AT860" t="str">
            <v>57</v>
          </cell>
        </row>
        <row r="861"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P861">
            <v>0</v>
          </cell>
          <cell r="AT861">
            <v>23</v>
          </cell>
        </row>
        <row r="862">
          <cell r="J862">
            <v>-474402.14</v>
          </cell>
          <cell r="K862">
            <v>-474402.14</v>
          </cell>
          <cell r="L862">
            <v>-474402.14</v>
          </cell>
          <cell r="M862">
            <v>-474402.14</v>
          </cell>
          <cell r="N862">
            <v>-474402.14</v>
          </cell>
          <cell r="O862">
            <v>-474402.14</v>
          </cell>
          <cell r="P862">
            <v>-474402.14</v>
          </cell>
          <cell r="Q862">
            <v>-474402.14</v>
          </cell>
          <cell r="R862">
            <v>-474402.14</v>
          </cell>
          <cell r="S862">
            <v>-474402.14</v>
          </cell>
          <cell r="T862">
            <v>-474402.14</v>
          </cell>
          <cell r="U862">
            <v>-474402.14</v>
          </cell>
          <cell r="V862">
            <v>-474402.14</v>
          </cell>
          <cell r="W862">
            <v>-474402.14</v>
          </cell>
          <cell r="X862">
            <v>-474402.14</v>
          </cell>
          <cell r="Y862">
            <v>-474402.14</v>
          </cell>
          <cell r="Z862">
            <v>-474402.14</v>
          </cell>
          <cell r="AA862">
            <v>-474402.14</v>
          </cell>
          <cell r="AD862">
            <v>-474402.13999999996</v>
          </cell>
          <cell r="AE862">
            <v>-474402.13999999996</v>
          </cell>
          <cell r="AF862">
            <v>-474402.13999999996</v>
          </cell>
          <cell r="AG862">
            <v>-474402.13999999996</v>
          </cell>
          <cell r="AH862">
            <v>-474402.13999999996</v>
          </cell>
          <cell r="AI862">
            <v>-474402.13999999996</v>
          </cell>
          <cell r="AJ862">
            <v>-474402.13999999996</v>
          </cell>
          <cell r="AK862">
            <v>-474402.13999999996</v>
          </cell>
          <cell r="AL862">
            <v>-474402.13999999996</v>
          </cell>
          <cell r="AM862">
            <v>-474402.13999999996</v>
          </cell>
          <cell r="AN862">
            <v>-474402.13999999996</v>
          </cell>
          <cell r="AP862">
            <v>-454635.38416666671</v>
          </cell>
          <cell r="AT862">
            <v>23</v>
          </cell>
        </row>
        <row r="863"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P863">
            <v>0</v>
          </cell>
          <cell r="AT863" t="str">
            <v>57</v>
          </cell>
        </row>
        <row r="864"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P864">
            <v>0</v>
          </cell>
          <cell r="AT864" t="str">
            <v>57</v>
          </cell>
        </row>
        <row r="865"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P865">
            <v>0</v>
          </cell>
          <cell r="AT865" t="str">
            <v>57</v>
          </cell>
        </row>
        <row r="866"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P866">
            <v>0</v>
          </cell>
          <cell r="AT866" t="str">
            <v>57</v>
          </cell>
        </row>
        <row r="867"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P867">
            <v>0</v>
          </cell>
          <cell r="AT867" t="str">
            <v>57</v>
          </cell>
        </row>
        <row r="868"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P868">
            <v>0</v>
          </cell>
          <cell r="AT868" t="str">
            <v>57</v>
          </cell>
        </row>
        <row r="869">
          <cell r="J869">
            <v>8499761</v>
          </cell>
          <cell r="K869">
            <v>12521276</v>
          </cell>
          <cell r="L869">
            <v>7797869</v>
          </cell>
          <cell r="M869">
            <v>5020848</v>
          </cell>
          <cell r="N869">
            <v>8375330</v>
          </cell>
          <cell r="O869">
            <v>9644892</v>
          </cell>
          <cell r="P869">
            <v>17048611</v>
          </cell>
          <cell r="Q869">
            <v>10798862</v>
          </cell>
          <cell r="R869">
            <v>20910606</v>
          </cell>
          <cell r="S869">
            <v>21507211</v>
          </cell>
          <cell r="T869">
            <v>20772828</v>
          </cell>
          <cell r="U869">
            <v>18782757</v>
          </cell>
          <cell r="V869">
            <v>20515412</v>
          </cell>
          <cell r="W869">
            <v>19390116</v>
          </cell>
          <cell r="X869">
            <v>16403454</v>
          </cell>
          <cell r="Y869">
            <v>18619570</v>
          </cell>
          <cell r="Z869">
            <v>19782402</v>
          </cell>
          <cell r="AA869">
            <v>19475783</v>
          </cell>
          <cell r="AD869">
            <v>6760578.708333333</v>
          </cell>
          <cell r="AE869">
            <v>7632912.041666667</v>
          </cell>
          <cell r="AF869">
            <v>9421922.208333334</v>
          </cell>
          <cell r="AG869">
            <v>11356517.708333334</v>
          </cell>
          <cell r="AH869">
            <v>12896130.708333334</v>
          </cell>
          <cell r="AI869">
            <v>13974056.375</v>
          </cell>
          <cell r="AJ869">
            <v>14760910.166666666</v>
          </cell>
          <cell r="AK869">
            <v>15405677.875</v>
          </cell>
          <cell r="AL869">
            <v>16330857.333333334</v>
          </cell>
          <cell r="AM869">
            <v>17372765.416666668</v>
          </cell>
          <cell r="AN869">
            <v>18257680.541666668</v>
          </cell>
          <cell r="AP869">
            <v>19553642.708333332</v>
          </cell>
          <cell r="AT869" t="str">
            <v>57</v>
          </cell>
        </row>
        <row r="870">
          <cell r="J870">
            <v>-8499761</v>
          </cell>
          <cell r="K870">
            <v>-12521276</v>
          </cell>
          <cell r="L870">
            <v>-7797869</v>
          </cell>
          <cell r="M870">
            <v>-5020848</v>
          </cell>
          <cell r="N870">
            <v>-8375330</v>
          </cell>
          <cell r="O870">
            <v>-9644892</v>
          </cell>
          <cell r="P870">
            <v>-17048611</v>
          </cell>
          <cell r="Q870">
            <v>-10798862</v>
          </cell>
          <cell r="R870">
            <v>-20910606</v>
          </cell>
          <cell r="S870">
            <v>-21507211</v>
          </cell>
          <cell r="T870">
            <v>-20772828</v>
          </cell>
          <cell r="U870">
            <v>-18782757</v>
          </cell>
          <cell r="V870">
            <v>-20515412</v>
          </cell>
          <cell r="W870">
            <v>-19390116</v>
          </cell>
          <cell r="X870">
            <v>-16403454</v>
          </cell>
          <cell r="Y870">
            <v>-18619570</v>
          </cell>
          <cell r="Z870">
            <v>-19782402</v>
          </cell>
          <cell r="AA870">
            <v>-19475783</v>
          </cell>
          <cell r="AD870">
            <v>-6760578.708333333</v>
          </cell>
          <cell r="AE870">
            <v>-7632912.041666667</v>
          </cell>
          <cell r="AF870">
            <v>-9421922.208333334</v>
          </cell>
          <cell r="AG870">
            <v>-11356517.708333334</v>
          </cell>
          <cell r="AH870">
            <v>-12896130.708333334</v>
          </cell>
          <cell r="AI870">
            <v>-13974056.375</v>
          </cell>
          <cell r="AJ870">
            <v>-14760910.166666666</v>
          </cell>
          <cell r="AK870">
            <v>-15405677.875</v>
          </cell>
          <cell r="AL870">
            <v>-16330857.333333334</v>
          </cell>
          <cell r="AM870">
            <v>-17372765.416666668</v>
          </cell>
          <cell r="AN870">
            <v>-18257680.541666668</v>
          </cell>
          <cell r="AP870">
            <v>-19553642.708333332</v>
          </cell>
          <cell r="AT870" t="str">
            <v>57</v>
          </cell>
        </row>
        <row r="871">
          <cell r="J871">
            <v>3858376</v>
          </cell>
          <cell r="K871">
            <v>3858376</v>
          </cell>
          <cell r="L871">
            <v>3858376</v>
          </cell>
          <cell r="M871">
            <v>3533098</v>
          </cell>
          <cell r="N871">
            <v>3533098</v>
          </cell>
          <cell r="O871">
            <v>3533098</v>
          </cell>
          <cell r="P871">
            <v>3533098</v>
          </cell>
          <cell r="Q871">
            <v>3533098</v>
          </cell>
          <cell r="R871">
            <v>3533098</v>
          </cell>
          <cell r="S871">
            <v>3533098</v>
          </cell>
          <cell r="T871">
            <v>3533098</v>
          </cell>
          <cell r="U871">
            <v>3454344</v>
          </cell>
          <cell r="V871">
            <v>3454344</v>
          </cell>
          <cell r="W871">
            <v>3454344</v>
          </cell>
          <cell r="X871">
            <v>3454344</v>
          </cell>
          <cell r="Y871">
            <v>3454344</v>
          </cell>
          <cell r="Z871">
            <v>3454344</v>
          </cell>
          <cell r="AA871">
            <v>3454344</v>
          </cell>
          <cell r="AD871">
            <v>3736396.75</v>
          </cell>
          <cell r="AE871">
            <v>3709290.25</v>
          </cell>
          <cell r="AF871">
            <v>3682183.75</v>
          </cell>
          <cell r="AG871">
            <v>3655077.25</v>
          </cell>
          <cell r="AH871">
            <v>3624689.3333333335</v>
          </cell>
          <cell r="AI871">
            <v>3591020</v>
          </cell>
          <cell r="AJ871">
            <v>3557350.6666666665</v>
          </cell>
          <cell r="AK871">
            <v>3523681.3333333335</v>
          </cell>
          <cell r="AL871">
            <v>3503565.25</v>
          </cell>
          <cell r="AM871">
            <v>3497002.4166666665</v>
          </cell>
          <cell r="AN871">
            <v>3490439.5833333335</v>
          </cell>
          <cell r="AP871">
            <v>3477313.9166666665</v>
          </cell>
          <cell r="AT871">
            <v>23</v>
          </cell>
        </row>
        <row r="872"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P872">
            <v>0</v>
          </cell>
          <cell r="AT872">
            <v>23</v>
          </cell>
        </row>
        <row r="873"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P873">
            <v>0</v>
          </cell>
          <cell r="AT873" t="str">
            <v>57</v>
          </cell>
        </row>
        <row r="874"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P874">
            <v>0</v>
          </cell>
          <cell r="AT874" t="str">
            <v>57</v>
          </cell>
        </row>
        <row r="875"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P875">
            <v>0</v>
          </cell>
          <cell r="AT875" t="str">
            <v>57</v>
          </cell>
        </row>
        <row r="876"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P876">
            <v>0</v>
          </cell>
          <cell r="AT876" t="str">
            <v>57</v>
          </cell>
        </row>
        <row r="877"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P877">
            <v>0</v>
          </cell>
          <cell r="AT877" t="str">
            <v>57</v>
          </cell>
        </row>
        <row r="878"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P878">
            <v>0</v>
          </cell>
          <cell r="AT878" t="str">
            <v>57</v>
          </cell>
        </row>
        <row r="879"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P879">
            <v>0</v>
          </cell>
          <cell r="AT879" t="str">
            <v>57</v>
          </cell>
        </row>
        <row r="880"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P880">
            <v>0</v>
          </cell>
          <cell r="AT880" t="str">
            <v>57</v>
          </cell>
        </row>
        <row r="881"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P881">
            <v>0</v>
          </cell>
          <cell r="AT881" t="str">
            <v>57</v>
          </cell>
        </row>
        <row r="882"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P882">
            <v>0</v>
          </cell>
          <cell r="AT882" t="str">
            <v>57</v>
          </cell>
        </row>
        <row r="883"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P883">
            <v>0</v>
          </cell>
          <cell r="AT883">
            <v>0</v>
          </cell>
        </row>
        <row r="884"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P884">
            <v>0</v>
          </cell>
          <cell r="AT884" t="str">
            <v>57</v>
          </cell>
        </row>
        <row r="885"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P885">
            <v>0</v>
          </cell>
          <cell r="AT885" t="str">
            <v>57</v>
          </cell>
        </row>
        <row r="886"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P886">
            <v>0</v>
          </cell>
          <cell r="AT886" t="str">
            <v>57</v>
          </cell>
        </row>
        <row r="887">
          <cell r="J887">
            <v>2749643.08</v>
          </cell>
          <cell r="K887">
            <v>2749643.08</v>
          </cell>
          <cell r="L887">
            <v>2749643.08</v>
          </cell>
          <cell r="M887">
            <v>2749643.08</v>
          </cell>
          <cell r="N887">
            <v>2749643.08</v>
          </cell>
          <cell r="O887">
            <v>2749643.08</v>
          </cell>
          <cell r="P887">
            <v>2749643.08</v>
          </cell>
          <cell r="Q887">
            <v>2749643.08</v>
          </cell>
          <cell r="R887">
            <v>2749643.08</v>
          </cell>
          <cell r="S887">
            <v>2749643.08</v>
          </cell>
          <cell r="T887">
            <v>2749643.08</v>
          </cell>
          <cell r="U887">
            <v>2749643.08</v>
          </cell>
          <cell r="V887">
            <v>2749643.08</v>
          </cell>
          <cell r="W887">
            <v>2749643.08</v>
          </cell>
          <cell r="X887">
            <v>2749643.08</v>
          </cell>
          <cell r="Y887">
            <v>2749643.08</v>
          </cell>
          <cell r="Z887">
            <v>2749643.08</v>
          </cell>
          <cell r="AA887">
            <v>2749643.08</v>
          </cell>
          <cell r="AD887">
            <v>2749643.0799999996</v>
          </cell>
          <cell r="AE887">
            <v>2749643.0799999996</v>
          </cell>
          <cell r="AF887">
            <v>2749643.0799999996</v>
          </cell>
          <cell r="AG887">
            <v>2749643.0799999996</v>
          </cell>
          <cell r="AH887">
            <v>2749643.0799999996</v>
          </cell>
          <cell r="AI887">
            <v>2749643.0799999996</v>
          </cell>
          <cell r="AJ887">
            <v>2749643.0799999996</v>
          </cell>
          <cell r="AK887">
            <v>2749643.0799999996</v>
          </cell>
          <cell r="AL887">
            <v>2749643.0799999996</v>
          </cell>
          <cell r="AM887">
            <v>2749643.0799999996</v>
          </cell>
          <cell r="AN887">
            <v>2749643.0799999996</v>
          </cell>
          <cell r="AP887">
            <v>2635074.6183333327</v>
          </cell>
          <cell r="AT887">
            <v>23</v>
          </cell>
        </row>
        <row r="888"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P888">
            <v>0</v>
          </cell>
          <cell r="AT888" t="str">
            <v>57</v>
          </cell>
        </row>
        <row r="889"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P889">
            <v>0</v>
          </cell>
          <cell r="AT889" t="str">
            <v xml:space="preserve"> </v>
          </cell>
        </row>
        <row r="890"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P890">
            <v>0</v>
          </cell>
          <cell r="AT890" t="str">
            <v xml:space="preserve"> </v>
          </cell>
        </row>
        <row r="891"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P891">
            <v>0</v>
          </cell>
          <cell r="AT891" t="str">
            <v>23</v>
          </cell>
        </row>
        <row r="892"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P892">
            <v>0</v>
          </cell>
          <cell r="AT892" t="str">
            <v xml:space="preserve"> </v>
          </cell>
        </row>
        <row r="893"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P893">
            <v>0</v>
          </cell>
          <cell r="AT893" t="str">
            <v>23</v>
          </cell>
        </row>
        <row r="894">
          <cell r="J894">
            <v>-34827817</v>
          </cell>
          <cell r="K894">
            <v>-34827817</v>
          </cell>
          <cell r="L894">
            <v>-34827817</v>
          </cell>
          <cell r="M894">
            <v>-34827817</v>
          </cell>
          <cell r="N894">
            <v>-34827817</v>
          </cell>
          <cell r="O894">
            <v>-34827817</v>
          </cell>
          <cell r="P894">
            <v>-34827817</v>
          </cell>
          <cell r="Q894">
            <v>-34827817</v>
          </cell>
          <cell r="R894">
            <v>-34827817</v>
          </cell>
          <cell r="S894">
            <v>-34827817</v>
          </cell>
          <cell r="T894">
            <v>-34827817</v>
          </cell>
          <cell r="U894">
            <v>-34827817</v>
          </cell>
          <cell r="V894">
            <v>-34827817</v>
          </cell>
          <cell r="W894">
            <v>-34827817</v>
          </cell>
          <cell r="X894">
            <v>-34827817</v>
          </cell>
          <cell r="Y894">
            <v>-34827817</v>
          </cell>
          <cell r="Z894">
            <v>-34827817</v>
          </cell>
          <cell r="AA894">
            <v>-34827817</v>
          </cell>
          <cell r="AD894">
            <v>-34827817</v>
          </cell>
          <cell r="AE894">
            <v>-34827817</v>
          </cell>
          <cell r="AF894">
            <v>-34827817</v>
          </cell>
          <cell r="AG894">
            <v>-34827817</v>
          </cell>
          <cell r="AH894">
            <v>-34827817</v>
          </cell>
          <cell r="AI894">
            <v>-34827817</v>
          </cell>
          <cell r="AJ894">
            <v>-34827817</v>
          </cell>
          <cell r="AK894">
            <v>-34827817</v>
          </cell>
          <cell r="AL894">
            <v>-34827817</v>
          </cell>
          <cell r="AM894">
            <v>-34827817</v>
          </cell>
          <cell r="AN894">
            <v>-34827817</v>
          </cell>
          <cell r="AP894">
            <v>-34827817</v>
          </cell>
          <cell r="AT894" t="str">
            <v>57</v>
          </cell>
        </row>
        <row r="895">
          <cell r="J895">
            <v>34827817</v>
          </cell>
          <cell r="K895">
            <v>34827817</v>
          </cell>
          <cell r="L895">
            <v>34827817</v>
          </cell>
          <cell r="M895">
            <v>34827817</v>
          </cell>
          <cell r="N895">
            <v>34827817</v>
          </cell>
          <cell r="O895">
            <v>34827817</v>
          </cell>
          <cell r="P895">
            <v>34827817</v>
          </cell>
          <cell r="Q895">
            <v>34827817</v>
          </cell>
          <cell r="R895">
            <v>34827817</v>
          </cell>
          <cell r="S895">
            <v>34827817</v>
          </cell>
          <cell r="T895">
            <v>34827817</v>
          </cell>
          <cell r="U895">
            <v>34827817</v>
          </cell>
          <cell r="V895">
            <v>34827817</v>
          </cell>
          <cell r="W895">
            <v>34827817</v>
          </cell>
          <cell r="X895">
            <v>34827817</v>
          </cell>
          <cell r="Y895">
            <v>34827817</v>
          </cell>
          <cell r="Z895">
            <v>34827817</v>
          </cell>
          <cell r="AA895">
            <v>34827817</v>
          </cell>
          <cell r="AD895">
            <v>34827817</v>
          </cell>
          <cell r="AE895">
            <v>34827817</v>
          </cell>
          <cell r="AF895">
            <v>34827817</v>
          </cell>
          <cell r="AG895">
            <v>34827817</v>
          </cell>
          <cell r="AH895">
            <v>34827817</v>
          </cell>
          <cell r="AI895">
            <v>34827817</v>
          </cell>
          <cell r="AJ895">
            <v>34827817</v>
          </cell>
          <cell r="AK895">
            <v>34827817</v>
          </cell>
          <cell r="AL895">
            <v>34827817</v>
          </cell>
          <cell r="AM895">
            <v>34827817</v>
          </cell>
          <cell r="AN895">
            <v>34827817</v>
          </cell>
          <cell r="AP895">
            <v>34827817</v>
          </cell>
          <cell r="AT895" t="str">
            <v>57</v>
          </cell>
        </row>
        <row r="896"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P896">
            <v>0</v>
          </cell>
          <cell r="AT896" t="str">
            <v xml:space="preserve"> </v>
          </cell>
        </row>
        <row r="897">
          <cell r="J897">
            <v>-25644564</v>
          </cell>
          <cell r="K897">
            <v>-25644564</v>
          </cell>
          <cell r="L897">
            <v>-25644564</v>
          </cell>
          <cell r="M897">
            <v>-25644564</v>
          </cell>
          <cell r="N897">
            <v>-25644564</v>
          </cell>
          <cell r="O897">
            <v>-25644564</v>
          </cell>
          <cell r="P897">
            <v>-25644564</v>
          </cell>
          <cell r="Q897">
            <v>-25644564</v>
          </cell>
          <cell r="R897">
            <v>-25644564</v>
          </cell>
          <cell r="S897">
            <v>-25644564</v>
          </cell>
          <cell r="T897">
            <v>-25644564</v>
          </cell>
          <cell r="U897">
            <v>-25644564</v>
          </cell>
          <cell r="V897">
            <v>-25644564</v>
          </cell>
          <cell r="W897">
            <v>-25644564</v>
          </cell>
          <cell r="X897">
            <v>-25644564</v>
          </cell>
          <cell r="Y897">
            <v>-25644564</v>
          </cell>
          <cell r="Z897">
            <v>-25644564</v>
          </cell>
          <cell r="AA897">
            <v>-25644564</v>
          </cell>
          <cell r="AD897">
            <v>-25644564</v>
          </cell>
          <cell r="AE897">
            <v>-25644564</v>
          </cell>
          <cell r="AF897">
            <v>-25644564</v>
          </cell>
          <cell r="AG897">
            <v>-25644564</v>
          </cell>
          <cell r="AH897">
            <v>-25644564</v>
          </cell>
          <cell r="AI897">
            <v>-25644564</v>
          </cell>
          <cell r="AJ897">
            <v>-25644564</v>
          </cell>
          <cell r="AK897">
            <v>-25644564</v>
          </cell>
          <cell r="AL897">
            <v>-25644564</v>
          </cell>
          <cell r="AM897">
            <v>-25644564</v>
          </cell>
          <cell r="AN897">
            <v>-25644564</v>
          </cell>
          <cell r="AP897">
            <v>-25644564</v>
          </cell>
          <cell r="AT897" t="str">
            <v>57</v>
          </cell>
        </row>
        <row r="898">
          <cell r="J898">
            <v>25644564</v>
          </cell>
          <cell r="K898">
            <v>25644564</v>
          </cell>
          <cell r="L898">
            <v>25644564</v>
          </cell>
          <cell r="M898">
            <v>25644564</v>
          </cell>
          <cell r="N898">
            <v>25644564</v>
          </cell>
          <cell r="O898">
            <v>25644564</v>
          </cell>
          <cell r="P898">
            <v>25644564</v>
          </cell>
          <cell r="Q898">
            <v>25644564</v>
          </cell>
          <cell r="R898">
            <v>25644564</v>
          </cell>
          <cell r="S898">
            <v>25644564</v>
          </cell>
          <cell r="T898">
            <v>25644564</v>
          </cell>
          <cell r="U898">
            <v>25644564</v>
          </cell>
          <cell r="V898">
            <v>25644564</v>
          </cell>
          <cell r="W898">
            <v>25644564</v>
          </cell>
          <cell r="X898">
            <v>25644564</v>
          </cell>
          <cell r="Y898">
            <v>25644564</v>
          </cell>
          <cell r="Z898">
            <v>25644564</v>
          </cell>
          <cell r="AA898">
            <v>25644564</v>
          </cell>
          <cell r="AD898">
            <v>25644564</v>
          </cell>
          <cell r="AE898">
            <v>25644564</v>
          </cell>
          <cell r="AF898">
            <v>25644564</v>
          </cell>
          <cell r="AG898">
            <v>25644564</v>
          </cell>
          <cell r="AH898">
            <v>25644564</v>
          </cell>
          <cell r="AI898">
            <v>25644564</v>
          </cell>
          <cell r="AJ898">
            <v>25644564</v>
          </cell>
          <cell r="AK898">
            <v>25644564</v>
          </cell>
          <cell r="AL898">
            <v>25644564</v>
          </cell>
          <cell r="AM898">
            <v>25644564</v>
          </cell>
          <cell r="AN898">
            <v>25644564</v>
          </cell>
          <cell r="AP898">
            <v>25644564</v>
          </cell>
          <cell r="AT898" t="str">
            <v>57</v>
          </cell>
        </row>
        <row r="899">
          <cell r="J899">
            <v>-37811937</v>
          </cell>
          <cell r="K899">
            <v>-37811937</v>
          </cell>
          <cell r="L899">
            <v>-37811937</v>
          </cell>
          <cell r="M899">
            <v>-37881375</v>
          </cell>
          <cell r="N899">
            <v>-37881375</v>
          </cell>
          <cell r="O899">
            <v>-37881375</v>
          </cell>
          <cell r="P899">
            <v>-37881375</v>
          </cell>
          <cell r="Q899">
            <v>-37881375</v>
          </cell>
          <cell r="R899">
            <v>-37881375</v>
          </cell>
          <cell r="S899">
            <v>-37881375</v>
          </cell>
          <cell r="T899">
            <v>-37881375</v>
          </cell>
          <cell r="U899">
            <v>-38038883</v>
          </cell>
          <cell r="V899">
            <v>-38038883</v>
          </cell>
          <cell r="W899">
            <v>-38038883</v>
          </cell>
          <cell r="X899">
            <v>-38038883</v>
          </cell>
          <cell r="Y899">
            <v>-38038883</v>
          </cell>
          <cell r="Z899">
            <v>-38038883</v>
          </cell>
          <cell r="AA899">
            <v>-38038883</v>
          </cell>
          <cell r="AD899">
            <v>-37837976.25</v>
          </cell>
          <cell r="AE899">
            <v>-37843762.75</v>
          </cell>
          <cell r="AF899">
            <v>-37849549.25</v>
          </cell>
          <cell r="AG899">
            <v>-37855335.75</v>
          </cell>
          <cell r="AH899">
            <v>-37867685.083333336</v>
          </cell>
          <cell r="AI899">
            <v>-37886597.25</v>
          </cell>
          <cell r="AJ899">
            <v>-37905509.416666664</v>
          </cell>
          <cell r="AK899">
            <v>-37924421.583333336</v>
          </cell>
          <cell r="AL899">
            <v>-37940440.5</v>
          </cell>
          <cell r="AM899">
            <v>-37953566.166666664</v>
          </cell>
          <cell r="AN899">
            <v>-37966691.833333336</v>
          </cell>
          <cell r="AP899">
            <v>-37992943.166666664</v>
          </cell>
          <cell r="AT899" t="str">
            <v>57</v>
          </cell>
        </row>
        <row r="900">
          <cell r="J900">
            <v>37811937</v>
          </cell>
          <cell r="K900">
            <v>37811937</v>
          </cell>
          <cell r="L900">
            <v>37811937</v>
          </cell>
          <cell r="M900">
            <v>37881375</v>
          </cell>
          <cell r="N900">
            <v>37881375</v>
          </cell>
          <cell r="O900">
            <v>37881375</v>
          </cell>
          <cell r="P900">
            <v>37881375</v>
          </cell>
          <cell r="Q900">
            <v>37881375</v>
          </cell>
          <cell r="R900">
            <v>37881375</v>
          </cell>
          <cell r="S900">
            <v>37881375</v>
          </cell>
          <cell r="T900">
            <v>37881375</v>
          </cell>
          <cell r="U900">
            <v>38038883</v>
          </cell>
          <cell r="V900">
            <v>38038883</v>
          </cell>
          <cell r="W900">
            <v>38038883</v>
          </cell>
          <cell r="X900">
            <v>38038883</v>
          </cell>
          <cell r="Y900">
            <v>38038883</v>
          </cell>
          <cell r="Z900">
            <v>38038883</v>
          </cell>
          <cell r="AA900">
            <v>38038883</v>
          </cell>
          <cell r="AD900">
            <v>37837976.25</v>
          </cell>
          <cell r="AE900">
            <v>37843762.75</v>
          </cell>
          <cell r="AF900">
            <v>37849549.25</v>
          </cell>
          <cell r="AG900">
            <v>37855335.75</v>
          </cell>
          <cell r="AH900">
            <v>37867685.083333336</v>
          </cell>
          <cell r="AI900">
            <v>37886597.25</v>
          </cell>
          <cell r="AJ900">
            <v>37905509.416666664</v>
          </cell>
          <cell r="AK900">
            <v>37924421.583333336</v>
          </cell>
          <cell r="AL900">
            <v>37940440.5</v>
          </cell>
          <cell r="AM900">
            <v>37953566.166666664</v>
          </cell>
          <cell r="AN900">
            <v>37966691.833333336</v>
          </cell>
          <cell r="AP900">
            <v>37992943.166666664</v>
          </cell>
          <cell r="AT900" t="str">
            <v>57</v>
          </cell>
        </row>
        <row r="901">
          <cell r="J901">
            <v>40127111</v>
          </cell>
          <cell r="K901">
            <v>40127111</v>
          </cell>
          <cell r="L901">
            <v>40127111</v>
          </cell>
          <cell r="M901">
            <v>39647674</v>
          </cell>
          <cell r="N901">
            <v>39647674</v>
          </cell>
          <cell r="O901">
            <v>39647674</v>
          </cell>
          <cell r="P901">
            <v>39647674</v>
          </cell>
          <cell r="Q901">
            <v>39647674</v>
          </cell>
          <cell r="R901">
            <v>39647674</v>
          </cell>
          <cell r="S901">
            <v>39647674</v>
          </cell>
          <cell r="T901">
            <v>39647674</v>
          </cell>
          <cell r="U901">
            <v>39647674</v>
          </cell>
          <cell r="V901">
            <v>39647674</v>
          </cell>
          <cell r="W901">
            <v>39647674</v>
          </cell>
          <cell r="X901">
            <v>39647674</v>
          </cell>
          <cell r="Y901">
            <v>39647674</v>
          </cell>
          <cell r="Z901">
            <v>39647674</v>
          </cell>
          <cell r="AA901">
            <v>39647674</v>
          </cell>
          <cell r="AD901">
            <v>39947322.125</v>
          </cell>
          <cell r="AE901">
            <v>39907369.041666664</v>
          </cell>
          <cell r="AF901">
            <v>39867415.958333336</v>
          </cell>
          <cell r="AG901">
            <v>39827462.875</v>
          </cell>
          <cell r="AH901">
            <v>39787509.791666664</v>
          </cell>
          <cell r="AI901">
            <v>39747556.708333336</v>
          </cell>
          <cell r="AJ901">
            <v>39707603.625</v>
          </cell>
          <cell r="AK901">
            <v>39667650.541666664</v>
          </cell>
          <cell r="AL901">
            <v>39647674</v>
          </cell>
          <cell r="AM901">
            <v>39647674</v>
          </cell>
          <cell r="AN901">
            <v>39647674</v>
          </cell>
          <cell r="AP901">
            <v>39647674</v>
          </cell>
          <cell r="AT901" t="str">
            <v>57</v>
          </cell>
        </row>
        <row r="902">
          <cell r="J902">
            <v>-40127111</v>
          </cell>
          <cell r="K902">
            <v>-40127111</v>
          </cell>
          <cell r="L902">
            <v>-40127111</v>
          </cell>
          <cell r="M902">
            <v>-39647674</v>
          </cell>
          <cell r="N902">
            <v>-39647674</v>
          </cell>
          <cell r="O902">
            <v>-39647674</v>
          </cell>
          <cell r="P902">
            <v>-39647674</v>
          </cell>
          <cell r="Q902">
            <v>-39647674</v>
          </cell>
          <cell r="R902">
            <v>-39647674</v>
          </cell>
          <cell r="S902">
            <v>-39647674</v>
          </cell>
          <cell r="T902">
            <v>-39647674</v>
          </cell>
          <cell r="U902">
            <v>-39647674</v>
          </cell>
          <cell r="V902">
            <v>-39647674</v>
          </cell>
          <cell r="W902">
            <v>-39647674</v>
          </cell>
          <cell r="X902">
            <v>-39647674</v>
          </cell>
          <cell r="Y902">
            <v>-39647674</v>
          </cell>
          <cell r="Z902">
            <v>-39647674</v>
          </cell>
          <cell r="AA902">
            <v>-39647674</v>
          </cell>
          <cell r="AD902">
            <v>-39947322.125</v>
          </cell>
          <cell r="AE902">
            <v>-39907369.041666664</v>
          </cell>
          <cell r="AF902">
            <v>-39867415.958333336</v>
          </cell>
          <cell r="AG902">
            <v>-39827462.875</v>
          </cell>
          <cell r="AH902">
            <v>-39787509.791666664</v>
          </cell>
          <cell r="AI902">
            <v>-39747556.708333336</v>
          </cell>
          <cell r="AJ902">
            <v>-39707603.625</v>
          </cell>
          <cell r="AK902">
            <v>-39667650.541666664</v>
          </cell>
          <cell r="AL902">
            <v>-39647674</v>
          </cell>
          <cell r="AM902">
            <v>-39647674</v>
          </cell>
          <cell r="AN902">
            <v>-39647674</v>
          </cell>
          <cell r="AP902">
            <v>-39647674</v>
          </cell>
          <cell r="AT902" t="str">
            <v>57</v>
          </cell>
        </row>
        <row r="903">
          <cell r="J903">
            <v>8733855</v>
          </cell>
          <cell r="K903">
            <v>8733855</v>
          </cell>
          <cell r="L903">
            <v>8733855</v>
          </cell>
          <cell r="M903">
            <v>8232968</v>
          </cell>
          <cell r="N903">
            <v>8232968</v>
          </cell>
          <cell r="O903">
            <v>8232968</v>
          </cell>
          <cell r="P903">
            <v>8232968</v>
          </cell>
          <cell r="Q903">
            <v>8232968</v>
          </cell>
          <cell r="R903">
            <v>8232968</v>
          </cell>
          <cell r="S903">
            <v>8232968</v>
          </cell>
          <cell r="T903">
            <v>8232968</v>
          </cell>
          <cell r="U903">
            <v>8232968</v>
          </cell>
          <cell r="V903">
            <v>8232968</v>
          </cell>
          <cell r="W903">
            <v>8232968</v>
          </cell>
          <cell r="X903">
            <v>8232968</v>
          </cell>
          <cell r="Y903">
            <v>8232968</v>
          </cell>
          <cell r="Z903">
            <v>8232968</v>
          </cell>
          <cell r="AA903">
            <v>8232968</v>
          </cell>
          <cell r="AD903">
            <v>8546022.375</v>
          </cell>
          <cell r="AE903">
            <v>8504281.791666666</v>
          </cell>
          <cell r="AF903">
            <v>8462541.208333334</v>
          </cell>
          <cell r="AG903">
            <v>8420800.625</v>
          </cell>
          <cell r="AH903">
            <v>8379060.041666667</v>
          </cell>
          <cell r="AI903">
            <v>8337319.458333333</v>
          </cell>
          <cell r="AJ903">
            <v>8295578.875</v>
          </cell>
          <cell r="AK903">
            <v>8253838.291666667</v>
          </cell>
          <cell r="AL903">
            <v>8232968</v>
          </cell>
          <cell r="AM903">
            <v>8232968</v>
          </cell>
          <cell r="AN903">
            <v>8232968</v>
          </cell>
          <cell r="AP903">
            <v>8232968</v>
          </cell>
          <cell r="AT903" t="str">
            <v>57</v>
          </cell>
        </row>
        <row r="904">
          <cell r="J904">
            <v>-8733855</v>
          </cell>
          <cell r="K904">
            <v>-8733855</v>
          </cell>
          <cell r="L904">
            <v>-8733855</v>
          </cell>
          <cell r="M904">
            <v>-8232968</v>
          </cell>
          <cell r="N904">
            <v>-8232968</v>
          </cell>
          <cell r="O904">
            <v>-8232968</v>
          </cell>
          <cell r="P904">
            <v>-8232968</v>
          </cell>
          <cell r="Q904">
            <v>-8232968</v>
          </cell>
          <cell r="R904">
            <v>-8232968</v>
          </cell>
          <cell r="S904">
            <v>-8232968</v>
          </cell>
          <cell r="T904">
            <v>-8232968</v>
          </cell>
          <cell r="U904">
            <v>-8232968</v>
          </cell>
          <cell r="V904">
            <v>-8232968</v>
          </cell>
          <cell r="W904">
            <v>-8232968</v>
          </cell>
          <cell r="X904">
            <v>-8232968</v>
          </cell>
          <cell r="Y904">
            <v>-8232968</v>
          </cell>
          <cell r="Z904">
            <v>-8232968</v>
          </cell>
          <cell r="AA904">
            <v>-8232968</v>
          </cell>
          <cell r="AD904">
            <v>-8546022.375</v>
          </cell>
          <cell r="AE904">
            <v>-8504281.791666666</v>
          </cell>
          <cell r="AF904">
            <v>-8462541.208333334</v>
          </cell>
          <cell r="AG904">
            <v>-8420800.625</v>
          </cell>
          <cell r="AH904">
            <v>-8379060.041666667</v>
          </cell>
          <cell r="AI904">
            <v>-8337319.458333333</v>
          </cell>
          <cell r="AJ904">
            <v>-8295578.875</v>
          </cell>
          <cell r="AK904">
            <v>-8253838.291666667</v>
          </cell>
          <cell r="AL904">
            <v>-8232968</v>
          </cell>
          <cell r="AM904">
            <v>-8232968</v>
          </cell>
          <cell r="AN904">
            <v>-8232968</v>
          </cell>
          <cell r="AP904">
            <v>-8232968</v>
          </cell>
          <cell r="AT904" t="str">
            <v>57</v>
          </cell>
        </row>
        <row r="905">
          <cell r="J905">
            <v>465000</v>
          </cell>
          <cell r="K905">
            <v>463071.25</v>
          </cell>
          <cell r="L905">
            <v>463071.25</v>
          </cell>
          <cell r="M905">
            <v>463071.25</v>
          </cell>
          <cell r="N905">
            <v>459093.75</v>
          </cell>
          <cell r="O905">
            <v>459093.75</v>
          </cell>
          <cell r="P905">
            <v>459093.75</v>
          </cell>
          <cell r="Q905">
            <v>465000</v>
          </cell>
          <cell r="R905">
            <v>465000</v>
          </cell>
          <cell r="S905">
            <v>465000</v>
          </cell>
          <cell r="T905">
            <v>460587.87</v>
          </cell>
          <cell r="U905">
            <v>460587.87</v>
          </cell>
          <cell r="V905">
            <v>460587.87</v>
          </cell>
          <cell r="W905">
            <v>457520.62</v>
          </cell>
          <cell r="X905">
            <v>457520.62</v>
          </cell>
          <cell r="Y905">
            <v>457520.62</v>
          </cell>
          <cell r="Z905">
            <v>451211.27</v>
          </cell>
          <cell r="AA905">
            <v>451211.27</v>
          </cell>
          <cell r="AD905">
            <v>366166.25</v>
          </cell>
          <cell r="AE905">
            <v>404916.25</v>
          </cell>
          <cell r="AF905">
            <v>443666.25</v>
          </cell>
          <cell r="AG905">
            <v>462857.41124999995</v>
          </cell>
          <cell r="AH905">
            <v>462489.73374999996</v>
          </cell>
          <cell r="AI905">
            <v>462122.05624999997</v>
          </cell>
          <cell r="AJ905">
            <v>461706.94124999997</v>
          </cell>
          <cell r="AK905">
            <v>461244.38874999998</v>
          </cell>
          <cell r="AL905">
            <v>460781.83624999999</v>
          </cell>
          <cell r="AM905">
            <v>460222.12333333335</v>
          </cell>
          <cell r="AN905">
            <v>459565.25</v>
          </cell>
          <cell r="AP905">
            <v>458579.94000000012</v>
          </cell>
          <cell r="AT905" t="str">
            <v>57</v>
          </cell>
        </row>
        <row r="906">
          <cell r="J906">
            <v>1431</v>
          </cell>
          <cell r="K906">
            <v>1928.75</v>
          </cell>
          <cell r="L906">
            <v>3648</v>
          </cell>
          <cell r="M906">
            <v>4945.5</v>
          </cell>
          <cell r="N906">
            <v>5906.25</v>
          </cell>
          <cell r="O906">
            <v>8851</v>
          </cell>
          <cell r="P906">
            <v>20566.310000000001</v>
          </cell>
          <cell r="Q906">
            <v>23976.81</v>
          </cell>
          <cell r="R906">
            <v>24446.81</v>
          </cell>
          <cell r="S906">
            <v>27271.439999999999</v>
          </cell>
          <cell r="T906">
            <v>28388.94</v>
          </cell>
          <cell r="U906">
            <v>29218.94</v>
          </cell>
          <cell r="V906">
            <v>29218.94</v>
          </cell>
          <cell r="W906">
            <v>31456.19</v>
          </cell>
          <cell r="X906">
            <v>31456.19</v>
          </cell>
          <cell r="Y906">
            <v>37765.54</v>
          </cell>
          <cell r="Z906">
            <v>37765.54</v>
          </cell>
          <cell r="AA906">
            <v>51661.66</v>
          </cell>
          <cell r="AD906">
            <v>4984.4762499999997</v>
          </cell>
          <cell r="AE906">
            <v>7002.1270833333328</v>
          </cell>
          <cell r="AF906">
            <v>9157.0541666666668</v>
          </cell>
          <cell r="AG906">
            <v>11476.236666666666</v>
          </cell>
          <cell r="AH906">
            <v>13853.710833333333</v>
          </cell>
          <cell r="AI906">
            <v>16206.143333333333</v>
          </cell>
          <cell r="AJ906">
            <v>18594.284166666668</v>
          </cell>
          <cell r="AK906">
            <v>20983.268749999999</v>
          </cell>
          <cell r="AL906">
            <v>23509.445000000003</v>
          </cell>
          <cell r="AM906">
            <v>26204.417083333334</v>
          </cell>
          <cell r="AN906">
            <v>29315.664999999997</v>
          </cell>
          <cell r="AP906">
            <v>35318.559166666673</v>
          </cell>
          <cell r="AT906" t="str">
            <v>23</v>
          </cell>
        </row>
        <row r="907">
          <cell r="J907">
            <v>199475.25</v>
          </cell>
          <cell r="K907">
            <v>197293.25</v>
          </cell>
          <cell r="L907">
            <v>197293.25</v>
          </cell>
          <cell r="M907">
            <v>197293.25</v>
          </cell>
          <cell r="N907">
            <v>196806.75</v>
          </cell>
          <cell r="O907">
            <v>196806.75</v>
          </cell>
          <cell r="P907">
            <v>196806.75</v>
          </cell>
          <cell r="Q907">
            <v>200000</v>
          </cell>
          <cell r="R907">
            <v>200000</v>
          </cell>
          <cell r="S907">
            <v>200000</v>
          </cell>
          <cell r="T907">
            <v>197751.25</v>
          </cell>
          <cell r="U907">
            <v>197751.25</v>
          </cell>
          <cell r="V907">
            <v>197751.25</v>
          </cell>
          <cell r="W907">
            <v>189835.41</v>
          </cell>
          <cell r="X907">
            <v>189835.41</v>
          </cell>
          <cell r="Y907">
            <v>189835.41</v>
          </cell>
          <cell r="Z907">
            <v>189835.41</v>
          </cell>
          <cell r="AA907">
            <v>189835.41</v>
          </cell>
          <cell r="AD907">
            <v>198393.8125</v>
          </cell>
          <cell r="AE907">
            <v>198393.8125</v>
          </cell>
          <cell r="AF907">
            <v>198393.8125</v>
          </cell>
          <cell r="AG907">
            <v>198321.97916666666</v>
          </cell>
          <cell r="AH907">
            <v>198178.3125</v>
          </cell>
          <cell r="AI907">
            <v>198034.64583333334</v>
          </cell>
          <cell r="AJ907">
            <v>197652.06916666668</v>
          </cell>
          <cell r="AK907">
            <v>197030.58250000002</v>
          </cell>
          <cell r="AL907">
            <v>196409.09583333333</v>
          </cell>
          <cell r="AM907">
            <v>195807.88</v>
          </cell>
          <cell r="AN907">
            <v>195226.93499999997</v>
          </cell>
          <cell r="AP907">
            <v>194355.51749999996</v>
          </cell>
          <cell r="AT907" t="str">
            <v>57</v>
          </cell>
        </row>
        <row r="908"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P908">
            <v>0</v>
          </cell>
          <cell r="AT908">
            <v>0</v>
          </cell>
        </row>
        <row r="909">
          <cell r="J909">
            <v>2145241.61</v>
          </cell>
          <cell r="K909">
            <v>2147072.61</v>
          </cell>
          <cell r="L909">
            <v>2147559.11</v>
          </cell>
          <cell r="M909">
            <v>2147559.11</v>
          </cell>
          <cell r="N909">
            <v>2147559.11</v>
          </cell>
          <cell r="O909">
            <v>2152934.86</v>
          </cell>
          <cell r="P909">
            <v>2154615.15</v>
          </cell>
          <cell r="Q909">
            <v>2156485.4</v>
          </cell>
          <cell r="R909">
            <v>2154845.11</v>
          </cell>
          <cell r="S909">
            <v>2157073.86</v>
          </cell>
          <cell r="T909">
            <v>2158734.15</v>
          </cell>
          <cell r="U909">
            <v>2158734.15</v>
          </cell>
          <cell r="V909">
            <v>2159291.36</v>
          </cell>
          <cell r="W909">
            <v>2167207.2000000002</v>
          </cell>
          <cell r="X909">
            <v>2167207.2000000002</v>
          </cell>
          <cell r="Y909">
            <v>2167207.2000000002</v>
          </cell>
          <cell r="Z909">
            <v>2167207.2000000002</v>
          </cell>
          <cell r="AA909">
            <v>2167207.2000000002</v>
          </cell>
          <cell r="AD909">
            <v>2147696.3233333328</v>
          </cell>
          <cell r="AE909">
            <v>2148637.9395833327</v>
          </cell>
          <cell r="AF909">
            <v>2149582.2104166662</v>
          </cell>
          <cell r="AG909">
            <v>2150666.6599999997</v>
          </cell>
          <cell r="AH909">
            <v>2151805.6633333326</v>
          </cell>
          <cell r="AI909">
            <v>2152953.2587499996</v>
          </cell>
          <cell r="AJ909">
            <v>2154377.6062499997</v>
          </cell>
          <cell r="AK909">
            <v>2156035.2179166665</v>
          </cell>
          <cell r="AL909">
            <v>2157672.5587499999</v>
          </cell>
          <cell r="AM909">
            <v>2159309.8995833332</v>
          </cell>
          <cell r="AN909">
            <v>2160723.250833333</v>
          </cell>
          <cell r="AP909">
            <v>2073478.9333333329</v>
          </cell>
          <cell r="AT909">
            <v>0</v>
          </cell>
        </row>
        <row r="910">
          <cell r="J910">
            <v>545580.69999999995</v>
          </cell>
          <cell r="K910">
            <v>483640.36</v>
          </cell>
          <cell r="L910">
            <v>483640.36</v>
          </cell>
          <cell r="M910">
            <v>483640.36</v>
          </cell>
          <cell r="N910">
            <v>492962.47</v>
          </cell>
          <cell r="O910">
            <v>492962.47</v>
          </cell>
          <cell r="P910">
            <v>492962.47</v>
          </cell>
          <cell r="Q910">
            <v>250000</v>
          </cell>
          <cell r="R910">
            <v>250000</v>
          </cell>
          <cell r="S910">
            <v>250000</v>
          </cell>
          <cell r="T910">
            <v>89261.46</v>
          </cell>
          <cell r="U910">
            <v>89261.46</v>
          </cell>
          <cell r="V910">
            <v>89261.46</v>
          </cell>
          <cell r="W910">
            <v>-51720.33</v>
          </cell>
          <cell r="X910">
            <v>-51720.33</v>
          </cell>
          <cell r="Y910">
            <v>-51720.33</v>
          </cell>
          <cell r="Z910">
            <v>-39699.61</v>
          </cell>
          <cell r="AA910">
            <v>-39699.61</v>
          </cell>
          <cell r="AD910">
            <v>515962.54916666658</v>
          </cell>
          <cell r="AE910">
            <v>486795.88249999989</v>
          </cell>
          <cell r="AF910">
            <v>457629.21583333326</v>
          </cell>
          <cell r="AG910">
            <v>424032.58083333325</v>
          </cell>
          <cell r="AH910">
            <v>386005.97749999998</v>
          </cell>
          <cell r="AI910">
            <v>347979.3741666667</v>
          </cell>
          <cell r="AJ910">
            <v>306659.37708333333</v>
          </cell>
          <cell r="AK910">
            <v>262045.98624999996</v>
          </cell>
          <cell r="AL910">
            <v>217432.59541666668</v>
          </cell>
          <cell r="AM910">
            <v>172931.64666666664</v>
          </cell>
          <cell r="AN910">
            <v>128543.13999999996</v>
          </cell>
          <cell r="AP910">
            <v>57793.71333333334</v>
          </cell>
          <cell r="AT910" t="str">
            <v>57</v>
          </cell>
        </row>
        <row r="911">
          <cell r="J911">
            <v>371705.94</v>
          </cell>
          <cell r="K911">
            <v>403196.61</v>
          </cell>
          <cell r="L911">
            <v>366637.7</v>
          </cell>
          <cell r="M911">
            <v>381973.59</v>
          </cell>
          <cell r="N911">
            <v>393874.5</v>
          </cell>
          <cell r="O911">
            <v>273967.40000000002</v>
          </cell>
          <cell r="P911">
            <v>341457.89</v>
          </cell>
          <cell r="Q911">
            <v>396658.16</v>
          </cell>
          <cell r="R911">
            <v>459133.16</v>
          </cell>
          <cell r="S911">
            <v>498883.37</v>
          </cell>
          <cell r="T911">
            <v>557396.69999999995</v>
          </cell>
          <cell r="U911">
            <v>633543.51</v>
          </cell>
          <cell r="V911">
            <v>674570.69</v>
          </cell>
          <cell r="W911">
            <v>698378.49</v>
          </cell>
          <cell r="X911">
            <v>712528.24</v>
          </cell>
          <cell r="Y911">
            <v>744866.39</v>
          </cell>
          <cell r="Z911">
            <v>686357.77</v>
          </cell>
          <cell r="AA911">
            <v>694439.27</v>
          </cell>
          <cell r="AD911">
            <v>360134.28541666665</v>
          </cell>
          <cell r="AE911">
            <v>364981.58749999997</v>
          </cell>
          <cell r="AF911">
            <v>375178.58125000005</v>
          </cell>
          <cell r="AG911">
            <v>391144.5304166667</v>
          </cell>
          <cell r="AH911">
            <v>411676.37958333339</v>
          </cell>
          <cell r="AI911">
            <v>435821.74208333343</v>
          </cell>
          <cell r="AJ911">
            <v>460740.35166666663</v>
          </cell>
          <cell r="AK911">
            <v>487451.70250000007</v>
          </cell>
          <cell r="AL911">
            <v>516984.34166666662</v>
          </cell>
          <cell r="AM911">
            <v>544291.67791666661</v>
          </cell>
          <cell r="AN911">
            <v>573998.14208333322</v>
          </cell>
          <cell r="AP911">
            <v>615126.40583333327</v>
          </cell>
          <cell r="AT911">
            <v>0</v>
          </cell>
        </row>
        <row r="912"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P912">
            <v>0</v>
          </cell>
          <cell r="AT912">
            <v>0</v>
          </cell>
        </row>
        <row r="913"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P913">
            <v>0</v>
          </cell>
          <cell r="AT913">
            <v>0</v>
          </cell>
        </row>
        <row r="914">
          <cell r="J914">
            <v>68403118.370000005</v>
          </cell>
          <cell r="K914">
            <v>68119555.370000005</v>
          </cell>
          <cell r="L914">
            <v>67843103.370000005</v>
          </cell>
          <cell r="M914">
            <v>67565182.370000005</v>
          </cell>
          <cell r="N914">
            <v>67279157.370000005</v>
          </cell>
          <cell r="O914">
            <v>67000159.369999997</v>
          </cell>
          <cell r="P914">
            <v>66713093.369999997</v>
          </cell>
          <cell r="Q914">
            <v>66431157.369999997</v>
          </cell>
          <cell r="R914">
            <v>66149590.369999997</v>
          </cell>
          <cell r="S914">
            <v>65847005.369999997</v>
          </cell>
          <cell r="T914">
            <v>65562500.369999997</v>
          </cell>
          <cell r="U914">
            <v>65222431.640000001</v>
          </cell>
          <cell r="V914">
            <v>64986156.369999997</v>
          </cell>
          <cell r="W914">
            <v>64692635.369999997</v>
          </cell>
          <cell r="X914">
            <v>64405802.369999997</v>
          </cell>
          <cell r="Y914">
            <v>64117500.369999997</v>
          </cell>
          <cell r="Z914">
            <v>63821430.369999997</v>
          </cell>
          <cell r="AA914">
            <v>63531958.369999997</v>
          </cell>
          <cell r="AD914">
            <v>68118835.953333333</v>
          </cell>
          <cell r="AE914">
            <v>67838385.161666676</v>
          </cell>
          <cell r="AF914">
            <v>67556841.995000005</v>
          </cell>
          <cell r="AG914">
            <v>67274206.453333333</v>
          </cell>
          <cell r="AH914">
            <v>66988673.922916673</v>
          </cell>
          <cell r="AI914">
            <v>66702297.80916667</v>
          </cell>
          <cell r="AJ914">
            <v>66417136.05916667</v>
          </cell>
          <cell r="AK914">
            <v>66131126.850833334</v>
          </cell>
          <cell r="AL914">
            <v>65844252.55916667</v>
          </cell>
          <cell r="AM914">
            <v>65556527.184166662</v>
          </cell>
          <cell r="AN914">
            <v>65267946.850833327</v>
          </cell>
          <cell r="AP914">
            <v>64689190.725833334</v>
          </cell>
          <cell r="AT914" t="str">
            <v>23</v>
          </cell>
        </row>
        <row r="915">
          <cell r="J915">
            <v>14457819</v>
          </cell>
          <cell r="K915">
            <v>14400534</v>
          </cell>
          <cell r="L915">
            <v>14343249</v>
          </cell>
          <cell r="M915">
            <v>14285964</v>
          </cell>
          <cell r="N915">
            <v>14228679</v>
          </cell>
          <cell r="O915">
            <v>14171394</v>
          </cell>
          <cell r="P915">
            <v>14114109</v>
          </cell>
          <cell r="Q915">
            <v>14056824</v>
          </cell>
          <cell r="R915">
            <v>13999539</v>
          </cell>
          <cell r="S915">
            <v>13942254</v>
          </cell>
          <cell r="T915">
            <v>13884969</v>
          </cell>
          <cell r="U915">
            <v>13827684</v>
          </cell>
          <cell r="V915">
            <v>13770399</v>
          </cell>
          <cell r="W915">
            <v>13713114</v>
          </cell>
          <cell r="X915">
            <v>13655829</v>
          </cell>
          <cell r="Y915">
            <v>13598544</v>
          </cell>
          <cell r="Z915">
            <v>13541259</v>
          </cell>
          <cell r="AA915">
            <v>13483974</v>
          </cell>
          <cell r="AD915">
            <v>14400534</v>
          </cell>
          <cell r="AE915">
            <v>14343249</v>
          </cell>
          <cell r="AF915">
            <v>14285964</v>
          </cell>
          <cell r="AG915">
            <v>14228679</v>
          </cell>
          <cell r="AH915">
            <v>14171394</v>
          </cell>
          <cell r="AI915">
            <v>14114109</v>
          </cell>
          <cell r="AJ915">
            <v>14056824</v>
          </cell>
          <cell r="AK915">
            <v>13999539</v>
          </cell>
          <cell r="AL915">
            <v>13942254</v>
          </cell>
          <cell r="AM915">
            <v>13884969</v>
          </cell>
          <cell r="AN915">
            <v>13827684</v>
          </cell>
          <cell r="AP915">
            <v>13713114</v>
          </cell>
          <cell r="AT915" t="str">
            <v>23</v>
          </cell>
        </row>
        <row r="916">
          <cell r="J916">
            <v>1791666.44</v>
          </cell>
          <cell r="K916">
            <v>1749999.77</v>
          </cell>
          <cell r="L916">
            <v>1708333.1</v>
          </cell>
          <cell r="M916">
            <v>1666666.43</v>
          </cell>
          <cell r="N916">
            <v>1624999.76</v>
          </cell>
          <cell r="O916">
            <v>1583333.09</v>
          </cell>
          <cell r="P916">
            <v>1541666.42</v>
          </cell>
          <cell r="Q916">
            <v>1499999.75</v>
          </cell>
          <cell r="R916">
            <v>1458333.08</v>
          </cell>
          <cell r="S916">
            <v>1416666.41</v>
          </cell>
          <cell r="T916">
            <v>1374999.74</v>
          </cell>
          <cell r="U916">
            <v>1333333.07</v>
          </cell>
          <cell r="V916">
            <v>1291666.3999999999</v>
          </cell>
          <cell r="W916">
            <v>1249999.73</v>
          </cell>
          <cell r="X916">
            <v>1208333.06</v>
          </cell>
          <cell r="Y916">
            <v>1166666.3899999999</v>
          </cell>
          <cell r="Z916">
            <v>1124999.72</v>
          </cell>
          <cell r="AA916">
            <v>1083333.05</v>
          </cell>
          <cell r="AD916">
            <v>1749999.7699999998</v>
          </cell>
          <cell r="AE916">
            <v>1708333.0999999999</v>
          </cell>
          <cell r="AF916">
            <v>1666666.4299999997</v>
          </cell>
          <cell r="AG916">
            <v>1624999.76</v>
          </cell>
          <cell r="AH916">
            <v>1583333.0899999999</v>
          </cell>
          <cell r="AI916">
            <v>1541666.42</v>
          </cell>
          <cell r="AJ916">
            <v>1499999.75</v>
          </cell>
          <cell r="AK916">
            <v>1458333.08</v>
          </cell>
          <cell r="AL916">
            <v>1416666.4100000001</v>
          </cell>
          <cell r="AM916">
            <v>1374999.7400000002</v>
          </cell>
          <cell r="AN916">
            <v>1333333.0700000003</v>
          </cell>
          <cell r="AP916">
            <v>1249999.7300000004</v>
          </cell>
          <cell r="AT916" t="str">
            <v>23</v>
          </cell>
        </row>
        <row r="917"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D917">
            <v>249976.09750000003</v>
          </cell>
          <cell r="AE917">
            <v>140610.96249999999</v>
          </cell>
          <cell r="AF917">
            <v>62493.327499999992</v>
          </cell>
          <cell r="AG917">
            <v>15623.192499999999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P917">
            <v>0</v>
          </cell>
          <cell r="AT917" t="str">
            <v>23</v>
          </cell>
        </row>
        <row r="918"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P918">
            <v>0</v>
          </cell>
          <cell r="AT918" t="str">
            <v>57</v>
          </cell>
        </row>
        <row r="919"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P919">
            <v>0</v>
          </cell>
          <cell r="AT919" t="str">
            <v>57</v>
          </cell>
        </row>
        <row r="920"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P920">
            <v>0</v>
          </cell>
          <cell r="AT920">
            <v>0</v>
          </cell>
        </row>
        <row r="921">
          <cell r="J921">
            <v>20000</v>
          </cell>
          <cell r="K921">
            <v>20000</v>
          </cell>
          <cell r="L921">
            <v>20000</v>
          </cell>
          <cell r="M921">
            <v>20000</v>
          </cell>
          <cell r="N921">
            <v>20000</v>
          </cell>
          <cell r="O921">
            <v>20000</v>
          </cell>
          <cell r="P921">
            <v>20000</v>
          </cell>
          <cell r="Q921">
            <v>20000</v>
          </cell>
          <cell r="R921">
            <v>20000</v>
          </cell>
          <cell r="S921">
            <v>20000</v>
          </cell>
          <cell r="T921">
            <v>20000</v>
          </cell>
          <cell r="U921">
            <v>20000</v>
          </cell>
          <cell r="V921">
            <v>20000</v>
          </cell>
          <cell r="W921">
            <v>20000</v>
          </cell>
          <cell r="X921">
            <v>20000</v>
          </cell>
          <cell r="Y921">
            <v>20000</v>
          </cell>
          <cell r="Z921">
            <v>20000</v>
          </cell>
          <cell r="AA921">
            <v>20000</v>
          </cell>
          <cell r="AD921">
            <v>20000</v>
          </cell>
          <cell r="AE921">
            <v>20000</v>
          </cell>
          <cell r="AF921">
            <v>20000</v>
          </cell>
          <cell r="AG921">
            <v>20000</v>
          </cell>
          <cell r="AH921">
            <v>20000</v>
          </cell>
          <cell r="AI921">
            <v>20000</v>
          </cell>
          <cell r="AJ921">
            <v>20000</v>
          </cell>
          <cell r="AK921">
            <v>20000</v>
          </cell>
          <cell r="AL921">
            <v>20000</v>
          </cell>
          <cell r="AM921">
            <v>20000</v>
          </cell>
          <cell r="AN921">
            <v>20000</v>
          </cell>
          <cell r="AP921">
            <v>20000</v>
          </cell>
          <cell r="AT921">
            <v>0</v>
          </cell>
        </row>
        <row r="922"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P922">
            <v>0</v>
          </cell>
          <cell r="AT922">
            <v>0</v>
          </cell>
        </row>
        <row r="923"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P923">
            <v>0</v>
          </cell>
          <cell r="AT923">
            <v>0</v>
          </cell>
        </row>
        <row r="924">
          <cell r="J924">
            <v>198092.16</v>
          </cell>
          <cell r="K924">
            <v>198092.16</v>
          </cell>
          <cell r="L924">
            <v>198092.16</v>
          </cell>
          <cell r="M924">
            <v>198092.16</v>
          </cell>
          <cell r="N924">
            <v>198092.16</v>
          </cell>
          <cell r="O924">
            <v>198092.16</v>
          </cell>
          <cell r="P924">
            <v>198092.16</v>
          </cell>
          <cell r="Q924">
            <v>198092.16</v>
          </cell>
          <cell r="R924">
            <v>198092.16</v>
          </cell>
          <cell r="S924">
            <v>198092.16</v>
          </cell>
          <cell r="T924">
            <v>198092.16</v>
          </cell>
          <cell r="U924">
            <v>198092.16</v>
          </cell>
          <cell r="V924">
            <v>198092.16</v>
          </cell>
          <cell r="W924">
            <v>198092.16</v>
          </cell>
          <cell r="X924">
            <v>198092.16</v>
          </cell>
          <cell r="Y924">
            <v>198092.16</v>
          </cell>
          <cell r="Z924">
            <v>198092.16</v>
          </cell>
          <cell r="AA924">
            <v>198092.16</v>
          </cell>
          <cell r="AD924">
            <v>198092.16</v>
          </cell>
          <cell r="AE924">
            <v>198092.16</v>
          </cell>
          <cell r="AF924">
            <v>198092.16</v>
          </cell>
          <cell r="AG924">
            <v>198092.16</v>
          </cell>
          <cell r="AH924">
            <v>198092.16</v>
          </cell>
          <cell r="AI924">
            <v>198092.16</v>
          </cell>
          <cell r="AJ924">
            <v>198092.16</v>
          </cell>
          <cell r="AK924">
            <v>198092.16</v>
          </cell>
          <cell r="AL924">
            <v>198092.16</v>
          </cell>
          <cell r="AM924">
            <v>198092.16</v>
          </cell>
          <cell r="AN924">
            <v>198092.16</v>
          </cell>
          <cell r="AP924">
            <v>189838.31999999998</v>
          </cell>
          <cell r="AT924">
            <v>0</v>
          </cell>
        </row>
        <row r="925"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P925">
            <v>0</v>
          </cell>
          <cell r="AT925">
            <v>0</v>
          </cell>
        </row>
        <row r="926"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P926">
            <v>0</v>
          </cell>
          <cell r="AT926">
            <v>0</v>
          </cell>
        </row>
        <row r="927"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P927">
            <v>0</v>
          </cell>
          <cell r="AT927">
            <v>0</v>
          </cell>
        </row>
        <row r="928"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P928">
            <v>0</v>
          </cell>
          <cell r="AT928" t="str">
            <v>57</v>
          </cell>
        </row>
        <row r="929"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P929">
            <v>0</v>
          </cell>
          <cell r="AT929">
            <v>0</v>
          </cell>
        </row>
        <row r="930"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P930">
            <v>0</v>
          </cell>
          <cell r="AT930">
            <v>0</v>
          </cell>
        </row>
        <row r="931"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P931">
            <v>0</v>
          </cell>
          <cell r="AT931">
            <v>0</v>
          </cell>
        </row>
        <row r="932"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P932">
            <v>0</v>
          </cell>
          <cell r="AT932">
            <v>0</v>
          </cell>
        </row>
        <row r="933"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P933">
            <v>0</v>
          </cell>
          <cell r="AT933">
            <v>0</v>
          </cell>
        </row>
        <row r="934"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P934">
            <v>0</v>
          </cell>
          <cell r="AT934">
            <v>0</v>
          </cell>
        </row>
        <row r="935">
          <cell r="J935">
            <v>25318385.879999999</v>
          </cell>
          <cell r="K935">
            <v>25077964.879999999</v>
          </cell>
          <cell r="L935">
            <v>24837543.879999999</v>
          </cell>
          <cell r="M935">
            <v>24597122.879999999</v>
          </cell>
          <cell r="N935">
            <v>24356701.879999999</v>
          </cell>
          <cell r="O935">
            <v>24116280.879999999</v>
          </cell>
          <cell r="P935">
            <v>23875859.879999999</v>
          </cell>
          <cell r="Q935">
            <v>23635438.879999999</v>
          </cell>
          <cell r="R935">
            <v>23395017.879999999</v>
          </cell>
          <cell r="S935">
            <v>23154596.879999999</v>
          </cell>
          <cell r="T935">
            <v>22914175.879999999</v>
          </cell>
          <cell r="U935">
            <v>22673754.879999999</v>
          </cell>
          <cell r="V935">
            <v>22433333.879999999</v>
          </cell>
          <cell r="W935">
            <v>22192912.879999999</v>
          </cell>
          <cell r="X935">
            <v>21952491.879999999</v>
          </cell>
          <cell r="Y935">
            <v>21712070.879999999</v>
          </cell>
          <cell r="Z935">
            <v>21471649.879999999</v>
          </cell>
          <cell r="AA935">
            <v>21231228.879999999</v>
          </cell>
          <cell r="AD935">
            <v>25077964.879999999</v>
          </cell>
          <cell r="AE935">
            <v>24837543.879999999</v>
          </cell>
          <cell r="AF935">
            <v>24597122.879999999</v>
          </cell>
          <cell r="AG935">
            <v>24356701.879999999</v>
          </cell>
          <cell r="AH935">
            <v>24116280.879999999</v>
          </cell>
          <cell r="AI935">
            <v>23875859.879999999</v>
          </cell>
          <cell r="AJ935">
            <v>23635438.879999999</v>
          </cell>
          <cell r="AK935">
            <v>23395017.879999999</v>
          </cell>
          <cell r="AL935">
            <v>23154596.879999999</v>
          </cell>
          <cell r="AM935">
            <v>22914175.879999999</v>
          </cell>
          <cell r="AN935">
            <v>22673754.879999999</v>
          </cell>
          <cell r="AP935">
            <v>22192912.879999999</v>
          </cell>
          <cell r="AT935" t="str">
            <v>23</v>
          </cell>
        </row>
        <row r="936"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P936">
            <v>0</v>
          </cell>
          <cell r="AT936" t="str">
            <v>23</v>
          </cell>
        </row>
        <row r="937">
          <cell r="J937">
            <v>15256064.07</v>
          </cell>
          <cell r="K937">
            <v>15256064.07</v>
          </cell>
          <cell r="L937">
            <v>15256064.07</v>
          </cell>
          <cell r="M937">
            <v>15256064.07</v>
          </cell>
          <cell r="N937">
            <v>15256064.07</v>
          </cell>
          <cell r="O937">
            <v>15256064.07</v>
          </cell>
          <cell r="P937">
            <v>15256064.07</v>
          </cell>
          <cell r="Q937">
            <v>15256064.07</v>
          </cell>
          <cell r="R937">
            <v>15256064.07</v>
          </cell>
          <cell r="S937">
            <v>15256064.07</v>
          </cell>
          <cell r="T937">
            <v>15256064.07</v>
          </cell>
          <cell r="U937">
            <v>15256064.07</v>
          </cell>
          <cell r="V937">
            <v>15256064.07</v>
          </cell>
          <cell r="W937">
            <v>15256064.07</v>
          </cell>
          <cell r="X937">
            <v>15256064.07</v>
          </cell>
          <cell r="Y937">
            <v>15256064.07</v>
          </cell>
          <cell r="Z937">
            <v>15256064.07</v>
          </cell>
          <cell r="AA937">
            <v>15256064.07</v>
          </cell>
          <cell r="AD937">
            <v>15256064.069999995</v>
          </cell>
          <cell r="AE937">
            <v>15256064.069999995</v>
          </cell>
          <cell r="AF937">
            <v>15256064.069999995</v>
          </cell>
          <cell r="AG937">
            <v>15256064.069999995</v>
          </cell>
          <cell r="AH937">
            <v>15256064.069999995</v>
          </cell>
          <cell r="AI937">
            <v>15256064.069999995</v>
          </cell>
          <cell r="AJ937">
            <v>15256064.069999995</v>
          </cell>
          <cell r="AK937">
            <v>15256064.069999995</v>
          </cell>
          <cell r="AL937">
            <v>15256064.069999995</v>
          </cell>
          <cell r="AM937">
            <v>15256064.069999995</v>
          </cell>
          <cell r="AN937">
            <v>15256064.069999995</v>
          </cell>
          <cell r="AP937">
            <v>14620394.733749995</v>
          </cell>
          <cell r="AT937">
            <v>23</v>
          </cell>
        </row>
        <row r="938"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P938">
            <v>0</v>
          </cell>
          <cell r="AT938" t="str">
            <v>57</v>
          </cell>
        </row>
        <row r="939">
          <cell r="J939">
            <v>2873005.76</v>
          </cell>
          <cell r="K939">
            <v>2873005.76</v>
          </cell>
          <cell r="L939">
            <v>2873005.76</v>
          </cell>
          <cell r="M939">
            <v>2873005.76</v>
          </cell>
          <cell r="N939">
            <v>2873005.76</v>
          </cell>
          <cell r="O939">
            <v>2873005.76</v>
          </cell>
          <cell r="P939">
            <v>2873005.76</v>
          </cell>
          <cell r="Q939">
            <v>2873005.76</v>
          </cell>
          <cell r="R939">
            <v>2873005.76</v>
          </cell>
          <cell r="S939">
            <v>2873005.76</v>
          </cell>
          <cell r="T939">
            <v>2873005.76</v>
          </cell>
          <cell r="U939">
            <v>2873005.76</v>
          </cell>
          <cell r="V939">
            <v>2873005.76</v>
          </cell>
          <cell r="W939">
            <v>2873005.76</v>
          </cell>
          <cell r="X939">
            <v>2873005.76</v>
          </cell>
          <cell r="Y939">
            <v>2873005.76</v>
          </cell>
          <cell r="Z939">
            <v>2873005.76</v>
          </cell>
          <cell r="AA939">
            <v>2873005.76</v>
          </cell>
          <cell r="AD939">
            <v>2873005.7599999993</v>
          </cell>
          <cell r="AE939">
            <v>2873005.7599999993</v>
          </cell>
          <cell r="AF939">
            <v>2873005.7599999993</v>
          </cell>
          <cell r="AG939">
            <v>2873005.7599999993</v>
          </cell>
          <cell r="AH939">
            <v>2873005.7599999993</v>
          </cell>
          <cell r="AI939">
            <v>2873005.7599999993</v>
          </cell>
          <cell r="AJ939">
            <v>2873005.7599999993</v>
          </cell>
          <cell r="AK939">
            <v>2873005.7599999993</v>
          </cell>
          <cell r="AL939">
            <v>2873005.7599999993</v>
          </cell>
          <cell r="AM939">
            <v>2873005.7599999993</v>
          </cell>
          <cell r="AN939">
            <v>2873005.7599999993</v>
          </cell>
          <cell r="AP939">
            <v>2753297.1866666661</v>
          </cell>
          <cell r="AT939">
            <v>23</v>
          </cell>
        </row>
        <row r="940">
          <cell r="J940">
            <v>-228709.77</v>
          </cell>
          <cell r="K940">
            <v>-228709.77</v>
          </cell>
          <cell r="L940">
            <v>-228709.77</v>
          </cell>
          <cell r="M940">
            <v>-228709.77</v>
          </cell>
          <cell r="N940">
            <v>-228709.77</v>
          </cell>
          <cell r="O940">
            <v>-228709.77</v>
          </cell>
          <cell r="P940">
            <v>-228709.77</v>
          </cell>
          <cell r="Q940">
            <v>-228709.77</v>
          </cell>
          <cell r="R940">
            <v>-228709.77</v>
          </cell>
          <cell r="S940">
            <v>-228709.77</v>
          </cell>
          <cell r="T940">
            <v>-228709.77</v>
          </cell>
          <cell r="U940">
            <v>-228709.77</v>
          </cell>
          <cell r="V940">
            <v>-228709.77</v>
          </cell>
          <cell r="W940">
            <v>-228709.77</v>
          </cell>
          <cell r="X940">
            <v>-228709.77</v>
          </cell>
          <cell r="Y940">
            <v>-228709.77</v>
          </cell>
          <cell r="Z940">
            <v>-228709.77</v>
          </cell>
          <cell r="AA940">
            <v>-228709.77</v>
          </cell>
          <cell r="AD940">
            <v>-228709.77</v>
          </cell>
          <cell r="AE940">
            <v>-228709.77</v>
          </cell>
          <cell r="AF940">
            <v>-228709.77</v>
          </cell>
          <cell r="AG940">
            <v>-228709.77</v>
          </cell>
          <cell r="AH940">
            <v>-228709.77</v>
          </cell>
          <cell r="AI940">
            <v>-228709.77</v>
          </cell>
          <cell r="AJ940">
            <v>-228709.77</v>
          </cell>
          <cell r="AK940">
            <v>-228709.77</v>
          </cell>
          <cell r="AL940">
            <v>-228709.77</v>
          </cell>
          <cell r="AM940">
            <v>-228709.77</v>
          </cell>
          <cell r="AN940">
            <v>-228709.77</v>
          </cell>
          <cell r="AP940">
            <v>-219180.19624999995</v>
          </cell>
          <cell r="AT940">
            <v>23</v>
          </cell>
        </row>
        <row r="941">
          <cell r="J941">
            <v>107024.51</v>
          </cell>
          <cell r="K941">
            <v>107024.51</v>
          </cell>
          <cell r="L941">
            <v>107024.51</v>
          </cell>
          <cell r="M941">
            <v>107024.51</v>
          </cell>
          <cell r="N941">
            <v>107024.51</v>
          </cell>
          <cell r="O941">
            <v>107024.51</v>
          </cell>
          <cell r="P941">
            <v>107024.51</v>
          </cell>
          <cell r="Q941">
            <v>107024.51</v>
          </cell>
          <cell r="R941">
            <v>107024.51</v>
          </cell>
          <cell r="S941">
            <v>107024.51</v>
          </cell>
          <cell r="T941">
            <v>107024.51</v>
          </cell>
          <cell r="U941">
            <v>107024.51</v>
          </cell>
          <cell r="V941">
            <v>107024.51</v>
          </cell>
          <cell r="W941">
            <v>107024.51</v>
          </cell>
          <cell r="X941">
            <v>107024.51</v>
          </cell>
          <cell r="Y941">
            <v>107024.51</v>
          </cell>
          <cell r="Z941">
            <v>107024.51</v>
          </cell>
          <cell r="AA941">
            <v>107024.51</v>
          </cell>
          <cell r="AD941">
            <v>107024.51</v>
          </cell>
          <cell r="AE941">
            <v>107024.51</v>
          </cell>
          <cell r="AF941">
            <v>107024.51</v>
          </cell>
          <cell r="AG941">
            <v>107024.51</v>
          </cell>
          <cell r="AH941">
            <v>107024.51</v>
          </cell>
          <cell r="AI941">
            <v>107024.51</v>
          </cell>
          <cell r="AJ941">
            <v>107024.51</v>
          </cell>
          <cell r="AK941">
            <v>107024.51</v>
          </cell>
          <cell r="AL941">
            <v>107024.51</v>
          </cell>
          <cell r="AM941">
            <v>107024.51</v>
          </cell>
          <cell r="AN941">
            <v>107024.51</v>
          </cell>
          <cell r="AP941">
            <v>102565.15541666665</v>
          </cell>
          <cell r="AT941">
            <v>23</v>
          </cell>
        </row>
        <row r="942">
          <cell r="J942">
            <v>1031542.85</v>
          </cell>
          <cell r="K942">
            <v>1031542.85</v>
          </cell>
          <cell r="L942">
            <v>1031542.85</v>
          </cell>
          <cell r="M942">
            <v>1031542.85</v>
          </cell>
          <cell r="N942">
            <v>1031542.85</v>
          </cell>
          <cell r="O942">
            <v>1031542.85</v>
          </cell>
          <cell r="P942">
            <v>1031542.85</v>
          </cell>
          <cell r="Q942">
            <v>1031542.85</v>
          </cell>
          <cell r="R942">
            <v>1031542.85</v>
          </cell>
          <cell r="S942">
            <v>1031542.85</v>
          </cell>
          <cell r="T942">
            <v>1031542.85</v>
          </cell>
          <cell r="U942">
            <v>1031542.85</v>
          </cell>
          <cell r="V942">
            <v>1031542.85</v>
          </cell>
          <cell r="W942">
            <v>1031542.85</v>
          </cell>
          <cell r="X942">
            <v>1031542.85</v>
          </cell>
          <cell r="Y942">
            <v>1031542.85</v>
          </cell>
          <cell r="Z942">
            <v>1031542.85</v>
          </cell>
          <cell r="AA942">
            <v>1031542.85</v>
          </cell>
          <cell r="AD942">
            <v>1031542.8499999997</v>
          </cell>
          <cell r="AE942">
            <v>1031542.8499999997</v>
          </cell>
          <cell r="AF942">
            <v>1031542.8499999997</v>
          </cell>
          <cell r="AG942">
            <v>1031542.8499999997</v>
          </cell>
          <cell r="AH942">
            <v>1031542.8499999997</v>
          </cell>
          <cell r="AI942">
            <v>1031542.8499999997</v>
          </cell>
          <cell r="AJ942">
            <v>1031542.8499999997</v>
          </cell>
          <cell r="AK942">
            <v>1031542.8499999997</v>
          </cell>
          <cell r="AL942">
            <v>1031542.8499999997</v>
          </cell>
          <cell r="AM942">
            <v>1031542.8499999997</v>
          </cell>
          <cell r="AN942">
            <v>1031542.8499999997</v>
          </cell>
          <cell r="AP942">
            <v>988561.89791666658</v>
          </cell>
          <cell r="AT942">
            <v>23</v>
          </cell>
        </row>
        <row r="943">
          <cell r="J943">
            <v>671052.84</v>
          </cell>
          <cell r="K943">
            <v>671052.84</v>
          </cell>
          <cell r="L943">
            <v>671052.84</v>
          </cell>
          <cell r="M943">
            <v>671052.84</v>
          </cell>
          <cell r="N943">
            <v>671052.84</v>
          </cell>
          <cell r="O943">
            <v>671052.84</v>
          </cell>
          <cell r="P943">
            <v>671052.84</v>
          </cell>
          <cell r="Q943">
            <v>671052.84</v>
          </cell>
          <cell r="R943">
            <v>671052.84</v>
          </cell>
          <cell r="S943">
            <v>671052.84</v>
          </cell>
          <cell r="T943">
            <v>671052.84</v>
          </cell>
          <cell r="U943">
            <v>671052.84</v>
          </cell>
          <cell r="V943">
            <v>671052.84</v>
          </cell>
          <cell r="W943">
            <v>671052.84</v>
          </cell>
          <cell r="X943">
            <v>671052.84</v>
          </cell>
          <cell r="Y943">
            <v>671052.84</v>
          </cell>
          <cell r="Z943">
            <v>671052.84</v>
          </cell>
          <cell r="AA943">
            <v>671052.84</v>
          </cell>
          <cell r="AD943">
            <v>671052.84</v>
          </cell>
          <cell r="AE943">
            <v>671052.84</v>
          </cell>
          <cell r="AF943">
            <v>671052.84</v>
          </cell>
          <cell r="AG943">
            <v>671052.84</v>
          </cell>
          <cell r="AH943">
            <v>671052.84</v>
          </cell>
          <cell r="AI943">
            <v>671052.84</v>
          </cell>
          <cell r="AJ943">
            <v>671052.84</v>
          </cell>
          <cell r="AK943">
            <v>671052.84</v>
          </cell>
          <cell r="AL943">
            <v>671052.84</v>
          </cell>
          <cell r="AM943">
            <v>671052.84</v>
          </cell>
          <cell r="AN943">
            <v>671052.84</v>
          </cell>
          <cell r="AP943">
            <v>643092.30499999993</v>
          </cell>
          <cell r="AT943">
            <v>23</v>
          </cell>
        </row>
        <row r="944"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P944">
            <v>0</v>
          </cell>
          <cell r="AT944" t="str">
            <v>57</v>
          </cell>
        </row>
        <row r="945">
          <cell r="J945">
            <v>-100555.3</v>
          </cell>
          <cell r="K945">
            <v>-100555.3</v>
          </cell>
          <cell r="L945">
            <v>-100555.3</v>
          </cell>
          <cell r="M945">
            <v>-100555.3</v>
          </cell>
          <cell r="N945">
            <v>-100555.3</v>
          </cell>
          <cell r="O945">
            <v>-100555.3</v>
          </cell>
          <cell r="P945">
            <v>-100555.3</v>
          </cell>
          <cell r="Q945">
            <v>-100555.3</v>
          </cell>
          <cell r="R945">
            <v>-100555.3</v>
          </cell>
          <cell r="S945">
            <v>-100555.3</v>
          </cell>
          <cell r="T945">
            <v>-100555.3</v>
          </cell>
          <cell r="U945">
            <v>-100555.3</v>
          </cell>
          <cell r="V945">
            <v>-100555.3</v>
          </cell>
          <cell r="W945">
            <v>-100555.3</v>
          </cell>
          <cell r="X945">
            <v>-100555.3</v>
          </cell>
          <cell r="Y945">
            <v>-100555.3</v>
          </cell>
          <cell r="Z945">
            <v>-100555.3</v>
          </cell>
          <cell r="AA945">
            <v>-100555.3</v>
          </cell>
          <cell r="AD945">
            <v>-100555.30000000003</v>
          </cell>
          <cell r="AE945">
            <v>-100555.30000000003</v>
          </cell>
          <cell r="AF945">
            <v>-100555.30000000003</v>
          </cell>
          <cell r="AG945">
            <v>-100555.30000000003</v>
          </cell>
          <cell r="AH945">
            <v>-100555.30000000003</v>
          </cell>
          <cell r="AI945">
            <v>-100555.30000000003</v>
          </cell>
          <cell r="AJ945">
            <v>-100555.30000000003</v>
          </cell>
          <cell r="AK945">
            <v>-100555.30000000003</v>
          </cell>
          <cell r="AL945">
            <v>-100555.30000000003</v>
          </cell>
          <cell r="AM945">
            <v>-100555.30000000003</v>
          </cell>
          <cell r="AN945">
            <v>-100555.30000000003</v>
          </cell>
          <cell r="AP945">
            <v>-96365.495833333349</v>
          </cell>
          <cell r="AT945" t="str">
            <v>23</v>
          </cell>
        </row>
        <row r="946">
          <cell r="J946">
            <v>3769772.47</v>
          </cell>
          <cell r="K946">
            <v>3769772.47</v>
          </cell>
          <cell r="L946">
            <v>3769772.47</v>
          </cell>
          <cell r="M946">
            <v>3769772.47</v>
          </cell>
          <cell r="N946">
            <v>3769772.47</v>
          </cell>
          <cell r="O946">
            <v>3769772.47</v>
          </cell>
          <cell r="P946">
            <v>3769772.47</v>
          </cell>
          <cell r="Q946">
            <v>3769772.47</v>
          </cell>
          <cell r="R946">
            <v>3769772.47</v>
          </cell>
          <cell r="S946">
            <v>3769772.47</v>
          </cell>
          <cell r="T946">
            <v>3769772.47</v>
          </cell>
          <cell r="U946">
            <v>3769772.47</v>
          </cell>
          <cell r="V946">
            <v>3769772.47</v>
          </cell>
          <cell r="W946">
            <v>3769772.47</v>
          </cell>
          <cell r="X946">
            <v>3769772.47</v>
          </cell>
          <cell r="Y946">
            <v>3769772.47</v>
          </cell>
          <cell r="Z946">
            <v>3769772.47</v>
          </cell>
          <cell r="AA946">
            <v>3769772.47</v>
          </cell>
          <cell r="AD946">
            <v>3769772.4699999993</v>
          </cell>
          <cell r="AE946">
            <v>3769772.4699999993</v>
          </cell>
          <cell r="AF946">
            <v>3769772.4699999993</v>
          </cell>
          <cell r="AG946">
            <v>3769772.4699999993</v>
          </cell>
          <cell r="AH946">
            <v>3769772.4699999993</v>
          </cell>
          <cell r="AI946">
            <v>3769772.4699999993</v>
          </cell>
          <cell r="AJ946">
            <v>3769772.4699999993</v>
          </cell>
          <cell r="AK946">
            <v>3769772.4699999993</v>
          </cell>
          <cell r="AL946">
            <v>3769772.4699999993</v>
          </cell>
          <cell r="AM946">
            <v>3769772.4699999993</v>
          </cell>
          <cell r="AN946">
            <v>3769772.4699999993</v>
          </cell>
          <cell r="AP946">
            <v>3612698.617083333</v>
          </cell>
          <cell r="AT946" t="str">
            <v>23</v>
          </cell>
        </row>
        <row r="947">
          <cell r="J947">
            <v>-2126781.98</v>
          </cell>
          <cell r="K947">
            <v>-2124984.35</v>
          </cell>
          <cell r="L947">
            <v>-2123066.2599999998</v>
          </cell>
          <cell r="M947">
            <v>-2116242.5699999998</v>
          </cell>
          <cell r="N947">
            <v>-2112895.7200000002</v>
          </cell>
          <cell r="O947">
            <v>-2103661.23</v>
          </cell>
          <cell r="P947">
            <v>-2098986.5699999998</v>
          </cell>
          <cell r="Q947">
            <v>-2093995.97</v>
          </cell>
          <cell r="R947">
            <v>-2544675.3199999998</v>
          </cell>
          <cell r="S947">
            <v>-2519502.7400000002</v>
          </cell>
          <cell r="T947">
            <v>-2501385.9700000002</v>
          </cell>
          <cell r="U947">
            <v>-2501219.66</v>
          </cell>
          <cell r="V947">
            <v>-2501219.66</v>
          </cell>
          <cell r="W947">
            <v>-2501219.66</v>
          </cell>
          <cell r="X947">
            <v>-2501219.66</v>
          </cell>
          <cell r="Y947">
            <v>-2501219.66</v>
          </cell>
          <cell r="Z947">
            <v>-2501219.66</v>
          </cell>
          <cell r="AA947">
            <v>-2501219.66</v>
          </cell>
          <cell r="AD947">
            <v>-2125042.6241666665</v>
          </cell>
          <cell r="AE947">
            <v>-2138687.9845833331</v>
          </cell>
          <cell r="AF947">
            <v>-2170762.4833333329</v>
          </cell>
          <cell r="AG947">
            <v>-2201506.6516666668</v>
          </cell>
          <cell r="AH947">
            <v>-2231955.1583333332</v>
          </cell>
          <cell r="AI947">
            <v>-2262884.7650000001</v>
          </cell>
          <cell r="AJ947">
            <v>-2294162.8062499999</v>
          </cell>
          <cell r="AK947">
            <v>-2325595.6691666669</v>
          </cell>
          <cell r="AL947">
            <v>-2357392.7729166667</v>
          </cell>
          <cell r="AM947">
            <v>-2389613.6491666669</v>
          </cell>
          <cell r="AN947">
            <v>-2422358.7479166668</v>
          </cell>
          <cell r="AP947">
            <v>-2385193.2745833336</v>
          </cell>
          <cell r="AT947" t="str">
            <v>23</v>
          </cell>
        </row>
        <row r="948"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P948">
            <v>0</v>
          </cell>
          <cell r="AT948" t="str">
            <v>57</v>
          </cell>
        </row>
        <row r="949"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P949">
            <v>0</v>
          </cell>
          <cell r="AT949" t="str">
            <v>57</v>
          </cell>
        </row>
        <row r="950">
          <cell r="J950">
            <v>279321.2</v>
          </cell>
          <cell r="K950">
            <v>279321.2</v>
          </cell>
          <cell r="L950">
            <v>280573.45</v>
          </cell>
          <cell r="M950">
            <v>286701.19</v>
          </cell>
          <cell r="N950">
            <v>289121.19</v>
          </cell>
          <cell r="O950">
            <v>292050.49</v>
          </cell>
          <cell r="P950">
            <v>292475.59000000003</v>
          </cell>
          <cell r="Q950">
            <v>294228.84000000003</v>
          </cell>
          <cell r="R950">
            <v>294228.84000000003</v>
          </cell>
          <cell r="S950">
            <v>294228.84000000003</v>
          </cell>
          <cell r="T950">
            <v>294228.84000000003</v>
          </cell>
          <cell r="U950">
            <v>294228.84000000003</v>
          </cell>
          <cell r="V950">
            <v>294228.84000000003</v>
          </cell>
          <cell r="W950">
            <v>294228.84000000003</v>
          </cell>
          <cell r="X950">
            <v>294228.84000000003</v>
          </cell>
          <cell r="Y950">
            <v>294228.84000000003</v>
          </cell>
          <cell r="Z950">
            <v>294228.84000000003</v>
          </cell>
          <cell r="AA950">
            <v>294228.84000000003</v>
          </cell>
          <cell r="AD950">
            <v>283635.34416666662</v>
          </cell>
          <cell r="AE950">
            <v>284877.64750000002</v>
          </cell>
          <cell r="AF950">
            <v>286119.95083333331</v>
          </cell>
          <cell r="AG950">
            <v>287362.25416666659</v>
          </cell>
          <cell r="AH950">
            <v>288604.55749999994</v>
          </cell>
          <cell r="AI950">
            <v>289846.86083333328</v>
          </cell>
          <cell r="AJ950">
            <v>291089.16416666663</v>
          </cell>
          <cell r="AK950">
            <v>292279.29041666666</v>
          </cell>
          <cell r="AL950">
            <v>293161.9170833333</v>
          </cell>
          <cell r="AM950">
            <v>293688.38791666669</v>
          </cell>
          <cell r="AN950">
            <v>293991.97125</v>
          </cell>
          <cell r="AP950">
            <v>282182.12374999997</v>
          </cell>
          <cell r="AT950" t="str">
            <v>57</v>
          </cell>
        </row>
        <row r="951">
          <cell r="J951">
            <v>169602.13</v>
          </cell>
          <cell r="K951">
            <v>169602.13</v>
          </cell>
          <cell r="L951">
            <v>169602.13</v>
          </cell>
          <cell r="M951">
            <v>169602.13</v>
          </cell>
          <cell r="N951">
            <v>169602.13</v>
          </cell>
          <cell r="O951">
            <v>169602.13</v>
          </cell>
          <cell r="P951">
            <v>169602.13</v>
          </cell>
          <cell r="Q951">
            <v>169602.13</v>
          </cell>
          <cell r="R951">
            <v>169602.13</v>
          </cell>
          <cell r="S951">
            <v>169602.13</v>
          </cell>
          <cell r="T951">
            <v>169602.13</v>
          </cell>
          <cell r="U951">
            <v>169602.13</v>
          </cell>
          <cell r="V951">
            <v>169602.13</v>
          </cell>
          <cell r="W951">
            <v>169602.13</v>
          </cell>
          <cell r="X951">
            <v>169602.13</v>
          </cell>
          <cell r="Y951">
            <v>169602.13</v>
          </cell>
          <cell r="Z951">
            <v>169602.13</v>
          </cell>
          <cell r="AA951">
            <v>169602.13</v>
          </cell>
          <cell r="AD951">
            <v>169602.12999999998</v>
          </cell>
          <cell r="AE951">
            <v>169602.12999999998</v>
          </cell>
          <cell r="AF951">
            <v>169602.12999999998</v>
          </cell>
          <cell r="AG951">
            <v>169602.12999999998</v>
          </cell>
          <cell r="AH951">
            <v>169602.12999999998</v>
          </cell>
          <cell r="AI951">
            <v>169602.12999999998</v>
          </cell>
          <cell r="AJ951">
            <v>169602.12999999998</v>
          </cell>
          <cell r="AK951">
            <v>169602.12999999998</v>
          </cell>
          <cell r="AL951">
            <v>169602.12999999998</v>
          </cell>
          <cell r="AM951">
            <v>169602.12999999998</v>
          </cell>
          <cell r="AN951">
            <v>169602.12999999998</v>
          </cell>
          <cell r="AP951">
            <v>162535.37458333329</v>
          </cell>
          <cell r="AT951" t="str">
            <v>57</v>
          </cell>
        </row>
        <row r="952">
          <cell r="J952">
            <v>133750.43</v>
          </cell>
          <cell r="K952">
            <v>133750.43</v>
          </cell>
          <cell r="L952">
            <v>133750.43</v>
          </cell>
          <cell r="M952">
            <v>133750.43</v>
          </cell>
          <cell r="N952">
            <v>133750.43</v>
          </cell>
          <cell r="O952">
            <v>133750.43</v>
          </cell>
          <cell r="P952">
            <v>133750.43</v>
          </cell>
          <cell r="Q952">
            <v>133750.43</v>
          </cell>
          <cell r="R952">
            <v>133750.43</v>
          </cell>
          <cell r="S952">
            <v>133750.43</v>
          </cell>
          <cell r="T952">
            <v>133750.43</v>
          </cell>
          <cell r="U952">
            <v>133750.43</v>
          </cell>
          <cell r="V952">
            <v>133750.43</v>
          </cell>
          <cell r="W952">
            <v>133750.43</v>
          </cell>
          <cell r="X952">
            <v>133750.43</v>
          </cell>
          <cell r="Y952">
            <v>133750.43</v>
          </cell>
          <cell r="Z952">
            <v>133750.43</v>
          </cell>
          <cell r="AA952">
            <v>133750.43</v>
          </cell>
          <cell r="AD952">
            <v>133750.42999999996</v>
          </cell>
          <cell r="AE952">
            <v>133750.42999999996</v>
          </cell>
          <cell r="AF952">
            <v>133750.42999999996</v>
          </cell>
          <cell r="AG952">
            <v>133750.42999999996</v>
          </cell>
          <cell r="AH952">
            <v>133750.42999999996</v>
          </cell>
          <cell r="AI952">
            <v>133750.42999999996</v>
          </cell>
          <cell r="AJ952">
            <v>133750.42999999996</v>
          </cell>
          <cell r="AK952">
            <v>133750.42999999996</v>
          </cell>
          <cell r="AL952">
            <v>133750.42999999996</v>
          </cell>
          <cell r="AM952">
            <v>133750.42999999996</v>
          </cell>
          <cell r="AN952">
            <v>133750.42999999996</v>
          </cell>
          <cell r="AP952">
            <v>128177.49541666663</v>
          </cell>
          <cell r="AT952" t="str">
            <v>57</v>
          </cell>
        </row>
        <row r="953">
          <cell r="J953">
            <v>53995.63</v>
          </cell>
          <cell r="K953">
            <v>53995.63</v>
          </cell>
          <cell r="L953">
            <v>53995.63</v>
          </cell>
          <cell r="M953">
            <v>53995.63</v>
          </cell>
          <cell r="N953">
            <v>53995.63</v>
          </cell>
          <cell r="O953">
            <v>53995.63</v>
          </cell>
          <cell r="P953">
            <v>53995.63</v>
          </cell>
          <cell r="Q953">
            <v>53995.63</v>
          </cell>
          <cell r="R953">
            <v>53995.63</v>
          </cell>
          <cell r="S953">
            <v>53995.63</v>
          </cell>
          <cell r="T953">
            <v>53995.63</v>
          </cell>
          <cell r="U953">
            <v>53995.63</v>
          </cell>
          <cell r="V953">
            <v>53995.63</v>
          </cell>
          <cell r="W953">
            <v>53995.63</v>
          </cell>
          <cell r="X953">
            <v>53995.63</v>
          </cell>
          <cell r="Y953">
            <v>53995.63</v>
          </cell>
          <cell r="Z953">
            <v>53995.63</v>
          </cell>
          <cell r="AA953">
            <v>53995.63</v>
          </cell>
          <cell r="AD953">
            <v>53995.63</v>
          </cell>
          <cell r="AE953">
            <v>53995.63</v>
          </cell>
          <cell r="AF953">
            <v>53995.63</v>
          </cell>
          <cell r="AG953">
            <v>53995.63</v>
          </cell>
          <cell r="AH953">
            <v>53995.63</v>
          </cell>
          <cell r="AI953">
            <v>53995.63</v>
          </cell>
          <cell r="AJ953">
            <v>53995.63</v>
          </cell>
          <cell r="AK953">
            <v>53995.63</v>
          </cell>
          <cell r="AL953">
            <v>53995.63</v>
          </cell>
          <cell r="AM953">
            <v>53995.63</v>
          </cell>
          <cell r="AN953">
            <v>53995.63</v>
          </cell>
          <cell r="AP953">
            <v>51745.812083333323</v>
          </cell>
          <cell r="AT953" t="str">
            <v>57</v>
          </cell>
        </row>
        <row r="954">
          <cell r="J954">
            <v>67987.45</v>
          </cell>
          <cell r="K954">
            <v>67987.45</v>
          </cell>
          <cell r="L954">
            <v>67987.45</v>
          </cell>
          <cell r="M954">
            <v>67987.45</v>
          </cell>
          <cell r="N954">
            <v>67987.45</v>
          </cell>
          <cell r="O954">
            <v>67987.45</v>
          </cell>
          <cell r="P954">
            <v>67987.45</v>
          </cell>
          <cell r="Q954">
            <v>67987.45</v>
          </cell>
          <cell r="R954">
            <v>67987.45</v>
          </cell>
          <cell r="S954">
            <v>67987.45</v>
          </cell>
          <cell r="T954">
            <v>67987.45</v>
          </cell>
          <cell r="U954">
            <v>67987.45</v>
          </cell>
          <cell r="V954">
            <v>67987.45</v>
          </cell>
          <cell r="W954">
            <v>67987.45</v>
          </cell>
          <cell r="X954">
            <v>67987.45</v>
          </cell>
          <cell r="Y954">
            <v>67987.45</v>
          </cell>
          <cell r="Z954">
            <v>67987.45</v>
          </cell>
          <cell r="AA954">
            <v>67987.45</v>
          </cell>
          <cell r="AD954">
            <v>67987.449999999983</v>
          </cell>
          <cell r="AE954">
            <v>67987.449999999983</v>
          </cell>
          <cell r="AF954">
            <v>67987.449999999983</v>
          </cell>
          <cell r="AG954">
            <v>67987.449999999983</v>
          </cell>
          <cell r="AH954">
            <v>67987.449999999983</v>
          </cell>
          <cell r="AI954">
            <v>67987.449999999983</v>
          </cell>
          <cell r="AJ954">
            <v>67987.449999999983</v>
          </cell>
          <cell r="AK954">
            <v>67987.449999999983</v>
          </cell>
          <cell r="AL954">
            <v>67987.449999999983</v>
          </cell>
          <cell r="AM954">
            <v>67987.449999999983</v>
          </cell>
          <cell r="AN954">
            <v>67987.449999999983</v>
          </cell>
          <cell r="AP954">
            <v>65154.639583333315</v>
          </cell>
          <cell r="AT954" t="str">
            <v>57</v>
          </cell>
        </row>
        <row r="955"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P955">
            <v>964.92166666666662</v>
          </cell>
          <cell r="AT955">
            <v>0</v>
          </cell>
        </row>
        <row r="956"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P956">
            <v>3945.0774999999999</v>
          </cell>
          <cell r="AT956">
            <v>0</v>
          </cell>
        </row>
        <row r="957"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P957">
            <v>5556.7245833333336</v>
          </cell>
          <cell r="AT957">
            <v>0</v>
          </cell>
        </row>
        <row r="958"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P958">
            <v>5380.44</v>
          </cell>
          <cell r="AT958">
            <v>0</v>
          </cell>
        </row>
        <row r="959"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P959">
            <v>5750.7766666666676</v>
          </cell>
          <cell r="AT959">
            <v>0</v>
          </cell>
        </row>
        <row r="960"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P960">
            <v>5.2837500000000004</v>
          </cell>
          <cell r="AT960">
            <v>0</v>
          </cell>
        </row>
        <row r="961"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P961">
            <v>9.7475000000000005</v>
          </cell>
          <cell r="AT961">
            <v>0</v>
          </cell>
        </row>
        <row r="962"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P962">
            <v>9.4383333333333344</v>
          </cell>
          <cell r="AT962">
            <v>0</v>
          </cell>
        </row>
        <row r="963"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P963">
            <v>-1001.0416666666666</v>
          </cell>
          <cell r="AT963">
            <v>0</v>
          </cell>
        </row>
        <row r="964"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P964">
            <v>4.0862499999999997</v>
          </cell>
          <cell r="AT964">
            <v>0</v>
          </cell>
        </row>
        <row r="965"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P965">
            <v>-6423.0333333333328</v>
          </cell>
          <cell r="AT965">
            <v>0</v>
          </cell>
        </row>
        <row r="966"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P966">
            <v>-6344.489583333333</v>
          </cell>
          <cell r="AT966">
            <v>0</v>
          </cell>
        </row>
        <row r="967"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P967">
            <v>-978.45375000000001</v>
          </cell>
          <cell r="AT967">
            <v>0</v>
          </cell>
        </row>
        <row r="968"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P968">
            <v>-23663.042083333334</v>
          </cell>
          <cell r="AT968">
            <v>0</v>
          </cell>
        </row>
        <row r="969"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P969">
            <v>-3574.9941666666668</v>
          </cell>
          <cell r="AT969">
            <v>0</v>
          </cell>
        </row>
        <row r="970"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P970">
            <v>0</v>
          </cell>
          <cell r="AT970" t="str">
            <v>57</v>
          </cell>
        </row>
        <row r="971"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P971">
            <v>0</v>
          </cell>
          <cell r="AT971" t="str">
            <v>57</v>
          </cell>
        </row>
        <row r="972"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P972">
            <v>0</v>
          </cell>
          <cell r="AT972" t="str">
            <v>57</v>
          </cell>
        </row>
        <row r="973"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P973">
            <v>0</v>
          </cell>
          <cell r="AT973">
            <v>0</v>
          </cell>
        </row>
        <row r="974"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P974">
            <v>0</v>
          </cell>
          <cell r="AT974">
            <v>0</v>
          </cell>
        </row>
        <row r="975">
          <cell r="J975">
            <v>22706915.190000001</v>
          </cell>
          <cell r="K975">
            <v>20642650.190000001</v>
          </cell>
          <cell r="L975">
            <v>18578385.190000001</v>
          </cell>
          <cell r="M975">
            <v>16514120.189999999</v>
          </cell>
          <cell r="N975">
            <v>14449855.189999999</v>
          </cell>
          <cell r="O975">
            <v>12385590.189999999</v>
          </cell>
          <cell r="P975">
            <v>10321326.189999999</v>
          </cell>
          <cell r="Q975">
            <v>8257062.1900000004</v>
          </cell>
          <cell r="R975">
            <v>6192796.1900000004</v>
          </cell>
          <cell r="S975">
            <v>4128531.19</v>
          </cell>
          <cell r="T975">
            <v>2898818.97</v>
          </cell>
          <cell r="U975">
            <v>834553.97</v>
          </cell>
          <cell r="V975">
            <v>20994660.969999999</v>
          </cell>
          <cell r="W975">
            <v>19086054.969999999</v>
          </cell>
          <cell r="X975">
            <v>17177448.969999999</v>
          </cell>
          <cell r="Y975">
            <v>15268843.970000001</v>
          </cell>
          <cell r="Z975">
            <v>13360238.970000001</v>
          </cell>
          <cell r="AA975">
            <v>11451632.970000001</v>
          </cell>
          <cell r="AD975">
            <v>11064228.204583332</v>
          </cell>
          <cell r="AE975">
            <v>11242460.465416664</v>
          </cell>
          <cell r="AF975">
            <v>11370078.434583331</v>
          </cell>
          <cell r="AG975">
            <v>11451716.555833334</v>
          </cell>
          <cell r="AH975">
            <v>11487374.829166668</v>
          </cell>
          <cell r="AI975">
            <v>11421206.477499999</v>
          </cell>
          <cell r="AJ975">
            <v>11285004.417499999</v>
          </cell>
          <cell r="AK975">
            <v>11161773.940833332</v>
          </cell>
          <cell r="AL975">
            <v>11051515.089166665</v>
          </cell>
          <cell r="AM975">
            <v>10954227.904166665</v>
          </cell>
          <cell r="AN975">
            <v>10869912.344166666</v>
          </cell>
          <cell r="AP975">
            <v>10740195.849166665</v>
          </cell>
          <cell r="AT975" t="str">
            <v>23</v>
          </cell>
        </row>
        <row r="976">
          <cell r="J976">
            <v>8152229.29</v>
          </cell>
          <cell r="K976">
            <v>7411118.29</v>
          </cell>
          <cell r="L976">
            <v>6670006.29</v>
          </cell>
          <cell r="M976">
            <v>5928893.29</v>
          </cell>
          <cell r="N976">
            <v>5187782.29</v>
          </cell>
          <cell r="O976">
            <v>4446670.29</v>
          </cell>
          <cell r="P976">
            <v>3705558.29</v>
          </cell>
          <cell r="Q976">
            <v>2964446.29</v>
          </cell>
          <cell r="R976">
            <v>2223335.29</v>
          </cell>
          <cell r="S976">
            <v>1482223.29</v>
          </cell>
          <cell r="T976">
            <v>385354.23</v>
          </cell>
          <cell r="U976">
            <v>-355757.77</v>
          </cell>
          <cell r="V976">
            <v>7610678.2300000004</v>
          </cell>
          <cell r="W976">
            <v>6918798.2300000004</v>
          </cell>
          <cell r="X976">
            <v>6226918.2300000004</v>
          </cell>
          <cell r="Y976">
            <v>5535039.2300000004</v>
          </cell>
          <cell r="Z976">
            <v>4843159.2300000004</v>
          </cell>
          <cell r="AA976">
            <v>4151279.23</v>
          </cell>
          <cell r="AD976">
            <v>4048326.7254166664</v>
          </cell>
          <cell r="AE976">
            <v>4104731.6929166666</v>
          </cell>
          <cell r="AF976">
            <v>4144971.7020833329</v>
          </cell>
          <cell r="AG976">
            <v>4129034.4958333331</v>
          </cell>
          <cell r="AH976">
            <v>4056920.0741666663</v>
          </cell>
          <cell r="AI976">
            <v>3994256.9858333324</v>
          </cell>
          <cell r="AJ976">
            <v>3951179.0224999995</v>
          </cell>
          <cell r="AK976">
            <v>3912203.6841666666</v>
          </cell>
          <cell r="AL976">
            <v>3877331.0958333332</v>
          </cell>
          <cell r="AM976">
            <v>3846561.2158333329</v>
          </cell>
          <cell r="AN976">
            <v>3819893.9608333339</v>
          </cell>
          <cell r="AP976">
            <v>3778867.4508333323</v>
          </cell>
          <cell r="AT976" t="str">
            <v>35</v>
          </cell>
        </row>
        <row r="977">
          <cell r="J977">
            <v>13328696</v>
          </cell>
          <cell r="K977">
            <v>12424804</v>
          </cell>
          <cell r="L977">
            <v>14978383</v>
          </cell>
          <cell r="M977">
            <v>15673371</v>
          </cell>
          <cell r="N977">
            <v>18302479</v>
          </cell>
          <cell r="O977">
            <v>20313476</v>
          </cell>
          <cell r="P977">
            <v>22171509</v>
          </cell>
          <cell r="Q977">
            <v>22068712</v>
          </cell>
          <cell r="R977">
            <v>22421350</v>
          </cell>
          <cell r="S977">
            <v>24153328</v>
          </cell>
          <cell r="T977">
            <v>25336666</v>
          </cell>
          <cell r="U977">
            <v>28055079</v>
          </cell>
          <cell r="V977">
            <v>8710361</v>
          </cell>
          <cell r="W977">
            <v>11775486</v>
          </cell>
          <cell r="X977">
            <v>14595138</v>
          </cell>
          <cell r="Y977">
            <v>14982947</v>
          </cell>
          <cell r="Z977">
            <v>17713102</v>
          </cell>
          <cell r="AA977">
            <v>19837302</v>
          </cell>
          <cell r="AD977">
            <v>21447800.166666668</v>
          </cell>
          <cell r="AE977">
            <v>21234203.583333332</v>
          </cell>
          <cell r="AF977">
            <v>20962340.291666668</v>
          </cell>
          <cell r="AG977">
            <v>20611283.833333332</v>
          </cell>
          <cell r="AH977">
            <v>20168576.916666668</v>
          </cell>
          <cell r="AI977">
            <v>19743223.791666668</v>
          </cell>
          <cell r="AJ977">
            <v>19523738.25</v>
          </cell>
          <cell r="AK977">
            <v>19480714.791666668</v>
          </cell>
          <cell r="AL977">
            <v>19435978.583333332</v>
          </cell>
          <cell r="AM977">
            <v>19382653.541666668</v>
          </cell>
          <cell r="AN977">
            <v>19338255.583333332</v>
          </cell>
          <cell r="AP977">
            <v>19199402.875</v>
          </cell>
          <cell r="AT977" t="str">
            <v>23</v>
          </cell>
        </row>
        <row r="978">
          <cell r="J978">
            <v>2718706</v>
          </cell>
          <cell r="K978">
            <v>3977901</v>
          </cell>
          <cell r="L978">
            <v>5684060</v>
          </cell>
          <cell r="M978">
            <v>7179143</v>
          </cell>
          <cell r="N978">
            <v>8777972</v>
          </cell>
          <cell r="O978">
            <v>9728220</v>
          </cell>
          <cell r="P978">
            <v>10141251</v>
          </cell>
          <cell r="Q978">
            <v>8658316</v>
          </cell>
          <cell r="R978">
            <v>6941522</v>
          </cell>
          <cell r="S978">
            <v>6337420</v>
          </cell>
          <cell r="T978">
            <v>5762867</v>
          </cell>
          <cell r="U978">
            <v>6015396</v>
          </cell>
          <cell r="V978">
            <v>-1482018</v>
          </cell>
          <cell r="W978">
            <v>154310</v>
          </cell>
          <cell r="X978">
            <v>1939005</v>
          </cell>
          <cell r="Y978">
            <v>3344985</v>
          </cell>
          <cell r="Z978">
            <v>4982728</v>
          </cell>
          <cell r="AA978">
            <v>5691080</v>
          </cell>
          <cell r="AD978">
            <v>7499210.833333333</v>
          </cell>
          <cell r="AE978">
            <v>7480180.333333333</v>
          </cell>
          <cell r="AF978">
            <v>7381891.458333333</v>
          </cell>
          <cell r="AG978">
            <v>7215082.875</v>
          </cell>
          <cell r="AH978">
            <v>6969474</v>
          </cell>
          <cell r="AI978">
            <v>6651867.666666667</v>
          </cell>
          <cell r="AJ978">
            <v>6317521.208333333</v>
          </cell>
          <cell r="AK978">
            <v>6002160.958333333</v>
          </cell>
          <cell r="AL978">
            <v>5686360.416666667</v>
          </cell>
          <cell r="AM978">
            <v>5368468.666666667</v>
          </cell>
          <cell r="AN978">
            <v>5042119.333333333</v>
          </cell>
          <cell r="AP978">
            <v>4312881.5</v>
          </cell>
          <cell r="AT978" t="str">
            <v>35</v>
          </cell>
        </row>
        <row r="979">
          <cell r="J979">
            <v>22959219.059999999</v>
          </cell>
          <cell r="K979">
            <v>25671533.84</v>
          </cell>
          <cell r="L979">
            <v>25671533.84</v>
          </cell>
          <cell r="M979">
            <v>25671533.84</v>
          </cell>
          <cell r="N979">
            <v>27293510.170000002</v>
          </cell>
          <cell r="O979">
            <v>27293510.170000002</v>
          </cell>
          <cell r="P979">
            <v>28845920.960000001</v>
          </cell>
          <cell r="Q979">
            <v>28845920.960000001</v>
          </cell>
          <cell r="R979">
            <v>28845920.960000001</v>
          </cell>
          <cell r="S979">
            <v>32789128.739999998</v>
          </cell>
          <cell r="T979">
            <v>35050186.950000003</v>
          </cell>
          <cell r="U979">
            <v>39659641.159999996</v>
          </cell>
          <cell r="V979">
            <v>9431413.4199999999</v>
          </cell>
          <cell r="W979">
            <v>9781861.6199999992</v>
          </cell>
          <cell r="X979">
            <v>9581931.9900000002</v>
          </cell>
          <cell r="Y979">
            <v>6881842.5800000001</v>
          </cell>
          <cell r="Z979">
            <v>6208232.0899999999</v>
          </cell>
          <cell r="AA979">
            <v>991460.08</v>
          </cell>
          <cell r="AD979">
            <v>26181172.587500002</v>
          </cell>
          <cell r="AE979">
            <v>27190251.921250001</v>
          </cell>
          <cell r="AF979">
            <v>27986745.384583335</v>
          </cell>
          <cell r="AG979">
            <v>28563371.958750006</v>
          </cell>
          <cell r="AH979">
            <v>28927642.180000003</v>
          </cell>
          <cell r="AI979">
            <v>28486138.152500004</v>
          </cell>
          <cell r="AJ979">
            <v>27260409.908333335</v>
          </cell>
          <cell r="AK979">
            <v>25927940.155416679</v>
          </cell>
          <cell r="AL979">
            <v>24474636.275833335</v>
          </cell>
          <cell r="AM979">
            <v>22813179.220000003</v>
          </cell>
          <cell r="AN979">
            <v>20838707.212916669</v>
          </cell>
          <cell r="AP979">
            <v>16137048.339166669</v>
          </cell>
          <cell r="AT979" t="str">
            <v>23</v>
          </cell>
        </row>
        <row r="980">
          <cell r="J980">
            <v>53650765.159999996</v>
          </cell>
          <cell r="K980">
            <v>55203724.259999998</v>
          </cell>
          <cell r="L980">
            <v>56020083.039999999</v>
          </cell>
          <cell r="M980">
            <v>57138080.579999998</v>
          </cell>
          <cell r="N980">
            <v>58317423.090000004</v>
          </cell>
          <cell r="O980">
            <v>61123938.740000002</v>
          </cell>
          <cell r="P980">
            <v>69907436.930000007</v>
          </cell>
          <cell r="Q980">
            <v>69907436.930000007</v>
          </cell>
          <cell r="R980">
            <v>69907436.930000007</v>
          </cell>
          <cell r="S980">
            <v>70734907.010000005</v>
          </cell>
          <cell r="T980">
            <v>71076525.049999997</v>
          </cell>
          <cell r="U980">
            <v>72441646.319999993</v>
          </cell>
          <cell r="V980">
            <v>42385959.270000003</v>
          </cell>
          <cell r="W980">
            <v>43162712.200000003</v>
          </cell>
          <cell r="X980">
            <v>44602172.57</v>
          </cell>
          <cell r="Y980">
            <v>45661514.609999999</v>
          </cell>
          <cell r="Z980">
            <v>47343172.030000001</v>
          </cell>
          <cell r="AA980">
            <v>47298042.530000001</v>
          </cell>
          <cell r="AD980">
            <v>60820233.33291667</v>
          </cell>
          <cell r="AE980">
            <v>62241736.941250004</v>
          </cell>
          <cell r="AF980">
            <v>63249282.06916669</v>
          </cell>
          <cell r="AG980">
            <v>63775595.685416676</v>
          </cell>
          <cell r="AH980">
            <v>63869218.020000003</v>
          </cell>
          <cell r="AI980">
            <v>63316416.757916659</v>
          </cell>
          <cell r="AJ980">
            <v>62345341.00999999</v>
          </cell>
          <cell r="AK980">
            <v>61367885.904583327</v>
          </cell>
          <cell r="AL980">
            <v>60413949.386250012</v>
          </cell>
          <cell r="AM980">
            <v>59478498.676666677</v>
          </cell>
          <cell r="AN980">
            <v>58445159.207083337</v>
          </cell>
          <cell r="AP980">
            <v>55190597.076666661</v>
          </cell>
          <cell r="AT980" t="str">
            <v>35</v>
          </cell>
        </row>
        <row r="981">
          <cell r="J981">
            <v>6875588.1100000003</v>
          </cell>
          <cell r="K981">
            <v>7776620.2999999998</v>
          </cell>
          <cell r="L981">
            <v>7922160.5499999998</v>
          </cell>
          <cell r="M981">
            <v>8316676.9500000002</v>
          </cell>
          <cell r="N981">
            <v>9317556.2100000009</v>
          </cell>
          <cell r="O981">
            <v>10326840.59</v>
          </cell>
          <cell r="P981">
            <v>12198922.91</v>
          </cell>
          <cell r="Q981">
            <v>12265263.75</v>
          </cell>
          <cell r="R981">
            <v>12804511.029999999</v>
          </cell>
          <cell r="S981">
            <v>14817814.029999999</v>
          </cell>
          <cell r="T981">
            <v>16459660.550000001</v>
          </cell>
          <cell r="U981">
            <v>18484497.399999999</v>
          </cell>
          <cell r="V981">
            <v>6724353.7199999997</v>
          </cell>
          <cell r="W981">
            <v>7311535.3600000003</v>
          </cell>
          <cell r="X981">
            <v>7622985.8200000003</v>
          </cell>
          <cell r="Y981">
            <v>7507538.3899999997</v>
          </cell>
          <cell r="Z981">
            <v>9132118.3399999999</v>
          </cell>
          <cell r="AA981">
            <v>9729683.4700000007</v>
          </cell>
          <cell r="AD981">
            <v>9209610.3833333328</v>
          </cell>
          <cell r="AE981">
            <v>9702518.206666667</v>
          </cell>
          <cell r="AF981">
            <v>10220427.754999999</v>
          </cell>
          <cell r="AG981">
            <v>10747257.464166665</v>
          </cell>
          <cell r="AH981">
            <v>11232205.032916667</v>
          </cell>
          <cell r="AI981">
            <v>11457541.265416667</v>
          </cell>
          <cell r="AJ981">
            <v>11431861.293333335</v>
          </cell>
          <cell r="AK981">
            <v>11400017.140416665</v>
          </cell>
          <cell r="AL981">
            <v>11353837.42</v>
          </cell>
          <cell r="AM981">
            <v>11312396.735416666</v>
          </cell>
          <cell r="AN981">
            <v>11279788.610833332</v>
          </cell>
          <cell r="AP981">
            <v>11122746.539166667</v>
          </cell>
          <cell r="AT981" t="str">
            <v>23</v>
          </cell>
        </row>
        <row r="982">
          <cell r="J982">
            <v>8044826.0599999996</v>
          </cell>
          <cell r="K982">
            <v>8296047.5300000003</v>
          </cell>
          <cell r="L982">
            <v>8475389.2300000004</v>
          </cell>
          <cell r="M982">
            <v>8925421.8399999999</v>
          </cell>
          <cell r="N982">
            <v>8925421.8399999999</v>
          </cell>
          <cell r="O982">
            <v>9954145.6799999997</v>
          </cell>
          <cell r="P982">
            <v>12533597.24</v>
          </cell>
          <cell r="Q982">
            <v>12608790.34</v>
          </cell>
          <cell r="R982">
            <v>12608790.34</v>
          </cell>
          <cell r="S982">
            <v>12913009.92</v>
          </cell>
          <cell r="T982">
            <v>12913009.92</v>
          </cell>
          <cell r="U982">
            <v>13155125.98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D982">
            <v>11302723.016249999</v>
          </cell>
          <cell r="AE982">
            <v>11420239.255000001</v>
          </cell>
          <cell r="AF982">
            <v>11381191.664166667</v>
          </cell>
          <cell r="AG982">
            <v>11216253.581250003</v>
          </cell>
          <cell r="AH982">
            <v>10948788.974166667</v>
          </cell>
          <cell r="AI982">
            <v>10444263.574166669</v>
          </cell>
          <cell r="AJ982">
            <v>9763393.8412500005</v>
          </cell>
          <cell r="AK982">
            <v>9064583.9762500003</v>
          </cell>
          <cell r="AL982">
            <v>8339550.1816666676</v>
          </cell>
          <cell r="AM982">
            <v>7595765.0283333352</v>
          </cell>
          <cell r="AN982">
            <v>6809116.3816666678</v>
          </cell>
          <cell r="AP982">
            <v>4876330.1691666665</v>
          </cell>
          <cell r="AT982" t="str">
            <v>35</v>
          </cell>
        </row>
        <row r="983">
          <cell r="J983">
            <v>391673.33</v>
          </cell>
          <cell r="K983">
            <v>504701.02</v>
          </cell>
          <cell r="L983">
            <v>620284.92000000004</v>
          </cell>
          <cell r="M983">
            <v>731658.33</v>
          </cell>
          <cell r="N983">
            <v>842431.8</v>
          </cell>
          <cell r="O983">
            <v>947998.92</v>
          </cell>
          <cell r="P983">
            <v>1047941.24</v>
          </cell>
          <cell r="Q983">
            <v>1139397.48</v>
          </cell>
          <cell r="R983">
            <v>1216513.03</v>
          </cell>
          <cell r="S983">
            <v>1293460.29</v>
          </cell>
          <cell r="T983">
            <v>1376928.81</v>
          </cell>
          <cell r="U983">
            <v>1473647.45</v>
          </cell>
          <cell r="V983">
            <v>172697.85</v>
          </cell>
          <cell r="W983">
            <v>231950.4</v>
          </cell>
          <cell r="X983">
            <v>292906.78000000003</v>
          </cell>
          <cell r="Y983">
            <v>351067.33</v>
          </cell>
          <cell r="Z983">
            <v>397295.22</v>
          </cell>
          <cell r="AA983">
            <v>433368.93</v>
          </cell>
          <cell r="AD983">
            <v>805173.68958333333</v>
          </cell>
          <cell r="AE983">
            <v>838795.69791666663</v>
          </cell>
          <cell r="AF983">
            <v>874142.09916666651</v>
          </cell>
          <cell r="AG983">
            <v>910472.26583333348</v>
          </cell>
          <cell r="AH983">
            <v>947180.16875000019</v>
          </cell>
          <cell r="AI983">
            <v>956429.07333333336</v>
          </cell>
          <cell r="AJ983">
            <v>935940.48583333334</v>
          </cell>
          <cell r="AK983">
            <v>910935.12083333323</v>
          </cell>
          <cell r="AL983">
            <v>881436.40666666662</v>
          </cell>
          <cell r="AM983">
            <v>847031.0908333332</v>
          </cell>
          <cell r="AN983">
            <v>807040.8170833335</v>
          </cell>
          <cell r="AP983">
            <v>707160.59750000003</v>
          </cell>
          <cell r="AT983" t="str">
            <v>23</v>
          </cell>
        </row>
        <row r="984">
          <cell r="J984">
            <v>942032.7</v>
          </cell>
          <cell r="K984">
            <v>1170183.3700000001</v>
          </cell>
          <cell r="L984">
            <v>1402861.72</v>
          </cell>
          <cell r="M984">
            <v>1637016.71</v>
          </cell>
          <cell r="N984">
            <v>1872990.74</v>
          </cell>
          <cell r="O984">
            <v>2112001.31</v>
          </cell>
          <cell r="P984">
            <v>2363440.89</v>
          </cell>
          <cell r="Q984">
            <v>2615702.75</v>
          </cell>
          <cell r="R984">
            <v>2844370.38</v>
          </cell>
          <cell r="S984">
            <v>3055667.84</v>
          </cell>
          <cell r="T984">
            <v>3260553.55</v>
          </cell>
          <cell r="U984">
            <v>3473701.2</v>
          </cell>
          <cell r="V984">
            <v>924393.31</v>
          </cell>
          <cell r="W984">
            <v>1118268.42</v>
          </cell>
          <cell r="X984">
            <v>1314930.1000000001</v>
          </cell>
          <cell r="Y984">
            <v>1539583.76</v>
          </cell>
          <cell r="Z984">
            <v>1753849.59</v>
          </cell>
          <cell r="AA984">
            <v>1980759.51</v>
          </cell>
          <cell r="AD984">
            <v>1781098.0512500003</v>
          </cell>
          <cell r="AE984">
            <v>1875134.5662500001</v>
          </cell>
          <cell r="AF984">
            <v>1973888.4020833336</v>
          </cell>
          <cell r="AG984">
            <v>2075338.9550000001</v>
          </cell>
          <cell r="AH984">
            <v>2177868.0258333334</v>
          </cell>
          <cell r="AI984">
            <v>2228475.2887499998</v>
          </cell>
          <cell r="AJ984">
            <v>2225577.1912499997</v>
          </cell>
          <cell r="AK984">
            <v>2219750.2508333335</v>
          </cell>
          <cell r="AL984">
            <v>2212026.7270833333</v>
          </cell>
          <cell r="AM984">
            <v>2203002.8062499999</v>
          </cell>
          <cell r="AN984">
            <v>2192570.1833333331</v>
          </cell>
          <cell r="AP984">
            <v>2165405.585</v>
          </cell>
          <cell r="AT984" t="str">
            <v>35</v>
          </cell>
        </row>
        <row r="985">
          <cell r="J985">
            <v>147289.21</v>
          </cell>
          <cell r="K985">
            <v>186172.45</v>
          </cell>
          <cell r="L985">
            <v>226352.77</v>
          </cell>
          <cell r="M985">
            <v>266639.23</v>
          </cell>
          <cell r="N985">
            <v>308281.21000000002</v>
          </cell>
          <cell r="O985">
            <v>352198.88</v>
          </cell>
          <cell r="P985">
            <v>399677.36</v>
          </cell>
          <cell r="Q985">
            <v>449269.52</v>
          </cell>
          <cell r="R985">
            <v>498955.8</v>
          </cell>
          <cell r="S985">
            <v>551622.56999999995</v>
          </cell>
          <cell r="T985">
            <v>608917.12</v>
          </cell>
          <cell r="U985">
            <v>674600.41</v>
          </cell>
          <cell r="V985">
            <v>165122.04999999999</v>
          </cell>
          <cell r="W985">
            <v>211771.97</v>
          </cell>
          <cell r="X985">
            <v>259456.44</v>
          </cell>
          <cell r="Y985">
            <v>309946.46000000002</v>
          </cell>
          <cell r="Z985">
            <v>357421.07</v>
          </cell>
          <cell r="AA985">
            <v>409384.32</v>
          </cell>
          <cell r="AD985">
            <v>314323.80124999996</v>
          </cell>
          <cell r="AE985">
            <v>326831.96791666665</v>
          </cell>
          <cell r="AF985">
            <v>341639.41874999995</v>
          </cell>
          <cell r="AG985">
            <v>358873.7049999999</v>
          </cell>
          <cell r="AH985">
            <v>378637.89874999999</v>
          </cell>
          <cell r="AI985">
            <v>389907.74583333329</v>
          </cell>
          <cell r="AJ985">
            <v>391717.42749999993</v>
          </cell>
          <cell r="AK985">
            <v>394163.39374999999</v>
          </cell>
          <cell r="AL985">
            <v>397347.18125000008</v>
          </cell>
          <cell r="AM985">
            <v>401199.14333333331</v>
          </cell>
          <cell r="AN985">
            <v>405629.3641666667</v>
          </cell>
          <cell r="AP985">
            <v>415996.93333333329</v>
          </cell>
          <cell r="AT985" t="str">
            <v>23</v>
          </cell>
        </row>
        <row r="986">
          <cell r="J986">
            <v>229451.07</v>
          </cell>
          <cell r="K986">
            <v>284809.77</v>
          </cell>
          <cell r="L986">
            <v>340367.92</v>
          </cell>
          <cell r="M986">
            <v>396144.79</v>
          </cell>
          <cell r="N986">
            <v>451351.93</v>
          </cell>
          <cell r="O986">
            <v>506728.66</v>
          </cell>
          <cell r="P986">
            <v>565684.15</v>
          </cell>
          <cell r="Q986">
            <v>625874.84</v>
          </cell>
          <cell r="R986">
            <v>680151.45</v>
          </cell>
          <cell r="S986">
            <v>728975.85</v>
          </cell>
          <cell r="T986">
            <v>775022.31</v>
          </cell>
          <cell r="U986">
            <v>821347.93</v>
          </cell>
          <cell r="V986">
            <v>188393.66</v>
          </cell>
          <cell r="W986">
            <v>225163.53</v>
          </cell>
          <cell r="X986">
            <v>261212.18</v>
          </cell>
          <cell r="Y986">
            <v>301026.17</v>
          </cell>
          <cell r="Z986">
            <v>337820.17</v>
          </cell>
          <cell r="AA986">
            <v>375625.12</v>
          </cell>
          <cell r="AD986">
            <v>441341.8641666667</v>
          </cell>
          <cell r="AE986">
            <v>461008.76833333337</v>
          </cell>
          <cell r="AF986">
            <v>481657.72250000009</v>
          </cell>
          <cell r="AG986">
            <v>502642.73333333334</v>
          </cell>
          <cell r="AH986">
            <v>523491.48249999998</v>
          </cell>
          <cell r="AI986">
            <v>532115.16374999995</v>
          </cell>
          <cell r="AJ986">
            <v>527919.17833333323</v>
          </cell>
          <cell r="AK986">
            <v>522135.76249999995</v>
          </cell>
          <cell r="AL986">
            <v>514874.33083333337</v>
          </cell>
          <cell r="AM986">
            <v>506180.56499999994</v>
          </cell>
          <cell r="AN986">
            <v>495987.42749999999</v>
          </cell>
          <cell r="AP986">
            <v>470149.83458333329</v>
          </cell>
          <cell r="AT986" t="str">
            <v>35</v>
          </cell>
        </row>
        <row r="987">
          <cell r="J987">
            <v>851953.77</v>
          </cell>
          <cell r="K987">
            <v>851953.77</v>
          </cell>
          <cell r="L987">
            <v>851953.77</v>
          </cell>
          <cell r="M987">
            <v>851953.77</v>
          </cell>
          <cell r="N987">
            <v>851953.77</v>
          </cell>
          <cell r="O987">
            <v>878599.32</v>
          </cell>
          <cell r="P987">
            <v>1225599.57</v>
          </cell>
          <cell r="Q987">
            <v>1225599.57</v>
          </cell>
          <cell r="R987">
            <v>1292959.6000000001</v>
          </cell>
          <cell r="S987">
            <v>1312085.8899999999</v>
          </cell>
          <cell r="T987">
            <v>1365166.0800000001</v>
          </cell>
          <cell r="U987">
            <v>1365166.0800000001</v>
          </cell>
          <cell r="V987">
            <v>39212.800000000003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D987">
            <v>979466.37124999985</v>
          </cell>
          <cell r="AE987">
            <v>1019065.4491666666</v>
          </cell>
          <cell r="AF987">
            <v>1050192.1591666667</v>
          </cell>
          <cell r="AG987">
            <v>1071358.9216666666</v>
          </cell>
          <cell r="AH987">
            <v>1076167.8616666666</v>
          </cell>
          <cell r="AI987">
            <v>1043214.5395833334</v>
          </cell>
          <cell r="AJ987">
            <v>973852.25875000015</v>
          </cell>
          <cell r="AK987">
            <v>902856.11125000007</v>
          </cell>
          <cell r="AL987">
            <v>831859.96375</v>
          </cell>
          <cell r="AM987">
            <v>760863.81625000003</v>
          </cell>
          <cell r="AN987">
            <v>688757.4375</v>
          </cell>
          <cell r="AP987">
            <v>512002.81791666668</v>
          </cell>
          <cell r="AT987" t="str">
            <v>23</v>
          </cell>
        </row>
        <row r="988">
          <cell r="J988">
            <v>619404.54</v>
          </cell>
          <cell r="K988">
            <v>619404.54</v>
          </cell>
          <cell r="L988">
            <v>630026.88</v>
          </cell>
          <cell r="M988">
            <v>630026.88</v>
          </cell>
          <cell r="N988">
            <v>630026.88</v>
          </cell>
          <cell r="O988">
            <v>802489.57</v>
          </cell>
          <cell r="P988">
            <v>1033473.26</v>
          </cell>
          <cell r="Q988">
            <v>1146665.1100000001</v>
          </cell>
          <cell r="R988">
            <v>1296058.4099999999</v>
          </cell>
          <cell r="S988">
            <v>1296058.4099999999</v>
          </cell>
          <cell r="T988">
            <v>1394863.53</v>
          </cell>
          <cell r="U988">
            <v>1394863.53</v>
          </cell>
          <cell r="V988">
            <v>14069.68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D988">
            <v>1263643.6470833332</v>
          </cell>
          <cell r="AE988">
            <v>1202535.1341666668</v>
          </cell>
          <cell r="AF988">
            <v>1138171.2004166665</v>
          </cell>
          <cell r="AG988">
            <v>1073209.3241666667</v>
          </cell>
          <cell r="AH988">
            <v>998211.94833333325</v>
          </cell>
          <cell r="AI988">
            <v>932557.84249999991</v>
          </cell>
          <cell r="AJ988">
            <v>881527.03416666656</v>
          </cell>
          <cell r="AK988">
            <v>829467.3916666666</v>
          </cell>
          <cell r="AL988">
            <v>776965.15166666673</v>
          </cell>
          <cell r="AM988">
            <v>724462.91166666674</v>
          </cell>
          <cell r="AN988">
            <v>664774.72625000007</v>
          </cell>
          <cell r="AP988">
            <v>507721.41874999995</v>
          </cell>
          <cell r="AT988" t="str">
            <v>23</v>
          </cell>
        </row>
        <row r="989"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D989">
            <v>101666.66666666667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P989">
            <v>0</v>
          </cell>
          <cell r="AT989" t="str">
            <v>57</v>
          </cell>
        </row>
        <row r="990"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P990">
            <v>0</v>
          </cell>
          <cell r="AT990" t="str">
            <v>57</v>
          </cell>
        </row>
        <row r="991">
          <cell r="J991">
            <v>18501.43</v>
          </cell>
          <cell r="K991">
            <v>22463.55</v>
          </cell>
          <cell r="L991">
            <v>25610.5</v>
          </cell>
          <cell r="M991">
            <v>27893.82</v>
          </cell>
          <cell r="N991">
            <v>29241.25</v>
          </cell>
          <cell r="O991">
            <v>30085.75</v>
          </cell>
          <cell r="P991">
            <v>31464.46</v>
          </cell>
          <cell r="Q991">
            <v>33268.050000000003</v>
          </cell>
          <cell r="R991">
            <v>35088.379999999997</v>
          </cell>
          <cell r="S991">
            <v>37024.06</v>
          </cell>
          <cell r="T991">
            <v>39054.230000000003</v>
          </cell>
          <cell r="U991">
            <v>41165.29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D991">
            <v>31912.781666666666</v>
          </cell>
          <cell r="AE991">
            <v>31907.376666666667</v>
          </cell>
          <cell r="AF991">
            <v>31783.260833333334</v>
          </cell>
          <cell r="AG991">
            <v>31536.977083333335</v>
          </cell>
          <cell r="AH991">
            <v>31143.829166666663</v>
          </cell>
          <cell r="AI991">
            <v>30134.171249999999</v>
          </cell>
          <cell r="AJ991">
            <v>28427.297083333335</v>
          </cell>
          <cell r="AK991">
            <v>26424.211666666666</v>
          </cell>
          <cell r="AL991">
            <v>24194.864999999994</v>
          </cell>
          <cell r="AM991">
            <v>21814.237083333337</v>
          </cell>
          <cell r="AN991">
            <v>19342.278750000001</v>
          </cell>
          <cell r="AP991">
            <v>14080.498750000001</v>
          </cell>
          <cell r="AT991" t="str">
            <v>23</v>
          </cell>
        </row>
        <row r="992">
          <cell r="J992">
            <v>30136.3</v>
          </cell>
          <cell r="K992">
            <v>36625.339999999997</v>
          </cell>
          <cell r="L992">
            <v>42647.02</v>
          </cell>
          <cell r="M992">
            <v>47394.57</v>
          </cell>
          <cell r="N992">
            <v>50679.47</v>
          </cell>
          <cell r="O992">
            <v>53727.94</v>
          </cell>
          <cell r="P992">
            <v>57052.4</v>
          </cell>
          <cell r="Q992">
            <v>60570.66</v>
          </cell>
          <cell r="R992">
            <v>64160.5</v>
          </cell>
          <cell r="S992">
            <v>67523.86</v>
          </cell>
          <cell r="T992">
            <v>70582.399999999994</v>
          </cell>
          <cell r="U992">
            <v>73464.83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D992">
            <v>62433.438750000008</v>
          </cell>
          <cell r="AE992">
            <v>61030.007500000014</v>
          </cell>
          <cell r="AF992">
            <v>59462.03125</v>
          </cell>
          <cell r="AG992">
            <v>57688.150416666671</v>
          </cell>
          <cell r="AH992">
            <v>55646.035000000003</v>
          </cell>
          <cell r="AI992">
            <v>53291.428333333337</v>
          </cell>
          <cell r="AJ992">
            <v>50509.693333333329</v>
          </cell>
          <cell r="AK992">
            <v>47206.678333333337</v>
          </cell>
          <cell r="AL992">
            <v>43454.945416666662</v>
          </cell>
          <cell r="AM992">
            <v>39368.527083333334</v>
          </cell>
          <cell r="AN992">
            <v>35018.218333333331</v>
          </cell>
          <cell r="AP992">
            <v>25501.41</v>
          </cell>
          <cell r="AT992" t="str">
            <v>23</v>
          </cell>
        </row>
        <row r="993"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P993">
            <v>0</v>
          </cell>
          <cell r="AT993" t="str">
            <v>35</v>
          </cell>
        </row>
        <row r="994">
          <cell r="J994">
            <v>15444775.76</v>
          </cell>
          <cell r="K994">
            <v>15068073.76</v>
          </cell>
          <cell r="L994">
            <v>14691371.76</v>
          </cell>
          <cell r="M994">
            <v>14314669.76</v>
          </cell>
          <cell r="N994">
            <v>13937967.76</v>
          </cell>
          <cell r="O994">
            <v>13561265.76</v>
          </cell>
          <cell r="P994">
            <v>13184563.76</v>
          </cell>
          <cell r="Q994">
            <v>12807861.76</v>
          </cell>
          <cell r="R994">
            <v>12431159.76</v>
          </cell>
          <cell r="S994">
            <v>12054457.76</v>
          </cell>
          <cell r="T994">
            <v>11677755.76</v>
          </cell>
          <cell r="U994">
            <v>11301053.76</v>
          </cell>
          <cell r="V994">
            <v>10924351.76</v>
          </cell>
          <cell r="W994">
            <v>10547649.76</v>
          </cell>
          <cell r="X994">
            <v>10170947.76</v>
          </cell>
          <cell r="Y994">
            <v>9794245.7599999998</v>
          </cell>
          <cell r="Z994">
            <v>9417543.7599999998</v>
          </cell>
          <cell r="AA994">
            <v>9040841.7599999998</v>
          </cell>
          <cell r="AD994">
            <v>15068073.759999998</v>
          </cell>
          <cell r="AE994">
            <v>14691371.759999998</v>
          </cell>
          <cell r="AF994">
            <v>14314669.76</v>
          </cell>
          <cell r="AG994">
            <v>13937967.76</v>
          </cell>
          <cell r="AH994">
            <v>13561265.76</v>
          </cell>
          <cell r="AI994">
            <v>13184563.76</v>
          </cell>
          <cell r="AJ994">
            <v>12807861.76</v>
          </cell>
          <cell r="AK994">
            <v>12431159.76</v>
          </cell>
          <cell r="AL994">
            <v>12054457.760000004</v>
          </cell>
          <cell r="AM994">
            <v>11677755.760000004</v>
          </cell>
          <cell r="AN994">
            <v>11301053.760000004</v>
          </cell>
          <cell r="AP994">
            <v>10547649.760000004</v>
          </cell>
          <cell r="AT994" t="str">
            <v>23</v>
          </cell>
        </row>
        <row r="995">
          <cell r="J995">
            <v>1627259.9</v>
          </cell>
          <cell r="K995">
            <v>1571146.9</v>
          </cell>
          <cell r="L995">
            <v>1515033.9</v>
          </cell>
          <cell r="M995">
            <v>1458920.9</v>
          </cell>
          <cell r="N995">
            <v>1402807.9</v>
          </cell>
          <cell r="O995">
            <v>1346694.9</v>
          </cell>
          <cell r="P995">
            <v>1290581.8999999999</v>
          </cell>
          <cell r="Q995">
            <v>1234468.8999999999</v>
          </cell>
          <cell r="R995">
            <v>1178355.8999999999</v>
          </cell>
          <cell r="S995">
            <v>1122242.8999999999</v>
          </cell>
          <cell r="T995">
            <v>1066129.8999999999</v>
          </cell>
          <cell r="U995">
            <v>1010016.9</v>
          </cell>
          <cell r="V995">
            <v>953903.9</v>
          </cell>
          <cell r="W995">
            <v>897790.9</v>
          </cell>
          <cell r="X995">
            <v>841677.9</v>
          </cell>
          <cell r="Y995">
            <v>785564.9</v>
          </cell>
          <cell r="Z995">
            <v>729451.9</v>
          </cell>
          <cell r="AA995">
            <v>673338.9</v>
          </cell>
          <cell r="AD995">
            <v>1571146.9000000001</v>
          </cell>
          <cell r="AE995">
            <v>1515033.9000000001</v>
          </cell>
          <cell r="AF995">
            <v>1458920.9000000001</v>
          </cell>
          <cell r="AG995">
            <v>1402807.9000000001</v>
          </cell>
          <cell r="AH995">
            <v>1346694.9000000001</v>
          </cell>
          <cell r="AI995">
            <v>1290581.9000000001</v>
          </cell>
          <cell r="AJ995">
            <v>1234468.9000000001</v>
          </cell>
          <cell r="AK995">
            <v>1178355.9000000001</v>
          </cell>
          <cell r="AL995">
            <v>1122242.9000000001</v>
          </cell>
          <cell r="AM995">
            <v>1066129.9000000001</v>
          </cell>
          <cell r="AN995">
            <v>1010016.9000000003</v>
          </cell>
          <cell r="AP995">
            <v>897790.90000000026</v>
          </cell>
          <cell r="AT995" t="str">
            <v>23</v>
          </cell>
        </row>
        <row r="996">
          <cell r="J996">
            <v>6389957.7199999997</v>
          </cell>
          <cell r="K996">
            <v>6169613.7199999997</v>
          </cell>
          <cell r="L996">
            <v>5949269.7199999997</v>
          </cell>
          <cell r="M996">
            <v>5728925.7199999997</v>
          </cell>
          <cell r="N996">
            <v>5508581.7199999997</v>
          </cell>
          <cell r="O996">
            <v>5288237.72</v>
          </cell>
          <cell r="P996">
            <v>5067893.72</v>
          </cell>
          <cell r="Q996">
            <v>4847549.72</v>
          </cell>
          <cell r="R996">
            <v>4627205.72</v>
          </cell>
          <cell r="S996">
            <v>4406861.72</v>
          </cell>
          <cell r="T996">
            <v>4186517.72</v>
          </cell>
          <cell r="U996">
            <v>3966173.72</v>
          </cell>
          <cell r="V996">
            <v>3745829.72</v>
          </cell>
          <cell r="W996">
            <v>3525485.72</v>
          </cell>
          <cell r="X996">
            <v>3305141.72</v>
          </cell>
          <cell r="Y996">
            <v>3084797.72</v>
          </cell>
          <cell r="Z996">
            <v>2864453.72</v>
          </cell>
          <cell r="AA996">
            <v>2644109.7200000002</v>
          </cell>
          <cell r="AD996">
            <v>6169613.7199999997</v>
          </cell>
          <cell r="AE996">
            <v>5949269.7199999997</v>
          </cell>
          <cell r="AF996">
            <v>5728925.7199999997</v>
          </cell>
          <cell r="AG996">
            <v>5508581.7199999997</v>
          </cell>
          <cell r="AH996">
            <v>5288237.72</v>
          </cell>
          <cell r="AI996">
            <v>5067893.72</v>
          </cell>
          <cell r="AJ996">
            <v>4847549.72</v>
          </cell>
          <cell r="AK996">
            <v>4627205.72</v>
          </cell>
          <cell r="AL996">
            <v>4406861.72</v>
          </cell>
          <cell r="AM996">
            <v>4186517.7199999993</v>
          </cell>
          <cell r="AN996">
            <v>3966173.7199999993</v>
          </cell>
          <cell r="AP996">
            <v>3525485.7199999993</v>
          </cell>
          <cell r="AT996" t="str">
            <v>23</v>
          </cell>
        </row>
        <row r="997">
          <cell r="J997">
            <v>109879293.81</v>
          </cell>
          <cell r="K997">
            <v>111366204.69</v>
          </cell>
          <cell r="L997">
            <v>112239872</v>
          </cell>
          <cell r="M997">
            <v>113193274.42</v>
          </cell>
          <cell r="N997">
            <v>114295843.77</v>
          </cell>
          <cell r="O997">
            <v>114659082.51000001</v>
          </cell>
          <cell r="P997">
            <v>116246159.73</v>
          </cell>
          <cell r="Q997">
            <v>117797980</v>
          </cell>
          <cell r="R997">
            <v>118225129.13</v>
          </cell>
          <cell r="S997">
            <v>119460023.31</v>
          </cell>
          <cell r="T997">
            <v>120100589.54000001</v>
          </cell>
          <cell r="U997">
            <v>121707405.61</v>
          </cell>
          <cell r="V997">
            <v>124270648.06</v>
          </cell>
          <cell r="W997">
            <v>125464115.68000001</v>
          </cell>
          <cell r="X997">
            <v>126580514.89</v>
          </cell>
          <cell r="Y997">
            <v>127773274.34</v>
          </cell>
          <cell r="Z997">
            <v>128480959.7</v>
          </cell>
          <cell r="AA997">
            <v>129651540.55</v>
          </cell>
          <cell r="AD997">
            <v>111030920.12416667</v>
          </cell>
          <cell r="AE997">
            <v>112081440.80291665</v>
          </cell>
          <cell r="AF997">
            <v>113116910.48791666</v>
          </cell>
          <cell r="AG997">
            <v>114151708.38708334</v>
          </cell>
          <cell r="AH997">
            <v>115218561.24458335</v>
          </cell>
          <cell r="AI997">
            <v>116363877.97041665</v>
          </cell>
          <cell r="AJ997">
            <v>117550930.68874997</v>
          </cell>
          <cell r="AK997">
            <v>118735870.43375002</v>
          </cell>
          <cell r="AL997">
            <v>119940897.21750002</v>
          </cell>
          <cell r="AM997">
            <v>121139443.71125001</v>
          </cell>
          <cell r="AN997">
            <v>122355175.96000002</v>
          </cell>
          <cell r="AP997">
            <v>124888209.30416669</v>
          </cell>
          <cell r="AT997">
            <v>0</v>
          </cell>
        </row>
        <row r="998">
          <cell r="J998">
            <v>33930659.469999999</v>
          </cell>
          <cell r="K998">
            <v>34206246.369999997</v>
          </cell>
          <cell r="L998">
            <v>34300391.960000001</v>
          </cell>
          <cell r="M998">
            <v>34401758.630000003</v>
          </cell>
          <cell r="N998">
            <v>34484850.539999999</v>
          </cell>
          <cell r="O998">
            <v>34555443.210000001</v>
          </cell>
          <cell r="P998">
            <v>34962032.799999997</v>
          </cell>
          <cell r="Q998">
            <v>35287658.200000003</v>
          </cell>
          <cell r="R998">
            <v>35328826.939999998</v>
          </cell>
          <cell r="S998">
            <v>35474408.409999996</v>
          </cell>
          <cell r="T998">
            <v>35554851.990000002</v>
          </cell>
          <cell r="U998">
            <v>35823556.18</v>
          </cell>
          <cell r="V998">
            <v>36174537.969999999</v>
          </cell>
          <cell r="W998">
            <v>36282750.450000003</v>
          </cell>
          <cell r="X998">
            <v>36457950.259999998</v>
          </cell>
          <cell r="Y998">
            <v>36625998.659999996</v>
          </cell>
          <cell r="Z998">
            <v>36705694.600000001</v>
          </cell>
          <cell r="AA998">
            <v>37069951.200000003</v>
          </cell>
          <cell r="AD998">
            <v>34045698.725416668</v>
          </cell>
          <cell r="AE998">
            <v>34238284.289166667</v>
          </cell>
          <cell r="AF998">
            <v>34422045.359999999</v>
          </cell>
          <cell r="AG998">
            <v>34598007.71541667</v>
          </cell>
          <cell r="AH998">
            <v>34771497.15208333</v>
          </cell>
          <cell r="AI998">
            <v>34952718.662499994</v>
          </cell>
          <cell r="AJ998">
            <v>35132734.603333324</v>
          </cell>
          <cell r="AK998">
            <v>35309153.869166665</v>
          </cell>
          <cell r="AL998">
            <v>35491728.799583331</v>
          </cell>
          <cell r="AM998">
            <v>35676940.636666663</v>
          </cell>
          <cell r="AN998">
            <v>35874246.972083338</v>
          </cell>
          <cell r="AP998">
            <v>36284784.507916667</v>
          </cell>
          <cell r="AT998">
            <v>0</v>
          </cell>
        </row>
        <row r="999">
          <cell r="J999">
            <v>3399633.16</v>
          </cell>
          <cell r="K999">
            <v>3419446.22</v>
          </cell>
          <cell r="L999">
            <v>3437024.72</v>
          </cell>
          <cell r="M999">
            <v>3455280.69</v>
          </cell>
          <cell r="N999">
            <v>3473753.45</v>
          </cell>
          <cell r="O999">
            <v>3494720.83</v>
          </cell>
          <cell r="P999">
            <v>3516040.88</v>
          </cell>
          <cell r="Q999">
            <v>3539117.89</v>
          </cell>
          <cell r="R999">
            <v>3562537.18</v>
          </cell>
          <cell r="S999">
            <v>3580904.65</v>
          </cell>
          <cell r="T999">
            <v>3603794.8</v>
          </cell>
          <cell r="U999">
            <v>3624444.37</v>
          </cell>
          <cell r="V999">
            <v>3648465.42</v>
          </cell>
          <cell r="W999">
            <v>3672038.95</v>
          </cell>
          <cell r="X999">
            <v>3693090.47</v>
          </cell>
          <cell r="Y999">
            <v>3714574.51</v>
          </cell>
          <cell r="Z999">
            <v>3732252.87</v>
          </cell>
          <cell r="AA999">
            <v>3774616.35</v>
          </cell>
          <cell r="AD999">
            <v>3417361.2862500004</v>
          </cell>
          <cell r="AE999">
            <v>3438071.8662500004</v>
          </cell>
          <cell r="AF999">
            <v>3458542.8316666665</v>
          </cell>
          <cell r="AG999">
            <v>3478769.6820833334</v>
          </cell>
          <cell r="AH999">
            <v>3498858.9512499999</v>
          </cell>
          <cell r="AI999">
            <v>3519259.5808333331</v>
          </cell>
          <cell r="AJ999">
            <v>3540152.2887500003</v>
          </cell>
          <cell r="AK999">
            <v>3561346.3920833338</v>
          </cell>
          <cell r="AL999">
            <v>3582819.7075</v>
          </cell>
          <cell r="AM999">
            <v>3604394.4258333333</v>
          </cell>
          <cell r="AN999">
            <v>3626827.5483333333</v>
          </cell>
          <cell r="AP999">
            <v>3673372.9483333337</v>
          </cell>
          <cell r="AT999">
            <v>0</v>
          </cell>
        </row>
        <row r="1000">
          <cell r="J1000">
            <v>1326301.94</v>
          </cell>
          <cell r="K1000">
            <v>1332906.29</v>
          </cell>
          <cell r="L1000">
            <v>1338765.79</v>
          </cell>
          <cell r="M1000">
            <v>1344851.11</v>
          </cell>
          <cell r="N1000">
            <v>1351008.69</v>
          </cell>
          <cell r="O1000">
            <v>1357997.81</v>
          </cell>
          <cell r="P1000">
            <v>1365104.49</v>
          </cell>
          <cell r="Q1000">
            <v>1372796.83</v>
          </cell>
          <cell r="R1000">
            <v>1380603.26</v>
          </cell>
          <cell r="S1000">
            <v>1386725.75</v>
          </cell>
          <cell r="T1000">
            <v>1394355.8</v>
          </cell>
          <cell r="U1000">
            <v>1401238.99</v>
          </cell>
          <cell r="V1000">
            <v>1409246.01</v>
          </cell>
          <cell r="W1000">
            <v>1417103.85</v>
          </cell>
          <cell r="X1000">
            <v>1424121.02</v>
          </cell>
          <cell r="Y1000">
            <v>1431282.37</v>
          </cell>
          <cell r="Z1000">
            <v>1437175.16</v>
          </cell>
          <cell r="AA1000">
            <v>1451296.32</v>
          </cell>
          <cell r="AD1000">
            <v>1332211.3116666665</v>
          </cell>
          <cell r="AE1000">
            <v>1339114.8354166667</v>
          </cell>
          <cell r="AF1000">
            <v>1345938.4879166668</v>
          </cell>
          <cell r="AG1000">
            <v>1352680.7691666668</v>
          </cell>
          <cell r="AH1000">
            <v>1359377.1904166669</v>
          </cell>
          <cell r="AI1000">
            <v>1366177.3987500002</v>
          </cell>
          <cell r="AJ1000">
            <v>1373141.6333333335</v>
          </cell>
          <cell r="AK1000">
            <v>1380206.3329166665</v>
          </cell>
          <cell r="AL1000">
            <v>1387364.1033333333</v>
          </cell>
          <cell r="AM1000">
            <v>1394555.6754166668</v>
          </cell>
          <cell r="AN1000">
            <v>1402033.3829166668</v>
          </cell>
          <cell r="AP1000">
            <v>1417487.0149999999</v>
          </cell>
          <cell r="AT1000">
            <v>0</v>
          </cell>
        </row>
        <row r="1001"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P1001">
            <v>0</v>
          </cell>
          <cell r="AT1001">
            <v>0</v>
          </cell>
        </row>
        <row r="1002">
          <cell r="J1002">
            <v>25074604.289999999</v>
          </cell>
          <cell r="K1002">
            <v>25298935.16</v>
          </cell>
          <cell r="L1002">
            <v>25676396.050000001</v>
          </cell>
          <cell r="M1002">
            <v>25798747.530000001</v>
          </cell>
          <cell r="N1002">
            <v>25913291.780000001</v>
          </cell>
          <cell r="O1002">
            <v>26675578.899999999</v>
          </cell>
          <cell r="P1002">
            <v>26781462.879999999</v>
          </cell>
          <cell r="Q1002">
            <v>26901057.609999999</v>
          </cell>
          <cell r="R1002">
            <v>27637550.239999998</v>
          </cell>
          <cell r="S1002">
            <v>27785700.239999998</v>
          </cell>
          <cell r="T1002">
            <v>27903673.620000001</v>
          </cell>
          <cell r="U1002">
            <v>28619823.289999999</v>
          </cell>
          <cell r="V1002">
            <v>28797096.84</v>
          </cell>
          <cell r="W1002">
            <v>28931910.920000002</v>
          </cell>
          <cell r="X1002">
            <v>29636777.09</v>
          </cell>
          <cell r="Y1002">
            <v>29752383.010000002</v>
          </cell>
          <cell r="Z1002">
            <v>29765278.460000001</v>
          </cell>
          <cell r="AA1002">
            <v>29871073.800000001</v>
          </cell>
          <cell r="AD1002">
            <v>25442392.292083334</v>
          </cell>
          <cell r="AE1002">
            <v>25692538.005833339</v>
          </cell>
          <cell r="AF1002">
            <v>25959769.512500003</v>
          </cell>
          <cell r="AG1002">
            <v>26232056.142916668</v>
          </cell>
          <cell r="AH1002">
            <v>26520924.838333335</v>
          </cell>
          <cell r="AI1002">
            <v>26827338.988750007</v>
          </cell>
          <cell r="AJ1002">
            <v>27133816.835000005</v>
          </cell>
          <cell r="AK1002">
            <v>27450206.701666668</v>
          </cell>
          <cell r="AL1002">
            <v>27779957.389999997</v>
          </cell>
          <cell r="AM1002">
            <v>28105191.646666665</v>
          </cell>
          <cell r="AN1002">
            <v>28398836.712500002</v>
          </cell>
          <cell r="AP1002">
            <v>28931987.229166668</v>
          </cell>
          <cell r="AT1002">
            <v>0</v>
          </cell>
        </row>
        <row r="1003">
          <cell r="J1003">
            <v>9474277.0500000007</v>
          </cell>
          <cell r="K1003">
            <v>9549054</v>
          </cell>
          <cell r="L1003">
            <v>9674874.3000000007</v>
          </cell>
          <cell r="M1003">
            <v>9715658.1199999992</v>
          </cell>
          <cell r="N1003">
            <v>9753839.5399999991</v>
          </cell>
          <cell r="O1003">
            <v>10007935.25</v>
          </cell>
          <cell r="P1003">
            <v>10043229.91</v>
          </cell>
          <cell r="Q1003">
            <v>10083094.82</v>
          </cell>
          <cell r="R1003">
            <v>10328592.359999999</v>
          </cell>
          <cell r="S1003">
            <v>10377975.689999999</v>
          </cell>
          <cell r="T1003">
            <v>10417300.15</v>
          </cell>
          <cell r="U1003">
            <v>10656016.710000001</v>
          </cell>
          <cell r="V1003">
            <v>10715107.890000001</v>
          </cell>
          <cell r="W1003">
            <v>10760045.92</v>
          </cell>
          <cell r="X1003">
            <v>10995001.310000001</v>
          </cell>
          <cell r="Y1003">
            <v>11033536.619999999</v>
          </cell>
          <cell r="Z1003">
            <v>11037835.109999999</v>
          </cell>
          <cell r="AA1003">
            <v>11073100.23</v>
          </cell>
          <cell r="AD1003">
            <v>9596873.0483333338</v>
          </cell>
          <cell r="AE1003">
            <v>9680254.9520833325</v>
          </cell>
          <cell r="AF1003">
            <v>9769332.1199999992</v>
          </cell>
          <cell r="AG1003">
            <v>9860094.3291666657</v>
          </cell>
          <cell r="AH1003">
            <v>9956383.8937500007</v>
          </cell>
          <cell r="AI1003">
            <v>10058521.943333333</v>
          </cell>
          <cell r="AJ1003">
            <v>10160681.225000001</v>
          </cell>
          <cell r="AK1003">
            <v>10266144.513750002</v>
          </cell>
          <cell r="AL1003">
            <v>10376061.410000002</v>
          </cell>
          <cell r="AM1003">
            <v>10484472.829583334</v>
          </cell>
          <cell r="AN1003">
            <v>10582354.519166667</v>
          </cell>
          <cell r="AP1003">
            <v>10759645.149583334</v>
          </cell>
          <cell r="AT1003">
            <v>0</v>
          </cell>
        </row>
        <row r="1004"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-33242.92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-0.23</v>
          </cell>
          <cell r="Z1004">
            <v>0</v>
          </cell>
          <cell r="AA1004">
            <v>0</v>
          </cell>
          <cell r="AD1004">
            <v>-2770.2433333333333</v>
          </cell>
          <cell r="AE1004">
            <v>-2770.2433333333333</v>
          </cell>
          <cell r="AF1004">
            <v>-2770.2433333333333</v>
          </cell>
          <cell r="AG1004">
            <v>-2770.2433333333333</v>
          </cell>
          <cell r="AH1004">
            <v>-2770.2433333333333</v>
          </cell>
          <cell r="AI1004">
            <v>-2770.2433333333333</v>
          </cell>
          <cell r="AJ1004">
            <v>-2770.2433333333333</v>
          </cell>
          <cell r="AK1004">
            <v>-2770.2433333333333</v>
          </cell>
          <cell r="AL1004">
            <v>-2770.2529166666664</v>
          </cell>
          <cell r="AM1004">
            <v>-2770.2625000000003</v>
          </cell>
          <cell r="AN1004">
            <v>-1385.1408333333331</v>
          </cell>
          <cell r="AP1004">
            <v>-1532.3408333333334</v>
          </cell>
          <cell r="AT1004">
            <v>0</v>
          </cell>
        </row>
        <row r="1005">
          <cell r="J1005">
            <v>-138353531.25999999</v>
          </cell>
          <cell r="K1005">
            <v>-140084586.06999999</v>
          </cell>
          <cell r="L1005">
            <v>-141353292.77000001</v>
          </cell>
          <cell r="M1005">
            <v>-142306695.19</v>
          </cell>
          <cell r="N1005">
            <v>-143682889</v>
          </cell>
          <cell r="O1005">
            <v>-144829382.24000001</v>
          </cell>
          <cell r="P1005">
            <v>-146543663.49000001</v>
          </cell>
          <cell r="Q1005">
            <v>-148238155.5</v>
          </cell>
          <cell r="R1005">
            <v>-149425216.55000001</v>
          </cell>
          <cell r="S1005">
            <v>-150826628.19999999</v>
          </cell>
          <cell r="T1005">
            <v>-151608057.96000001</v>
          </cell>
          <cell r="U1005">
            <v>-153951673.27000001</v>
          </cell>
          <cell r="V1005">
            <v>-156716210.31999999</v>
          </cell>
          <cell r="W1005">
            <v>-158068065.55000001</v>
          </cell>
          <cell r="X1005">
            <v>-159910382.44999999</v>
          </cell>
          <cell r="Y1005">
            <v>-161240231.86000001</v>
          </cell>
          <cell r="Z1005">
            <v>-161978491.03</v>
          </cell>
          <cell r="AA1005">
            <v>-163297230.69999999</v>
          </cell>
          <cell r="AD1005">
            <v>-139878956.41499999</v>
          </cell>
          <cell r="AE1005">
            <v>-141200333.38750002</v>
          </cell>
          <cell r="AF1005">
            <v>-142523505.54458332</v>
          </cell>
          <cell r="AG1005">
            <v>-143850816.92458335</v>
          </cell>
          <cell r="AH1005">
            <v>-145226627.74666667</v>
          </cell>
          <cell r="AI1005">
            <v>-146698759.2525</v>
          </cell>
          <cell r="AJ1005">
            <v>-148213182.52500001</v>
          </cell>
          <cell r="AK1005">
            <v>-149735706.24000001</v>
          </cell>
          <cell r="AL1005">
            <v>-151297815.67125002</v>
          </cell>
          <cell r="AM1005">
            <v>-152849029.78374997</v>
          </cell>
          <cell r="AN1005">
            <v>-154380840.22083333</v>
          </cell>
          <cell r="AP1005">
            <v>-157493569.48166665</v>
          </cell>
          <cell r="AT1005">
            <v>0</v>
          </cell>
        </row>
        <row r="1006">
          <cell r="J1006">
            <v>-44731238.460000001</v>
          </cell>
          <cell r="K1006">
            <v>-45088206.659999996</v>
          </cell>
          <cell r="L1006">
            <v>-45314032.049999997</v>
          </cell>
          <cell r="M1006">
            <v>-45415398.719999999</v>
          </cell>
          <cell r="N1006">
            <v>-45589698.770000003</v>
          </cell>
          <cell r="O1006">
            <v>-45921376.270000003</v>
          </cell>
          <cell r="P1006">
            <v>-46370367.200000003</v>
          </cell>
          <cell r="Q1006">
            <v>-46743549.850000001</v>
          </cell>
          <cell r="R1006">
            <v>-47038022.560000002</v>
          </cell>
          <cell r="S1006">
            <v>-47239109.850000001</v>
          </cell>
          <cell r="T1006">
            <v>-47366507.939999998</v>
          </cell>
          <cell r="U1006">
            <v>-47880811.880000003</v>
          </cell>
          <cell r="V1006">
            <v>-48298891.869999997</v>
          </cell>
          <cell r="W1006">
            <v>-48459900.219999999</v>
          </cell>
          <cell r="X1006">
            <v>-48877072.590000004</v>
          </cell>
          <cell r="Y1006">
            <v>-49090817.649999999</v>
          </cell>
          <cell r="Z1006">
            <v>-49180704.869999997</v>
          </cell>
          <cell r="AA1006">
            <v>-49594347.75</v>
          </cell>
          <cell r="AD1006">
            <v>-44970877.323749997</v>
          </cell>
          <cell r="AE1006">
            <v>-45253748.314999998</v>
          </cell>
          <cell r="AF1006">
            <v>-45533410.206250004</v>
          </cell>
          <cell r="AG1006">
            <v>-45806877.052083336</v>
          </cell>
          <cell r="AH1006">
            <v>-46083352.474583335</v>
          </cell>
          <cell r="AI1006">
            <v>-46373512.242916673</v>
          </cell>
          <cell r="AJ1006">
            <v>-46662651.70000001</v>
          </cell>
          <cell r="AK1006">
            <v>-46951598.954166673</v>
          </cell>
          <cell r="AL1006">
            <v>-47253201.432083331</v>
          </cell>
          <cell r="AM1006">
            <v>-47555969.141666673</v>
          </cell>
          <cell r="AN1006">
            <v>-47858634.874166667</v>
          </cell>
          <cell r="AP1006">
            <v>-48461916.672499992</v>
          </cell>
          <cell r="AT1006">
            <v>0</v>
          </cell>
        </row>
        <row r="1007"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P1007">
            <v>0</v>
          </cell>
          <cell r="AT1007">
            <v>0</v>
          </cell>
        </row>
        <row r="1008"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P1008">
            <v>2986996.3466666662</v>
          </cell>
          <cell r="AT1008">
            <v>0</v>
          </cell>
        </row>
        <row r="1009"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119027.25</v>
          </cell>
          <cell r="O1009">
            <v>295676.06</v>
          </cell>
          <cell r="P1009">
            <v>521725.47</v>
          </cell>
          <cell r="Q1009">
            <v>749096.66</v>
          </cell>
          <cell r="R1009">
            <v>1142873.26</v>
          </cell>
          <cell r="S1009">
            <v>1206739.92</v>
          </cell>
          <cell r="T1009">
            <v>1621416.83</v>
          </cell>
          <cell r="U1009">
            <v>1926237.42</v>
          </cell>
          <cell r="V1009">
            <v>2134880.62</v>
          </cell>
          <cell r="W1009">
            <v>2421205.14</v>
          </cell>
          <cell r="X1009">
            <v>2605348.7799999998</v>
          </cell>
          <cell r="Y1009">
            <v>2780409.16</v>
          </cell>
          <cell r="Z1009">
            <v>3082386.9</v>
          </cell>
          <cell r="AA1009">
            <v>3349257.44</v>
          </cell>
          <cell r="AD1009">
            <v>109248.09250000001</v>
          </cell>
          <cell r="AE1009">
            <v>188080.17249999999</v>
          </cell>
          <cell r="AF1009">
            <v>285980.72166666668</v>
          </cell>
          <cell r="AG1009">
            <v>403820.58624999999</v>
          </cell>
          <cell r="AH1009">
            <v>551639.51333333331</v>
          </cell>
          <cell r="AI1009">
            <v>720852.76500000001</v>
          </cell>
          <cell r="AJ1009">
            <v>910689.67166666675</v>
          </cell>
          <cell r="AK1009">
            <v>1120129.4183333335</v>
          </cell>
          <cell r="AL1009">
            <v>1344535.9991666668</v>
          </cell>
          <cell r="AM1009">
            <v>1583859.6995833332</v>
          </cell>
          <cell r="AN1009">
            <v>1834565.575833333</v>
          </cell>
          <cell r="AP1009">
            <v>2187454.6624999996</v>
          </cell>
          <cell r="AT1009" t="str">
            <v>23</v>
          </cell>
        </row>
        <row r="1010"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P1010">
            <v>0</v>
          </cell>
          <cell r="AT1010">
            <v>0</v>
          </cell>
        </row>
        <row r="1011">
          <cell r="J1011">
            <v>943925</v>
          </cell>
          <cell r="K1011">
            <v>954898</v>
          </cell>
          <cell r="L1011">
            <v>966387</v>
          </cell>
          <cell r="M1011">
            <v>956825</v>
          </cell>
          <cell r="N1011">
            <v>966989</v>
          </cell>
          <cell r="O1011">
            <v>977492</v>
          </cell>
          <cell r="P1011">
            <v>987656</v>
          </cell>
          <cell r="Q1011">
            <v>998178</v>
          </cell>
          <cell r="R1011">
            <v>1008681</v>
          </cell>
          <cell r="S1011">
            <v>1018167</v>
          </cell>
          <cell r="T1011">
            <v>1028670</v>
          </cell>
          <cell r="U1011">
            <v>1029385</v>
          </cell>
          <cell r="V1011">
            <v>1040269</v>
          </cell>
          <cell r="W1011">
            <v>1050802</v>
          </cell>
          <cell r="X1011">
            <v>1062420</v>
          </cell>
          <cell r="Y1011">
            <v>1074038</v>
          </cell>
          <cell r="Z1011">
            <v>1085281</v>
          </cell>
          <cell r="AA1011">
            <v>1097632</v>
          </cell>
          <cell r="AD1011">
            <v>947050.20833333337</v>
          </cell>
          <cell r="AE1011">
            <v>956029.66666666663</v>
          </cell>
          <cell r="AF1011">
            <v>964983.125</v>
          </cell>
          <cell r="AG1011">
            <v>973910.58333333337</v>
          </cell>
          <cell r="AH1011">
            <v>982404.5</v>
          </cell>
          <cell r="AI1011">
            <v>990452.08333333337</v>
          </cell>
          <cell r="AJ1011">
            <v>998462.41666666663</v>
          </cell>
          <cell r="AK1011">
            <v>1006459.7916666666</v>
          </cell>
          <cell r="AL1011">
            <v>1015345.0416666666</v>
          </cell>
          <cell r="AM1011">
            <v>1025157.75</v>
          </cell>
          <cell r="AN1011">
            <v>1035092.4166666666</v>
          </cell>
          <cell r="AP1011">
            <v>1055415.5833333333</v>
          </cell>
          <cell r="AT1011">
            <v>23</v>
          </cell>
        </row>
        <row r="1012"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P1012">
            <v>0</v>
          </cell>
          <cell r="AT1012" t="str">
            <v>57</v>
          </cell>
        </row>
        <row r="1013">
          <cell r="J1013">
            <v>8930316.0800000001</v>
          </cell>
          <cell r="K1013">
            <v>8381613.6799999997</v>
          </cell>
          <cell r="L1013">
            <v>7768852.3799999999</v>
          </cell>
          <cell r="M1013">
            <v>7159497.0999999996</v>
          </cell>
          <cell r="N1013">
            <v>6619971.5800000001</v>
          </cell>
          <cell r="O1013">
            <v>5886918.5</v>
          </cell>
          <cell r="P1013">
            <v>5111235.59</v>
          </cell>
          <cell r="Q1013">
            <v>3910850.35</v>
          </cell>
          <cell r="R1013">
            <v>2727468.29</v>
          </cell>
          <cell r="S1013">
            <v>1768752.56</v>
          </cell>
          <cell r="T1013">
            <v>845193.04</v>
          </cell>
          <cell r="U1013">
            <v>97011.35</v>
          </cell>
          <cell r="V1013">
            <v>10995035.84</v>
          </cell>
          <cell r="W1013">
            <v>10133800.810000001</v>
          </cell>
          <cell r="X1013">
            <v>9459683.2100000009</v>
          </cell>
          <cell r="Y1013">
            <v>8630238.2400000002</v>
          </cell>
          <cell r="Z1013">
            <v>7864173.3600000003</v>
          </cell>
          <cell r="AA1013">
            <v>6902793.4400000004</v>
          </cell>
          <cell r="AD1013">
            <v>4701442.6712499997</v>
          </cell>
          <cell r="AE1013">
            <v>4799645.8516666666</v>
          </cell>
          <cell r="AF1013">
            <v>4867883.1208333327</v>
          </cell>
          <cell r="AG1013">
            <v>4910590.8137499997</v>
          </cell>
          <cell r="AH1013">
            <v>4929931.2354166666</v>
          </cell>
          <cell r="AI1013">
            <v>5020003.3650000002</v>
          </cell>
          <cell r="AJ1013">
            <v>5179041.1520833336</v>
          </cell>
          <cell r="AK1013">
            <v>5322500.2337500006</v>
          </cell>
          <cell r="AL1013">
            <v>5454232.3991666669</v>
          </cell>
          <cell r="AM1013">
            <v>5567355.020833333</v>
          </cell>
          <cell r="AN1013">
            <v>5661524.8841666682</v>
          </cell>
          <cell r="AP1013">
            <v>5770309.5887500001</v>
          </cell>
          <cell r="AT1013" t="str">
            <v>23</v>
          </cell>
        </row>
        <row r="1014">
          <cell r="J1014">
            <v>22583186.050000001</v>
          </cell>
          <cell r="K1014">
            <v>21965195.030000001</v>
          </cell>
          <cell r="L1014">
            <v>21433779.059999999</v>
          </cell>
          <cell r="M1014">
            <v>20977984.390000001</v>
          </cell>
          <cell r="N1014">
            <v>20309269.940000001</v>
          </cell>
          <cell r="O1014">
            <v>18939241.010000002</v>
          </cell>
          <cell r="P1014">
            <v>17024348.699999999</v>
          </cell>
          <cell r="Q1014">
            <v>13240555.550000001</v>
          </cell>
          <cell r="R1014">
            <v>9126128.9299999997</v>
          </cell>
          <cell r="S1014">
            <v>5922680.1600000001</v>
          </cell>
          <cell r="T1014">
            <v>3165462.57</v>
          </cell>
          <cell r="U1014">
            <v>1301989.98</v>
          </cell>
          <cell r="V1014">
            <v>22817338.77</v>
          </cell>
          <cell r="W1014">
            <v>22074699.899999999</v>
          </cell>
          <cell r="X1014">
            <v>21576708.09</v>
          </cell>
          <cell r="Y1014">
            <v>21085745.719999999</v>
          </cell>
          <cell r="Z1014">
            <v>20425440.829999998</v>
          </cell>
          <cell r="AA1014">
            <v>18686975.219999999</v>
          </cell>
          <cell r="AD1014">
            <v>13763185.986249998</v>
          </cell>
          <cell r="AE1014">
            <v>14234361.997916669</v>
          </cell>
          <cell r="AF1014">
            <v>14521786.886250002</v>
          </cell>
          <cell r="AG1014">
            <v>14662264.190833336</v>
          </cell>
          <cell r="AH1014">
            <v>14682626.814583333</v>
          </cell>
          <cell r="AI1014">
            <v>14675574.810833333</v>
          </cell>
          <cell r="AJ1014">
            <v>14689893.877083333</v>
          </cell>
          <cell r="AK1014">
            <v>14700411.956249999</v>
          </cell>
          <cell r="AL1014">
            <v>14710857.387916667</v>
          </cell>
          <cell r="AM1014">
            <v>14720187.897083333</v>
          </cell>
          <cell r="AN1014">
            <v>14714517.276249999</v>
          </cell>
          <cell r="AP1014">
            <v>14560244.492499998</v>
          </cell>
          <cell r="AT1014" t="str">
            <v>35</v>
          </cell>
        </row>
        <row r="1015">
          <cell r="J1015">
            <v>3218100.43</v>
          </cell>
          <cell r="K1015">
            <v>2959562.65</v>
          </cell>
          <cell r="L1015">
            <v>2704002.92</v>
          </cell>
          <cell r="M1015">
            <v>2443371.7799999998</v>
          </cell>
          <cell r="N1015">
            <v>2189336.4</v>
          </cell>
          <cell r="O1015">
            <v>1946607.69</v>
          </cell>
          <cell r="P1015">
            <v>1703651.61</v>
          </cell>
          <cell r="Q1015">
            <v>1406373.62</v>
          </cell>
          <cell r="R1015">
            <v>1105965.46</v>
          </cell>
          <cell r="S1015">
            <v>844328.51</v>
          </cell>
          <cell r="T1015">
            <v>573712.78</v>
          </cell>
          <cell r="U1015">
            <v>331945.13</v>
          </cell>
          <cell r="V1015">
            <v>8976893.4700000007</v>
          </cell>
          <cell r="W1015">
            <v>7992889.2400000002</v>
          </cell>
          <cell r="X1015">
            <v>7523684.8700000001</v>
          </cell>
          <cell r="Y1015">
            <v>6736486.75</v>
          </cell>
          <cell r="Z1015">
            <v>6028285.7599999998</v>
          </cell>
          <cell r="AA1015">
            <v>5297579.28</v>
          </cell>
          <cell r="AD1015">
            <v>1873313.9658333333</v>
          </cell>
          <cell r="AE1015">
            <v>1819980.0633333335</v>
          </cell>
          <cell r="AF1015">
            <v>1787872.8879166667</v>
          </cell>
          <cell r="AG1015">
            <v>1775257.094166667</v>
          </cell>
          <cell r="AH1015">
            <v>1779519.1358333339</v>
          </cell>
          <cell r="AI1015">
            <v>2025529.625</v>
          </cell>
          <cell r="AJ1015">
            <v>2475201.2762500001</v>
          </cell>
          <cell r="AK1015">
            <v>2885743.2987499996</v>
          </cell>
          <cell r="AL1015">
            <v>3265443.1704166667</v>
          </cell>
          <cell r="AM1015">
            <v>3604279.1841666661</v>
          </cell>
          <cell r="AN1015">
            <v>3903859.2237499994</v>
          </cell>
          <cell r="AP1015">
            <v>4391811.0937500009</v>
          </cell>
          <cell r="AT1015" t="str">
            <v>23</v>
          </cell>
        </row>
        <row r="1016">
          <cell r="J1016">
            <v>10240640.970000001</v>
          </cell>
          <cell r="K1016">
            <v>9848486.9299999997</v>
          </cell>
          <cell r="L1016">
            <v>9478896.4700000007</v>
          </cell>
          <cell r="M1016">
            <v>9192120.0500000007</v>
          </cell>
          <cell r="N1016">
            <v>8798287.8900000006</v>
          </cell>
          <cell r="O1016">
            <v>8279002.9800000004</v>
          </cell>
          <cell r="P1016">
            <v>7598280.0499999998</v>
          </cell>
          <cell r="Q1016">
            <v>6399550.1500000004</v>
          </cell>
          <cell r="R1016">
            <v>5015706.95</v>
          </cell>
          <cell r="S1016">
            <v>3908141.21</v>
          </cell>
          <cell r="T1016">
            <v>2892585.87</v>
          </cell>
          <cell r="U1016">
            <v>2159655.3199999998</v>
          </cell>
          <cell r="V1016">
            <v>14126307.74</v>
          </cell>
          <cell r="W1016">
            <v>13543538.93</v>
          </cell>
          <cell r="X1016">
            <v>13111523.77</v>
          </cell>
          <cell r="Y1016">
            <v>12668000.699999999</v>
          </cell>
          <cell r="Z1016">
            <v>12177414.73</v>
          </cell>
          <cell r="AA1016">
            <v>11416613.470000001</v>
          </cell>
          <cell r="AD1016">
            <v>6276173.7358333347</v>
          </cell>
          <cell r="AE1016">
            <v>6520391.2358333347</v>
          </cell>
          <cell r="AF1016">
            <v>6705831.7029166678</v>
          </cell>
          <cell r="AG1016">
            <v>6844545.331666667</v>
          </cell>
          <cell r="AH1016">
            <v>6943770.5233333344</v>
          </cell>
          <cell r="AI1016">
            <v>7146182.3520833338</v>
          </cell>
          <cell r="AJ1016">
            <v>7462045.6341666654</v>
          </cell>
          <cell r="AK1016">
            <v>7767365.6049999995</v>
          </cell>
          <cell r="AL1016">
            <v>8063553.4362500003</v>
          </cell>
          <cell r="AM1016">
            <v>8349178.748333334</v>
          </cell>
          <cell r="AN1016">
            <v>8620709.4704166669</v>
          </cell>
          <cell r="AP1016">
            <v>9087403.040000001</v>
          </cell>
          <cell r="AT1016" t="str">
            <v>35</v>
          </cell>
        </row>
        <row r="1017">
          <cell r="J1017">
            <v>14125.69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D1017">
            <v>94836.818333333315</v>
          </cell>
          <cell r="AE1017">
            <v>60204.900416666664</v>
          </cell>
          <cell r="AF1017">
            <v>33700.357083333329</v>
          </cell>
          <cell r="AG1017">
            <v>15280.578750000001</v>
          </cell>
          <cell r="AH1017">
            <v>4578.0279166666669</v>
          </cell>
          <cell r="AI1017">
            <v>588.57041666666669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P1017">
            <v>0</v>
          </cell>
          <cell r="AT1017" t="str">
            <v>23</v>
          </cell>
        </row>
        <row r="1018">
          <cell r="J1018">
            <v>1359180.81</v>
          </cell>
          <cell r="K1018">
            <v>1256679.8500000001</v>
          </cell>
          <cell r="L1018">
            <v>1144474.51</v>
          </cell>
          <cell r="M1018">
            <v>991224.06</v>
          </cell>
          <cell r="N1018">
            <v>866806.36</v>
          </cell>
          <cell r="O1018">
            <v>750502.3</v>
          </cell>
          <cell r="P1018">
            <v>640125.77</v>
          </cell>
          <cell r="Q1018">
            <v>526913.34</v>
          </cell>
          <cell r="R1018">
            <v>414185.64</v>
          </cell>
          <cell r="S1018">
            <v>289529.78000000003</v>
          </cell>
          <cell r="T1018">
            <v>173479.21</v>
          </cell>
          <cell r="U1018">
            <v>54431.57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D1018">
            <v>606037.52749999997</v>
          </cell>
          <cell r="AE1018">
            <v>645249.98499999999</v>
          </cell>
          <cell r="AF1018">
            <v>674571.46083333332</v>
          </cell>
          <cell r="AG1018">
            <v>693863.50208333333</v>
          </cell>
          <cell r="AH1018">
            <v>703359.78458333341</v>
          </cell>
          <cell r="AI1018">
            <v>648995.23291666666</v>
          </cell>
          <cell r="AJ1018">
            <v>540001.03874999995</v>
          </cell>
          <cell r="AK1018">
            <v>439952.94041666668</v>
          </cell>
          <cell r="AL1018">
            <v>350965.5</v>
          </cell>
          <cell r="AM1018">
            <v>273547.56583333336</v>
          </cell>
          <cell r="AN1018">
            <v>206159.70499999999</v>
          </cell>
          <cell r="AP1018">
            <v>99590.239166666652</v>
          </cell>
          <cell r="AT1018" t="str">
            <v>23</v>
          </cell>
        </row>
        <row r="1019">
          <cell r="J1019">
            <v>-965200</v>
          </cell>
          <cell r="K1019">
            <v>3056315</v>
          </cell>
          <cell r="L1019">
            <v>-1667092</v>
          </cell>
          <cell r="M1019">
            <v>-3719632</v>
          </cell>
          <cell r="N1019">
            <v>-365150</v>
          </cell>
          <cell r="O1019">
            <v>904412</v>
          </cell>
          <cell r="P1019">
            <v>8308131</v>
          </cell>
          <cell r="Q1019">
            <v>2058382</v>
          </cell>
          <cell r="R1019">
            <v>2058382</v>
          </cell>
          <cell r="S1019">
            <v>2058382</v>
          </cell>
          <cell r="T1019">
            <v>2058382</v>
          </cell>
          <cell r="U1019">
            <v>2058382</v>
          </cell>
          <cell r="V1019">
            <v>2058382</v>
          </cell>
          <cell r="W1019">
            <v>2058382</v>
          </cell>
          <cell r="X1019">
            <v>2058382</v>
          </cell>
          <cell r="Y1019">
            <v>2058382</v>
          </cell>
          <cell r="Z1019">
            <v>2058382</v>
          </cell>
          <cell r="AA1019">
            <v>2058382</v>
          </cell>
          <cell r="AD1019">
            <v>-2432701.9166666665</v>
          </cell>
          <cell r="AE1019">
            <v>-1921317.8333333333</v>
          </cell>
          <cell r="AF1019">
            <v>-939438.125</v>
          </cell>
          <cell r="AG1019">
            <v>193767.66666666666</v>
          </cell>
          <cell r="AH1019">
            <v>1045509.875</v>
          </cell>
          <cell r="AI1019">
            <v>1446290.4166666667</v>
          </cell>
          <cell r="AJ1019">
            <v>1530692.4583333333</v>
          </cell>
          <cell r="AK1019">
            <v>1644340</v>
          </cell>
          <cell r="AL1019">
            <v>2040318.6666666667</v>
          </cell>
          <cell r="AM1019">
            <v>2382049.75</v>
          </cell>
          <cell r="AN1019">
            <v>2531112.3333333335</v>
          </cell>
          <cell r="AP1019">
            <v>2058382</v>
          </cell>
          <cell r="AT1019" t="str">
            <v>57</v>
          </cell>
        </row>
        <row r="1020">
          <cell r="J1020">
            <v>965200</v>
          </cell>
          <cell r="K1020">
            <v>-3056315</v>
          </cell>
          <cell r="L1020">
            <v>1667092</v>
          </cell>
          <cell r="M1020">
            <v>3719632</v>
          </cell>
          <cell r="N1020">
            <v>365150</v>
          </cell>
          <cell r="O1020">
            <v>-904412</v>
          </cell>
          <cell r="P1020">
            <v>-8308131</v>
          </cell>
          <cell r="Q1020">
            <v>-2058382</v>
          </cell>
          <cell r="R1020">
            <v>-2058382</v>
          </cell>
          <cell r="S1020">
            <v>-2058382</v>
          </cell>
          <cell r="T1020">
            <v>-2058382</v>
          </cell>
          <cell r="U1020">
            <v>-2058382</v>
          </cell>
          <cell r="V1020">
            <v>-2058382</v>
          </cell>
          <cell r="W1020">
            <v>-2058382</v>
          </cell>
          <cell r="X1020">
            <v>-2058382</v>
          </cell>
          <cell r="Y1020">
            <v>-2058382</v>
          </cell>
          <cell r="Z1020">
            <v>-2058382</v>
          </cell>
          <cell r="AA1020">
            <v>-2058382</v>
          </cell>
          <cell r="AD1020">
            <v>2432701.9166666665</v>
          </cell>
          <cell r="AE1020">
            <v>1921317.8333333333</v>
          </cell>
          <cell r="AF1020">
            <v>939438.125</v>
          </cell>
          <cell r="AG1020">
            <v>-193767.66666666666</v>
          </cell>
          <cell r="AH1020">
            <v>-1045509.875</v>
          </cell>
          <cell r="AI1020">
            <v>-1446290.4166666667</v>
          </cell>
          <cell r="AJ1020">
            <v>-1530692.4583333333</v>
          </cell>
          <cell r="AK1020">
            <v>-1644340</v>
          </cell>
          <cell r="AL1020">
            <v>-2040318.6666666667</v>
          </cell>
          <cell r="AM1020">
            <v>-2382049.75</v>
          </cell>
          <cell r="AN1020">
            <v>-2531112.3333333335</v>
          </cell>
          <cell r="AP1020">
            <v>-2058382</v>
          </cell>
          <cell r="AT1020" t="str">
            <v>57</v>
          </cell>
        </row>
        <row r="1021"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P1021">
            <v>366456.90458333335</v>
          </cell>
          <cell r="AT1021">
            <v>0</v>
          </cell>
        </row>
        <row r="1022"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P1022">
            <v>812566.32624999993</v>
          </cell>
          <cell r="AT1022">
            <v>0</v>
          </cell>
        </row>
        <row r="1023"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P1023">
            <v>0</v>
          </cell>
          <cell r="AT1023" t="str">
            <v>60</v>
          </cell>
        </row>
        <row r="1024"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P1024">
            <v>0</v>
          </cell>
          <cell r="AT1024" t="str">
            <v>60</v>
          </cell>
        </row>
        <row r="1025"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P1025">
            <v>0</v>
          </cell>
          <cell r="AT1025" t="str">
            <v>60</v>
          </cell>
        </row>
        <row r="1026"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10111744</v>
          </cell>
          <cell r="S1026">
            <v>10708349</v>
          </cell>
          <cell r="T1026">
            <v>9973966</v>
          </cell>
          <cell r="U1026">
            <v>8062649</v>
          </cell>
          <cell r="V1026">
            <v>9795304</v>
          </cell>
          <cell r="W1026">
            <v>8670008</v>
          </cell>
          <cell r="X1026">
            <v>5683346</v>
          </cell>
          <cell r="Y1026">
            <v>7899462</v>
          </cell>
          <cell r="Z1026">
            <v>9062294</v>
          </cell>
          <cell r="AA1026">
            <v>8755675</v>
          </cell>
          <cell r="AD1026">
            <v>0</v>
          </cell>
          <cell r="AE1026">
            <v>421322.66666666669</v>
          </cell>
          <cell r="AF1026">
            <v>1288826.5416666667</v>
          </cell>
          <cell r="AG1026">
            <v>2150589.6666666665</v>
          </cell>
          <cell r="AH1026">
            <v>2902115.2916666665</v>
          </cell>
          <cell r="AI1026">
            <v>3646196.6666666665</v>
          </cell>
          <cell r="AJ1026">
            <v>4415584.666666667</v>
          </cell>
          <cell r="AK1026">
            <v>5013641.083333333</v>
          </cell>
          <cell r="AL1026">
            <v>5579591.416666667</v>
          </cell>
          <cell r="AM1026">
            <v>6286331.25</v>
          </cell>
          <cell r="AN1026">
            <v>7028746.625</v>
          </cell>
          <cell r="AP1026">
            <v>8810564.791666666</v>
          </cell>
          <cell r="AT1026" t="str">
            <v>57</v>
          </cell>
        </row>
        <row r="1027"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-10111744</v>
          </cell>
          <cell r="S1027">
            <v>-10708349</v>
          </cell>
          <cell r="T1027">
            <v>-9973966</v>
          </cell>
          <cell r="U1027">
            <v>-8062649</v>
          </cell>
          <cell r="V1027">
            <v>-9795304</v>
          </cell>
          <cell r="W1027">
            <v>-8670008</v>
          </cell>
          <cell r="X1027">
            <v>-5683346</v>
          </cell>
          <cell r="Y1027">
            <v>-7899462</v>
          </cell>
          <cell r="Z1027">
            <v>-9062294</v>
          </cell>
          <cell r="AA1027">
            <v>-8755675</v>
          </cell>
          <cell r="AD1027">
            <v>0</v>
          </cell>
          <cell r="AE1027">
            <v>-421322.66666666669</v>
          </cell>
          <cell r="AF1027">
            <v>-1288826.5416666667</v>
          </cell>
          <cell r="AG1027">
            <v>-2150589.6666666665</v>
          </cell>
          <cell r="AH1027">
            <v>-2902115.2916666665</v>
          </cell>
          <cell r="AI1027">
            <v>-3646196.6666666665</v>
          </cell>
          <cell r="AJ1027">
            <v>-4415584.666666667</v>
          </cell>
          <cell r="AK1027">
            <v>-5013641.083333333</v>
          </cell>
          <cell r="AL1027">
            <v>-5579591.416666667</v>
          </cell>
          <cell r="AM1027">
            <v>-6286331.25</v>
          </cell>
          <cell r="AN1027">
            <v>-7028746.625</v>
          </cell>
          <cell r="AP1027">
            <v>-8810564.791666666</v>
          </cell>
          <cell r="AT1027" t="str">
            <v>57</v>
          </cell>
        </row>
        <row r="1028"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-13234651</v>
          </cell>
          <cell r="S1028">
            <v>-17307510</v>
          </cell>
          <cell r="T1028">
            <v>-21395963</v>
          </cell>
          <cell r="U1028">
            <v>-18251743</v>
          </cell>
          <cell r="V1028">
            <v>-12545515</v>
          </cell>
          <cell r="W1028">
            <v>-5171139</v>
          </cell>
          <cell r="X1028">
            <v>240929</v>
          </cell>
          <cell r="Y1028">
            <v>3372314</v>
          </cell>
          <cell r="Z1028">
            <v>10511499</v>
          </cell>
          <cell r="AA1028">
            <v>12686599</v>
          </cell>
          <cell r="AD1028">
            <v>0</v>
          </cell>
          <cell r="AE1028">
            <v>-551443.79166666663</v>
          </cell>
          <cell r="AF1028">
            <v>-1824033.8333333333</v>
          </cell>
          <cell r="AG1028">
            <v>-3436678.5416666665</v>
          </cell>
          <cell r="AH1028">
            <v>-5088666.291666667</v>
          </cell>
          <cell r="AI1028">
            <v>-6371885.375</v>
          </cell>
          <cell r="AJ1028">
            <v>-7110079.291666667</v>
          </cell>
          <cell r="AK1028">
            <v>-7315504.708333333</v>
          </cell>
          <cell r="AL1028">
            <v>-7164952.916666667</v>
          </cell>
          <cell r="AM1028">
            <v>-6586460.708333333</v>
          </cell>
          <cell r="AN1028">
            <v>-5619873.291666667</v>
          </cell>
          <cell r="AP1028">
            <v>-4017158.375</v>
          </cell>
          <cell r="AT1028" t="str">
            <v>57</v>
          </cell>
        </row>
        <row r="1029">
          <cell r="J1029">
            <v>-59290.87</v>
          </cell>
          <cell r="K1029">
            <v>88663.96</v>
          </cell>
          <cell r="L1029">
            <v>161331.23000000001</v>
          </cell>
          <cell r="M1029">
            <v>163442.94</v>
          </cell>
          <cell r="N1029">
            <v>434193.11</v>
          </cell>
          <cell r="O1029">
            <v>528983.55000000005</v>
          </cell>
          <cell r="P1029">
            <v>339847.53</v>
          </cell>
          <cell r="Q1029">
            <v>5440.56</v>
          </cell>
          <cell r="R1029">
            <v>-964599.41</v>
          </cell>
          <cell r="S1029">
            <v>-1257523.27</v>
          </cell>
          <cell r="T1029">
            <v>-930252.99</v>
          </cell>
          <cell r="U1029">
            <v>-755642.59</v>
          </cell>
          <cell r="V1029">
            <v>-623646.29</v>
          </cell>
          <cell r="W1029">
            <v>-607698.13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D1029">
            <v>103021.96916666668</v>
          </cell>
          <cell r="AE1029">
            <v>57965.27375</v>
          </cell>
          <cell r="AF1029">
            <v>-43575.74</v>
          </cell>
          <cell r="AG1029">
            <v>-131216.56666666665</v>
          </cell>
          <cell r="AH1029">
            <v>-174858.47624999998</v>
          </cell>
          <cell r="AI1029">
            <v>-210631.99666666667</v>
          </cell>
          <cell r="AJ1029">
            <v>-263161.89291666663</v>
          </cell>
          <cell r="AK1029">
            <v>-298899.11458333331</v>
          </cell>
          <cell r="AL1029">
            <v>-312431.37166666664</v>
          </cell>
          <cell r="AM1029">
            <v>-337332.87374999997</v>
          </cell>
          <cell r="AN1029">
            <v>-377465.23458333331</v>
          </cell>
          <cell r="AP1029">
            <v>-428053.53333333327</v>
          </cell>
          <cell r="AT1029">
            <v>0</v>
          </cell>
        </row>
        <row r="1030">
          <cell r="J1030">
            <v>-208007.41</v>
          </cell>
          <cell r="K1030">
            <v>0</v>
          </cell>
          <cell r="L1030">
            <v>-67720.639999999999</v>
          </cell>
          <cell r="M1030">
            <v>-111015.97</v>
          </cell>
          <cell r="N1030">
            <v>0</v>
          </cell>
          <cell r="O1030">
            <v>-247996.36</v>
          </cell>
          <cell r="P1030">
            <v>-455732.79</v>
          </cell>
          <cell r="Q1030">
            <v>0</v>
          </cell>
          <cell r="R1030">
            <v>454451.99</v>
          </cell>
          <cell r="S1030">
            <v>503157.59</v>
          </cell>
          <cell r="T1030">
            <v>0</v>
          </cell>
          <cell r="U1030">
            <v>-97869.96</v>
          </cell>
          <cell r="V1030">
            <v>-436436.82</v>
          </cell>
          <cell r="W1030">
            <v>0</v>
          </cell>
          <cell r="X1030">
            <v>239031.98</v>
          </cell>
          <cell r="Y1030">
            <v>-234581.04</v>
          </cell>
          <cell r="Z1030">
            <v>0</v>
          </cell>
          <cell r="AA1030">
            <v>-646446.32999999996</v>
          </cell>
          <cell r="AD1030">
            <v>-77944.929999999993</v>
          </cell>
          <cell r="AE1030">
            <v>-61388.269583333342</v>
          </cell>
          <cell r="AF1030">
            <v>-32281.047083333324</v>
          </cell>
          <cell r="AG1030">
            <v>-19730.48499999999</v>
          </cell>
          <cell r="AH1030">
            <v>-19479.140416666658</v>
          </cell>
          <cell r="AI1030">
            <v>-28745.687916666666</v>
          </cell>
          <cell r="AJ1030">
            <v>-38263.58</v>
          </cell>
          <cell r="AK1030">
            <v>-25482.220833333326</v>
          </cell>
          <cell r="AL1030">
            <v>-17849.406249999993</v>
          </cell>
          <cell r="AM1030">
            <v>-22997.950833333325</v>
          </cell>
          <cell r="AN1030">
            <v>-39600.032916666663</v>
          </cell>
          <cell r="AP1030">
            <v>-113076.63666666666</v>
          </cell>
          <cell r="AT1030">
            <v>0</v>
          </cell>
        </row>
        <row r="1031">
          <cell r="J1031">
            <v>-212786</v>
          </cell>
          <cell r="K1031">
            <v>0</v>
          </cell>
          <cell r="L1031">
            <v>-88698.17</v>
          </cell>
          <cell r="M1031">
            <v>-407069.57</v>
          </cell>
          <cell r="N1031">
            <v>0</v>
          </cell>
          <cell r="O1031">
            <v>-178869.08</v>
          </cell>
          <cell r="P1031">
            <v>-369632.09</v>
          </cell>
          <cell r="Q1031">
            <v>0</v>
          </cell>
          <cell r="R1031">
            <v>-528591.91</v>
          </cell>
          <cell r="S1031">
            <v>-1153027.8500000001</v>
          </cell>
          <cell r="T1031">
            <v>0</v>
          </cell>
          <cell r="U1031">
            <v>-357395.27</v>
          </cell>
          <cell r="V1031">
            <v>-1399427.49</v>
          </cell>
          <cell r="W1031">
            <v>0</v>
          </cell>
          <cell r="X1031">
            <v>325860.38</v>
          </cell>
          <cell r="Y1031">
            <v>-753827.62</v>
          </cell>
          <cell r="Z1031">
            <v>-498343.75</v>
          </cell>
          <cell r="AA1031">
            <v>-1111508.6000000001</v>
          </cell>
          <cell r="AD1031">
            <v>-146513.595</v>
          </cell>
          <cell r="AE1031">
            <v>-165578.14958333338</v>
          </cell>
          <cell r="AF1031">
            <v>-228536.65458333338</v>
          </cell>
          <cell r="AG1031">
            <v>-272430.60500000004</v>
          </cell>
          <cell r="AH1031">
            <v>-273551.55</v>
          </cell>
          <cell r="AI1031">
            <v>-324115.89041666669</v>
          </cell>
          <cell r="AJ1031">
            <v>-373559.28583333333</v>
          </cell>
          <cell r="AK1031">
            <v>-356286.01291666663</v>
          </cell>
          <cell r="AL1031">
            <v>-353460.99208333337</v>
          </cell>
          <cell r="AM1031">
            <v>-388673.56708333339</v>
          </cell>
          <cell r="AN1031">
            <v>-448297.87000000005</v>
          </cell>
          <cell r="AP1031">
            <v>-586925.22750000015</v>
          </cell>
          <cell r="AT1031">
            <v>0</v>
          </cell>
        </row>
        <row r="1032"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P1032">
            <v>0</v>
          </cell>
          <cell r="AT1032">
            <v>0</v>
          </cell>
        </row>
        <row r="1033"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P1033">
            <v>0</v>
          </cell>
          <cell r="AT1033">
            <v>0</v>
          </cell>
        </row>
        <row r="1034"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-0.1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D1034">
            <v>-8.3333333333333332E-3</v>
          </cell>
          <cell r="AE1034">
            <v>-8.3333333333333332E-3</v>
          </cell>
          <cell r="AF1034">
            <v>-8.3333333333333332E-3</v>
          </cell>
          <cell r="AG1034">
            <v>-8.3333333333333332E-3</v>
          </cell>
          <cell r="AH1034">
            <v>-8.3333333333333332E-3</v>
          </cell>
          <cell r="AI1034">
            <v>-8.3333333333333332E-3</v>
          </cell>
          <cell r="AJ1034">
            <v>-8.3333333333333332E-3</v>
          </cell>
          <cell r="AK1034">
            <v>-8.3333333333333332E-3</v>
          </cell>
          <cell r="AL1034">
            <v>-8.3333333333333332E-3</v>
          </cell>
          <cell r="AM1034">
            <v>-8.3333333333333332E-3</v>
          </cell>
          <cell r="AN1034">
            <v>-4.1666666666666666E-3</v>
          </cell>
          <cell r="AP1034">
            <v>0</v>
          </cell>
          <cell r="AT1034">
            <v>0</v>
          </cell>
        </row>
        <row r="1035"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P1035">
            <v>0</v>
          </cell>
          <cell r="AT1035">
            <v>0</v>
          </cell>
        </row>
        <row r="1036">
          <cell r="J1036">
            <v>-472162.05</v>
          </cell>
          <cell r="K1036">
            <v>0</v>
          </cell>
          <cell r="L1036">
            <v>187645.97</v>
          </cell>
          <cell r="M1036">
            <v>362879.55</v>
          </cell>
          <cell r="N1036">
            <v>0</v>
          </cell>
          <cell r="O1036">
            <v>112339.75</v>
          </cell>
          <cell r="P1036">
            <v>1364297.6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D1036">
            <v>109290.24250000001</v>
          </cell>
          <cell r="AE1036">
            <v>109290.24250000001</v>
          </cell>
          <cell r="AF1036">
            <v>109290.24250000001</v>
          </cell>
          <cell r="AG1036">
            <v>109290.24250000001</v>
          </cell>
          <cell r="AH1036">
            <v>119436.82208333333</v>
          </cell>
          <cell r="AI1036">
            <v>149256.82041666668</v>
          </cell>
          <cell r="AJ1036">
            <v>168930.23916666667</v>
          </cell>
          <cell r="AK1036">
            <v>161111.65708333335</v>
          </cell>
          <cell r="AL1036">
            <v>138173.09375</v>
          </cell>
          <cell r="AM1036">
            <v>123053.1125</v>
          </cell>
          <cell r="AN1036">
            <v>118372.28958333335</v>
          </cell>
          <cell r="AP1036">
            <v>0</v>
          </cell>
          <cell r="AT1036">
            <v>0</v>
          </cell>
        </row>
        <row r="1037"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P1037">
            <v>0</v>
          </cell>
          <cell r="AT1037">
            <v>0</v>
          </cell>
        </row>
        <row r="1038"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P1038">
            <v>0</v>
          </cell>
          <cell r="AT1038">
            <v>0</v>
          </cell>
        </row>
        <row r="1039"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P1039">
            <v>0</v>
          </cell>
          <cell r="AT1039">
            <v>0</v>
          </cell>
        </row>
        <row r="1040"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P1040">
            <v>0</v>
          </cell>
          <cell r="AT1040">
            <v>0</v>
          </cell>
        </row>
        <row r="1041"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P1041">
            <v>0</v>
          </cell>
          <cell r="AT1041">
            <v>0</v>
          </cell>
        </row>
        <row r="1042"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P1042">
            <v>0</v>
          </cell>
          <cell r="AT1042">
            <v>0</v>
          </cell>
        </row>
        <row r="1043"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P1043">
            <v>0</v>
          </cell>
          <cell r="AT1043">
            <v>0</v>
          </cell>
        </row>
        <row r="1044"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P1044">
            <v>0</v>
          </cell>
          <cell r="AT1044">
            <v>0</v>
          </cell>
        </row>
        <row r="1045"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P1045">
            <v>0</v>
          </cell>
          <cell r="AT1045">
            <v>0</v>
          </cell>
        </row>
        <row r="1046"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P1046">
            <v>0</v>
          </cell>
          <cell r="AT1046">
            <v>0</v>
          </cell>
        </row>
        <row r="1047"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P1047">
            <v>0</v>
          </cell>
          <cell r="AT1047">
            <v>0</v>
          </cell>
        </row>
        <row r="1048"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P1048">
            <v>0</v>
          </cell>
          <cell r="AT1048">
            <v>0</v>
          </cell>
        </row>
        <row r="1049"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P1049">
            <v>0</v>
          </cell>
          <cell r="AT1049">
            <v>0</v>
          </cell>
        </row>
        <row r="1050"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53.11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2.2129166666666666</v>
          </cell>
          <cell r="AP1050">
            <v>4.4258333333333333</v>
          </cell>
          <cell r="AT1050">
            <v>0</v>
          </cell>
        </row>
        <row r="1051"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P1051">
            <v>0</v>
          </cell>
          <cell r="AT1051">
            <v>0</v>
          </cell>
        </row>
        <row r="1052"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P1052">
            <v>0</v>
          </cell>
          <cell r="AT1052">
            <v>0</v>
          </cell>
        </row>
        <row r="1053"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P1053">
            <v>0</v>
          </cell>
          <cell r="AT1053">
            <v>0</v>
          </cell>
        </row>
        <row r="1054"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P1054">
            <v>0</v>
          </cell>
          <cell r="AT1054">
            <v>0</v>
          </cell>
        </row>
        <row r="1055"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P1055">
            <v>0</v>
          </cell>
          <cell r="AT1055">
            <v>0</v>
          </cell>
        </row>
        <row r="1056"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P1056">
            <v>0</v>
          </cell>
          <cell r="AT1056">
            <v>0</v>
          </cell>
        </row>
        <row r="1057"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P1057">
            <v>0</v>
          </cell>
          <cell r="AT1057">
            <v>0</v>
          </cell>
        </row>
        <row r="1058"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P1058">
            <v>0</v>
          </cell>
          <cell r="AT1058" t="str">
            <v>57</v>
          </cell>
        </row>
        <row r="1059"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P1059">
            <v>0</v>
          </cell>
          <cell r="AT1059">
            <v>0</v>
          </cell>
        </row>
        <row r="1060"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P1060">
            <v>0</v>
          </cell>
          <cell r="AT1060">
            <v>0</v>
          </cell>
        </row>
        <row r="1061"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P1061">
            <v>0</v>
          </cell>
          <cell r="AT1061">
            <v>0</v>
          </cell>
        </row>
        <row r="1062"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P1062">
            <v>0</v>
          </cell>
          <cell r="AT1062">
            <v>0</v>
          </cell>
        </row>
        <row r="1063"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-172936.15</v>
          </cell>
          <cell r="Y1063">
            <v>270129.8</v>
          </cell>
          <cell r="Z1063">
            <v>294483.53999999998</v>
          </cell>
          <cell r="AA1063">
            <v>85290.9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-7205.6729166666664</v>
          </cell>
          <cell r="AL1063">
            <v>-3155.9375</v>
          </cell>
          <cell r="AM1063">
            <v>20369.618333333332</v>
          </cell>
          <cell r="AN1063">
            <v>36193.55333333333</v>
          </cell>
          <cell r="AP1063">
            <v>49670.154999999999</v>
          </cell>
          <cell r="AT1063">
            <v>0</v>
          </cell>
        </row>
        <row r="1064"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-190393.32</v>
          </cell>
          <cell r="Y1064">
            <v>-165319.48000000001</v>
          </cell>
          <cell r="Z1064">
            <v>-49211.13</v>
          </cell>
          <cell r="AA1064">
            <v>3451.13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-7933.0550000000003</v>
          </cell>
          <cell r="AL1064">
            <v>-22754.421666666665</v>
          </cell>
          <cell r="AM1064">
            <v>-31693.197083333336</v>
          </cell>
          <cell r="AN1064">
            <v>-33599.863750000004</v>
          </cell>
          <cell r="AP1064">
            <v>-31857.189166666667</v>
          </cell>
          <cell r="AT1064">
            <v>0</v>
          </cell>
        </row>
        <row r="1065"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-69316.77</v>
          </cell>
          <cell r="Y1065">
            <v>-102732.91</v>
          </cell>
          <cell r="Z1065">
            <v>-89042.94</v>
          </cell>
          <cell r="AA1065">
            <v>-79014.080000000002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-2888.19875</v>
          </cell>
          <cell r="AL1065">
            <v>-10056.935416666667</v>
          </cell>
          <cell r="AM1065">
            <v>-18047.595833333333</v>
          </cell>
          <cell r="AN1065">
            <v>-25049.971666666665</v>
          </cell>
          <cell r="AP1065">
            <v>-34866.195833333331</v>
          </cell>
          <cell r="AT1065">
            <v>0</v>
          </cell>
        </row>
        <row r="1066"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-40497.839999999997</v>
          </cell>
          <cell r="Y1066">
            <v>-55494.63</v>
          </cell>
          <cell r="Z1066">
            <v>-1714.4</v>
          </cell>
          <cell r="AA1066">
            <v>36059.9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-1687.4099999999999</v>
          </cell>
          <cell r="AL1066">
            <v>-5687.0962499999996</v>
          </cell>
          <cell r="AM1066">
            <v>-8070.8058333333329</v>
          </cell>
          <cell r="AN1066">
            <v>-6639.7433333333329</v>
          </cell>
          <cell r="AP1066">
            <v>1044.5733333333344</v>
          </cell>
          <cell r="AT1066">
            <v>0</v>
          </cell>
        </row>
        <row r="1067"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P1067">
            <v>0</v>
          </cell>
          <cell r="AT1067">
            <v>0</v>
          </cell>
        </row>
        <row r="1068">
          <cell r="J1068">
            <v>89283.6</v>
          </cell>
          <cell r="K1068">
            <v>94693.23</v>
          </cell>
          <cell r="L1068">
            <v>101738.17</v>
          </cell>
          <cell r="M1068">
            <v>140217.92000000001</v>
          </cell>
          <cell r="N1068">
            <v>153438.88</v>
          </cell>
          <cell r="O1068">
            <v>160730.45000000001</v>
          </cell>
          <cell r="P1068">
            <v>174474.4</v>
          </cell>
          <cell r="Q1068">
            <v>145945.89000000001</v>
          </cell>
          <cell r="R1068">
            <v>175592.07</v>
          </cell>
          <cell r="S1068">
            <v>157777.32</v>
          </cell>
          <cell r="T1068">
            <v>116716.95</v>
          </cell>
          <cell r="U1068">
            <v>93096.83</v>
          </cell>
          <cell r="V1068">
            <v>110721.11</v>
          </cell>
          <cell r="W1068">
            <v>143493.98000000001</v>
          </cell>
          <cell r="X1068">
            <v>141965.67000000001</v>
          </cell>
          <cell r="Y1068">
            <v>154755.37</v>
          </cell>
          <cell r="Z1068">
            <v>122642.93</v>
          </cell>
          <cell r="AA1068">
            <v>169362.21</v>
          </cell>
          <cell r="AD1068">
            <v>105519.90375</v>
          </cell>
          <cell r="AE1068">
            <v>116947.64</v>
          </cell>
          <cell r="AF1068">
            <v>126555.24166666665</v>
          </cell>
          <cell r="AG1068">
            <v>132399.75041666668</v>
          </cell>
          <cell r="AH1068">
            <v>133812.72875000001</v>
          </cell>
          <cell r="AI1068">
            <v>134535.37208333335</v>
          </cell>
          <cell r="AJ1068">
            <v>137461.96625000003</v>
          </cell>
          <cell r="AK1068">
            <v>141171.47666666668</v>
          </cell>
          <cell r="AL1068">
            <v>143453.34958333333</v>
          </cell>
          <cell r="AM1068">
            <v>142775.91208333333</v>
          </cell>
          <cell r="AN1068">
            <v>141852.40416666665</v>
          </cell>
          <cell r="AP1068">
            <v>144789.50916666666</v>
          </cell>
          <cell r="AT1068" t="str">
            <v>53</v>
          </cell>
        </row>
        <row r="1069"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P1069">
            <v>0</v>
          </cell>
          <cell r="AT1069">
            <v>0</v>
          </cell>
        </row>
        <row r="1070"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P1070">
            <v>0</v>
          </cell>
          <cell r="AT1070">
            <v>0</v>
          </cell>
        </row>
        <row r="1071"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P1071">
            <v>0</v>
          </cell>
          <cell r="AT1071">
            <v>0</v>
          </cell>
        </row>
        <row r="1072"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P1072">
            <v>0</v>
          </cell>
          <cell r="AT1072">
            <v>0</v>
          </cell>
        </row>
        <row r="1073"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P1073">
            <v>0</v>
          </cell>
          <cell r="AT1073">
            <v>0</v>
          </cell>
        </row>
        <row r="1074"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P1074">
            <v>0</v>
          </cell>
          <cell r="AT1074">
            <v>0</v>
          </cell>
        </row>
        <row r="1075"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P1075">
            <v>0</v>
          </cell>
          <cell r="AT1075">
            <v>0</v>
          </cell>
        </row>
        <row r="1076"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P1076">
            <v>0</v>
          </cell>
          <cell r="AT1076">
            <v>0</v>
          </cell>
        </row>
        <row r="1077"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P1077">
            <v>0</v>
          </cell>
          <cell r="AT1077" t="str">
            <v>23</v>
          </cell>
        </row>
        <row r="1078"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P1078">
            <v>0</v>
          </cell>
          <cell r="AT1078">
            <v>11</v>
          </cell>
        </row>
        <row r="1079">
          <cell r="J1079">
            <v>0</v>
          </cell>
          <cell r="K1079">
            <v>0</v>
          </cell>
          <cell r="L1079">
            <v>0</v>
          </cell>
          <cell r="M1079">
            <v>4068.92</v>
          </cell>
          <cell r="N1079">
            <v>1664.54</v>
          </cell>
          <cell r="O1079">
            <v>0</v>
          </cell>
          <cell r="P1079">
            <v>-318.8</v>
          </cell>
          <cell r="Q1079">
            <v>0</v>
          </cell>
          <cell r="R1079">
            <v>0</v>
          </cell>
          <cell r="S1079">
            <v>-128.51</v>
          </cell>
          <cell r="T1079">
            <v>6487.5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D1079">
            <v>451.22166666666664</v>
          </cell>
          <cell r="AE1079">
            <v>451.22166666666664</v>
          </cell>
          <cell r="AF1079">
            <v>445.86708333333331</v>
          </cell>
          <cell r="AG1079">
            <v>710.82499999999993</v>
          </cell>
          <cell r="AH1079">
            <v>981.13749999999993</v>
          </cell>
          <cell r="AI1079">
            <v>981.13749999999993</v>
          </cell>
          <cell r="AJ1079">
            <v>981.13749999999993</v>
          </cell>
          <cell r="AK1079">
            <v>981.13749999999993</v>
          </cell>
          <cell r="AL1079">
            <v>811.59916666666652</v>
          </cell>
          <cell r="AM1079">
            <v>572.70499999999993</v>
          </cell>
          <cell r="AN1079">
            <v>503.34916666666663</v>
          </cell>
          <cell r="AP1079">
            <v>529.91583333333335</v>
          </cell>
          <cell r="AT1079" t="str">
            <v>53</v>
          </cell>
        </row>
        <row r="1080">
          <cell r="J1080">
            <v>1223199.42</v>
          </cell>
          <cell r="K1080">
            <v>2247870.5699999998</v>
          </cell>
          <cell r="L1080">
            <v>2469788.42</v>
          </cell>
          <cell r="M1080">
            <v>2675180.96</v>
          </cell>
          <cell r="N1080">
            <v>3187366.44</v>
          </cell>
          <cell r="O1080">
            <v>3545450.85</v>
          </cell>
          <cell r="P1080">
            <v>3460305.41</v>
          </cell>
          <cell r="Q1080">
            <v>3351288.88</v>
          </cell>
          <cell r="R1080">
            <v>4268348.2</v>
          </cell>
          <cell r="S1080">
            <v>4189526.58</v>
          </cell>
          <cell r="T1080">
            <v>4087613.52</v>
          </cell>
          <cell r="U1080">
            <v>3552609.57</v>
          </cell>
          <cell r="V1080">
            <v>3507944.77</v>
          </cell>
          <cell r="W1080">
            <v>3896846.77</v>
          </cell>
          <cell r="X1080">
            <v>4666460.78</v>
          </cell>
          <cell r="Y1080">
            <v>4448819.55</v>
          </cell>
          <cell r="Z1080">
            <v>4516977.38</v>
          </cell>
          <cell r="AA1080">
            <v>4847399.42</v>
          </cell>
          <cell r="AD1080">
            <v>1822976.6466666667</v>
          </cell>
          <cell r="AE1080">
            <v>2150752.3737499998</v>
          </cell>
          <cell r="AF1080">
            <v>2508828.2358333333</v>
          </cell>
          <cell r="AG1080">
            <v>2820928.7562499996</v>
          </cell>
          <cell r="AH1080">
            <v>3075652.2533333334</v>
          </cell>
          <cell r="AI1080">
            <v>3283410.1245833323</v>
          </cell>
          <cell r="AJ1080">
            <v>3447315.1891666669</v>
          </cell>
          <cell r="AK1080">
            <v>3607550.5458333339</v>
          </cell>
          <cell r="AL1080">
            <v>3772980.1687500007</v>
          </cell>
          <cell r="AM1080">
            <v>3902282.2325000004</v>
          </cell>
          <cell r="AN1080">
            <v>4011930.5454166662</v>
          </cell>
          <cell r="AP1080">
            <v>4030382.3054166674</v>
          </cell>
          <cell r="AT1080" t="str">
            <v>53</v>
          </cell>
        </row>
        <row r="1081"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P1081">
            <v>0</v>
          </cell>
          <cell r="AT1081" t="str">
            <v>53</v>
          </cell>
        </row>
        <row r="1082"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P1082">
            <v>0</v>
          </cell>
          <cell r="AT1082" t="str">
            <v>53</v>
          </cell>
        </row>
        <row r="1083">
          <cell r="J1083">
            <v>5046883.3</v>
          </cell>
          <cell r="K1083">
            <v>5519809.4199999999</v>
          </cell>
          <cell r="L1083">
            <v>5626044.2199999997</v>
          </cell>
          <cell r="M1083">
            <v>5534674.2300000004</v>
          </cell>
          <cell r="N1083">
            <v>5550370.5300000003</v>
          </cell>
          <cell r="O1083">
            <v>6043393.79</v>
          </cell>
          <cell r="P1083">
            <v>6443474.6699999999</v>
          </cell>
          <cell r="Q1083">
            <v>6329825.1100000003</v>
          </cell>
          <cell r="R1083">
            <v>6813431.04</v>
          </cell>
          <cell r="S1083">
            <v>6814668.6500000004</v>
          </cell>
          <cell r="T1083">
            <v>6771343.4100000001</v>
          </cell>
          <cell r="U1083">
            <v>6307799.5499999998</v>
          </cell>
          <cell r="V1083">
            <v>6309502.79</v>
          </cell>
          <cell r="W1083">
            <v>6523426.4000000004</v>
          </cell>
          <cell r="X1083">
            <v>5514083.0700000003</v>
          </cell>
          <cell r="Y1083">
            <v>4312722.49</v>
          </cell>
          <cell r="Z1083">
            <v>4028535.07</v>
          </cell>
          <cell r="AA1083">
            <v>3702089.82</v>
          </cell>
          <cell r="AD1083">
            <v>5252573.4104166673</v>
          </cell>
          <cell r="AE1083">
            <v>5459876.4299999997</v>
          </cell>
          <cell r="AF1083">
            <v>5663476.7508333325</v>
          </cell>
          <cell r="AG1083">
            <v>5855676.4854166666</v>
          </cell>
          <cell r="AH1083">
            <v>6006050.7608333332</v>
          </cell>
          <cell r="AI1083">
            <v>6119418.9720833329</v>
          </cell>
          <cell r="AJ1083">
            <v>6213845.4916666662</v>
          </cell>
          <cell r="AK1083">
            <v>6250997.8179166652</v>
          </cell>
          <cell r="AL1083">
            <v>6195418.1141666658</v>
          </cell>
          <cell r="AM1083">
            <v>6081093.6475</v>
          </cell>
          <cell r="AN1083">
            <v>5920129.5045833336</v>
          </cell>
          <cell r="AP1083">
            <v>5435768.944583334</v>
          </cell>
          <cell r="AT1083">
            <v>0</v>
          </cell>
        </row>
        <row r="1084"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P1084">
            <v>0</v>
          </cell>
          <cell r="AT1084" t="str">
            <v>57</v>
          </cell>
        </row>
        <row r="1085"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P1085">
            <v>0</v>
          </cell>
          <cell r="AT1085" t="str">
            <v>57</v>
          </cell>
        </row>
        <row r="1086"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P1086">
            <v>0</v>
          </cell>
          <cell r="AT1086" t="str">
            <v>57</v>
          </cell>
        </row>
        <row r="1087"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P1087">
            <v>0</v>
          </cell>
          <cell r="AT1087" t="str">
            <v>57</v>
          </cell>
        </row>
        <row r="1088">
          <cell r="J1088">
            <v>7443.65</v>
          </cell>
          <cell r="K1088">
            <v>7687.53</v>
          </cell>
          <cell r="L1088">
            <v>19794.669999999998</v>
          </cell>
          <cell r="M1088">
            <v>4950.6099999999997</v>
          </cell>
          <cell r="N1088">
            <v>5732.52</v>
          </cell>
          <cell r="O1088">
            <v>8331.65</v>
          </cell>
          <cell r="P1088">
            <v>7218.6</v>
          </cell>
          <cell r="Q1088">
            <v>9837.34</v>
          </cell>
          <cell r="R1088">
            <v>932.66</v>
          </cell>
          <cell r="S1088">
            <v>932.66</v>
          </cell>
          <cell r="T1088">
            <v>21746.240000000002</v>
          </cell>
          <cell r="U1088">
            <v>932.66</v>
          </cell>
          <cell r="V1088">
            <v>932.66</v>
          </cell>
          <cell r="W1088">
            <v>10944.26</v>
          </cell>
          <cell r="X1088">
            <v>19375.080000000002</v>
          </cell>
          <cell r="Y1088">
            <v>30440.53</v>
          </cell>
          <cell r="Z1088">
            <v>39925.19</v>
          </cell>
          <cell r="AA1088">
            <v>50463.7</v>
          </cell>
          <cell r="AD1088">
            <v>8490.6795833333326</v>
          </cell>
          <cell r="AE1088">
            <v>8480.4808333333331</v>
          </cell>
          <cell r="AF1088">
            <v>7888.0550000000003</v>
          </cell>
          <cell r="AG1088">
            <v>8060.6191666666673</v>
          </cell>
          <cell r="AH1088">
            <v>8271.125</v>
          </cell>
          <cell r="AI1088">
            <v>7690.4412500000008</v>
          </cell>
          <cell r="AJ1088">
            <v>7554.8470833333349</v>
          </cell>
          <cell r="AK1088">
            <v>7673.0612500000016</v>
          </cell>
          <cell r="AL1088">
            <v>8717.6583333333328</v>
          </cell>
          <cell r="AM1088">
            <v>11204.432916666667</v>
          </cell>
          <cell r="AN1088">
            <v>14384.629583333333</v>
          </cell>
          <cell r="AP1088">
            <v>20711.584583333333</v>
          </cell>
          <cell r="AT1088" t="str">
            <v>57</v>
          </cell>
        </row>
        <row r="1089"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P1089">
            <v>0</v>
          </cell>
          <cell r="AT1089" t="str">
            <v>57</v>
          </cell>
        </row>
        <row r="1090"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P1090">
            <v>0</v>
          </cell>
          <cell r="AT1090" t="str">
            <v>57</v>
          </cell>
        </row>
        <row r="1091">
          <cell r="J1091">
            <v>1410.74</v>
          </cell>
          <cell r="K1091">
            <v>2137.6</v>
          </cell>
          <cell r="L1091">
            <v>2672.79</v>
          </cell>
          <cell r="M1091">
            <v>3413.13</v>
          </cell>
          <cell r="N1091">
            <v>4295.8500000000004</v>
          </cell>
          <cell r="O1091">
            <v>4938.09</v>
          </cell>
          <cell r="P1091">
            <v>5650.68</v>
          </cell>
          <cell r="Q1091">
            <v>7074.85</v>
          </cell>
          <cell r="R1091">
            <v>43272.65</v>
          </cell>
          <cell r="S1091">
            <v>-114368.3</v>
          </cell>
          <cell r="T1091">
            <v>-158600.01999999999</v>
          </cell>
          <cell r="U1091">
            <v>-156391</v>
          </cell>
          <cell r="V1091">
            <v>-9266.2199999999993</v>
          </cell>
          <cell r="W1091">
            <v>-10668.49</v>
          </cell>
          <cell r="X1091">
            <v>0</v>
          </cell>
          <cell r="Y1091">
            <v>-42500</v>
          </cell>
          <cell r="Z1091">
            <v>-42500</v>
          </cell>
          <cell r="AA1091">
            <v>-42500</v>
          </cell>
          <cell r="AD1091">
            <v>1727.6912500000001</v>
          </cell>
          <cell r="AE1091">
            <v>4054.4779166666667</v>
          </cell>
          <cell r="AF1091">
            <v>1258.2474999999995</v>
          </cell>
          <cell r="AG1091">
            <v>-9946.2049999999999</v>
          </cell>
          <cell r="AH1091">
            <v>-22997.176666666666</v>
          </cell>
          <cell r="AI1091">
            <v>-29985.951666666664</v>
          </cell>
          <cell r="AJ1091">
            <v>-30964.412083333329</v>
          </cell>
          <cell r="AK1091">
            <v>-31609.365416666664</v>
          </cell>
          <cell r="AL1091">
            <v>-33633.77874999999</v>
          </cell>
          <cell r="AM1091">
            <v>-37496.652916666666</v>
          </cell>
          <cell r="AN1091">
            <v>-41423.067083333335</v>
          </cell>
          <cell r="AP1091">
            <v>-49477.829583333318</v>
          </cell>
          <cell r="AT1091" t="str">
            <v>57</v>
          </cell>
        </row>
        <row r="1092">
          <cell r="J1092">
            <v>600.03</v>
          </cell>
          <cell r="K1092">
            <v>615.03</v>
          </cell>
          <cell r="L1092">
            <v>748.03</v>
          </cell>
          <cell r="M1092">
            <v>813.03</v>
          </cell>
          <cell r="N1092">
            <v>913.03</v>
          </cell>
          <cell r="O1092">
            <v>943.03</v>
          </cell>
          <cell r="P1092">
            <v>1053.9100000000001</v>
          </cell>
          <cell r="Q1092">
            <v>0</v>
          </cell>
          <cell r="R1092">
            <v>80</v>
          </cell>
          <cell r="S1092">
            <v>102.14</v>
          </cell>
          <cell r="T1092">
            <v>132.13999999999999</v>
          </cell>
          <cell r="U1092">
            <v>172.14</v>
          </cell>
          <cell r="V1092">
            <v>387.14</v>
          </cell>
          <cell r="W1092">
            <v>377.14</v>
          </cell>
          <cell r="X1092">
            <v>427.24</v>
          </cell>
          <cell r="Y1092">
            <v>447.24</v>
          </cell>
          <cell r="Z1092">
            <v>537.24</v>
          </cell>
          <cell r="AA1092">
            <v>547.24</v>
          </cell>
          <cell r="AD1092">
            <v>603.4316666666665</v>
          </cell>
          <cell r="AE1092">
            <v>607.59833333333324</v>
          </cell>
          <cell r="AF1092">
            <v>597.89458333333323</v>
          </cell>
          <cell r="AG1092">
            <v>566.61208333333332</v>
          </cell>
          <cell r="AH1092">
            <v>531.78791666666666</v>
          </cell>
          <cell r="AI1092">
            <v>505.50541666666669</v>
          </cell>
          <cell r="AJ1092">
            <v>486.72291666666678</v>
          </cell>
          <cell r="AK1092">
            <v>463.44458333333341</v>
          </cell>
          <cell r="AL1092">
            <v>434.83708333333334</v>
          </cell>
          <cell r="AM1092">
            <v>403.93791666666658</v>
          </cell>
          <cell r="AN1092">
            <v>371.78874999999994</v>
          </cell>
          <cell r="AP1092">
            <v>300.57499999999999</v>
          </cell>
          <cell r="AT1092" t="str">
            <v>57</v>
          </cell>
        </row>
        <row r="1093"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P1093">
            <v>0</v>
          </cell>
          <cell r="AT1093" t="str">
            <v>57</v>
          </cell>
        </row>
        <row r="1094"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P1094">
            <v>0</v>
          </cell>
          <cell r="AT1094" t="str">
            <v>57</v>
          </cell>
        </row>
        <row r="1095">
          <cell r="J1095">
            <v>23220.33</v>
          </cell>
          <cell r="K1095">
            <v>15814.75</v>
          </cell>
          <cell r="L1095">
            <v>10941.12</v>
          </cell>
          <cell r="M1095">
            <v>55729.63</v>
          </cell>
          <cell r="N1095">
            <v>61405.19</v>
          </cell>
          <cell r="O1095">
            <v>36238.080000000002</v>
          </cell>
          <cell r="P1095">
            <v>22907.63</v>
          </cell>
          <cell r="Q1095">
            <v>38413.370000000003</v>
          </cell>
          <cell r="R1095">
            <v>42656.05</v>
          </cell>
          <cell r="S1095">
            <v>61136.32</v>
          </cell>
          <cell r="T1095">
            <v>65831.87</v>
          </cell>
          <cell r="U1095">
            <v>53066.47</v>
          </cell>
          <cell r="V1095">
            <v>42151.91</v>
          </cell>
          <cell r="W1095">
            <v>63153.96</v>
          </cell>
          <cell r="X1095">
            <v>70462.06</v>
          </cell>
          <cell r="Y1095">
            <v>100293.11</v>
          </cell>
          <cell r="Z1095">
            <v>149650.54999999999</v>
          </cell>
          <cell r="AA1095">
            <v>183008.12</v>
          </cell>
          <cell r="AD1095">
            <v>28660.013333333332</v>
          </cell>
          <cell r="AE1095">
            <v>31207.142500000002</v>
          </cell>
          <cell r="AF1095">
            <v>34267.017083333332</v>
          </cell>
          <cell r="AG1095">
            <v>36972.992916666662</v>
          </cell>
          <cell r="AH1095">
            <v>39193.025000000001</v>
          </cell>
          <cell r="AI1095">
            <v>41402.216666666667</v>
          </cell>
          <cell r="AJ1095">
            <v>44163.499583333331</v>
          </cell>
          <cell r="AK1095">
            <v>48616.005833333329</v>
          </cell>
          <cell r="AL1095">
            <v>52952.856666666667</v>
          </cell>
          <cell r="AM1095">
            <v>58486.558333333342</v>
          </cell>
          <cell r="AN1095">
            <v>68278.866666666669</v>
          </cell>
          <cell r="AP1095">
            <v>83527.096666666665</v>
          </cell>
          <cell r="AT1095" t="str">
            <v>53</v>
          </cell>
        </row>
        <row r="1096"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P1096">
            <v>0</v>
          </cell>
          <cell r="AT1096" t="str">
            <v>57</v>
          </cell>
        </row>
        <row r="1097"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P1097">
            <v>0</v>
          </cell>
          <cell r="AT1097">
            <v>0</v>
          </cell>
        </row>
        <row r="1098"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P1098">
            <v>0</v>
          </cell>
          <cell r="AT1098">
            <v>11</v>
          </cell>
        </row>
        <row r="1099"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102081.68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D1099">
            <v>10481.261666666667</v>
          </cell>
          <cell r="AE1099">
            <v>8506.8066666666655</v>
          </cell>
          <cell r="AF1099">
            <v>8506.8066666666655</v>
          </cell>
          <cell r="AG1099">
            <v>8506.8066666666655</v>
          </cell>
          <cell r="AH1099">
            <v>8506.8066666666655</v>
          </cell>
          <cell r="AI1099">
            <v>8506.8066666666655</v>
          </cell>
          <cell r="AJ1099">
            <v>8506.8066666666655</v>
          </cell>
          <cell r="AK1099">
            <v>8506.8066666666655</v>
          </cell>
          <cell r="AL1099">
            <v>8506.8066666666655</v>
          </cell>
          <cell r="AM1099">
            <v>8506.8066666666655</v>
          </cell>
          <cell r="AN1099">
            <v>8506.8066666666655</v>
          </cell>
          <cell r="AP1099">
            <v>28760.719166666666</v>
          </cell>
          <cell r="AT1099" t="str">
            <v>57</v>
          </cell>
        </row>
        <row r="1100"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P1100">
            <v>0</v>
          </cell>
          <cell r="AT1100" t="str">
            <v>11</v>
          </cell>
        </row>
        <row r="1101"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P1101">
            <v>0</v>
          </cell>
          <cell r="AT1101" t="str">
            <v>11</v>
          </cell>
        </row>
        <row r="1102">
          <cell r="J1102">
            <v>12399.37</v>
          </cell>
          <cell r="K1102">
            <v>12399.37</v>
          </cell>
          <cell r="L1102">
            <v>12399.37</v>
          </cell>
          <cell r="M1102">
            <v>12399.37</v>
          </cell>
          <cell r="N1102">
            <v>19899.37</v>
          </cell>
          <cell r="O1102">
            <v>19899.37</v>
          </cell>
          <cell r="P1102">
            <v>19899.37</v>
          </cell>
          <cell r="Q1102">
            <v>19899.37</v>
          </cell>
          <cell r="R1102">
            <v>19899.37</v>
          </cell>
          <cell r="S1102">
            <v>19899.37</v>
          </cell>
          <cell r="T1102">
            <v>19899.37</v>
          </cell>
          <cell r="U1102">
            <v>19899.37</v>
          </cell>
          <cell r="V1102">
            <v>19899.37</v>
          </cell>
          <cell r="W1102">
            <v>19899.37</v>
          </cell>
          <cell r="X1102">
            <v>19899.37</v>
          </cell>
          <cell r="Y1102">
            <v>19899.37</v>
          </cell>
          <cell r="Z1102">
            <v>19899.37</v>
          </cell>
          <cell r="AA1102">
            <v>19899.37</v>
          </cell>
          <cell r="AD1102">
            <v>14586.869999999997</v>
          </cell>
          <cell r="AE1102">
            <v>15211.869999999997</v>
          </cell>
          <cell r="AF1102">
            <v>15836.869999999997</v>
          </cell>
          <cell r="AG1102">
            <v>16461.87</v>
          </cell>
          <cell r="AH1102">
            <v>17086.87</v>
          </cell>
          <cell r="AI1102">
            <v>17711.87</v>
          </cell>
          <cell r="AJ1102">
            <v>18336.87</v>
          </cell>
          <cell r="AK1102">
            <v>18961.87</v>
          </cell>
          <cell r="AL1102">
            <v>19586.87</v>
          </cell>
          <cell r="AM1102">
            <v>19899.37</v>
          </cell>
          <cell r="AN1102">
            <v>19899.37</v>
          </cell>
          <cell r="AP1102">
            <v>19070.22958333333</v>
          </cell>
          <cell r="AT1102" t="str">
            <v xml:space="preserve"> </v>
          </cell>
        </row>
        <row r="1103">
          <cell r="J1103">
            <v>9569.2199999999993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31911.69</v>
          </cell>
          <cell r="V1103">
            <v>93333.68</v>
          </cell>
          <cell r="W1103">
            <v>93333.68</v>
          </cell>
          <cell r="X1103">
            <v>93333.68</v>
          </cell>
          <cell r="Y1103">
            <v>124003.62</v>
          </cell>
          <cell r="Z1103">
            <v>0</v>
          </cell>
          <cell r="AA1103">
            <v>0</v>
          </cell>
          <cell r="AD1103">
            <v>81010.595416666663</v>
          </cell>
          <cell r="AE1103">
            <v>65346.579166666663</v>
          </cell>
          <cell r="AF1103">
            <v>47014.740833333337</v>
          </cell>
          <cell r="AG1103">
            <v>28585.975000000002</v>
          </cell>
          <cell r="AH1103">
            <v>11389.935416666667</v>
          </cell>
          <cell r="AI1103">
            <v>6946.9283333333333</v>
          </cell>
          <cell r="AJ1103">
            <v>14326.0175</v>
          </cell>
          <cell r="AK1103">
            <v>22103.824166666669</v>
          </cell>
          <cell r="AL1103">
            <v>31159.544999999998</v>
          </cell>
          <cell r="AM1103">
            <v>36326.362499999996</v>
          </cell>
          <cell r="AN1103">
            <v>36326.362499999996</v>
          </cell>
          <cell r="AP1103">
            <v>36326.362499999996</v>
          </cell>
          <cell r="AT1103" t="str">
            <v>57</v>
          </cell>
        </row>
        <row r="1104"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P1104">
            <v>0</v>
          </cell>
          <cell r="AT1104" t="str">
            <v>57</v>
          </cell>
        </row>
        <row r="1105"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P1105">
            <v>0</v>
          </cell>
          <cell r="AT1105" t="str">
            <v>23</v>
          </cell>
        </row>
        <row r="1106"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P1106">
            <v>0</v>
          </cell>
          <cell r="AT1106" t="str">
            <v>57</v>
          </cell>
        </row>
        <row r="1107"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P1107">
            <v>0</v>
          </cell>
          <cell r="AT1107">
            <v>11</v>
          </cell>
        </row>
        <row r="1108"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P1108">
            <v>0</v>
          </cell>
          <cell r="AT1108" t="str">
            <v>23</v>
          </cell>
        </row>
        <row r="1109"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P1109">
            <v>0</v>
          </cell>
          <cell r="AT1109" t="str">
            <v>57</v>
          </cell>
        </row>
        <row r="1110"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P1110">
            <v>0</v>
          </cell>
          <cell r="AT1110" t="str">
            <v>57</v>
          </cell>
        </row>
        <row r="1111"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P1111">
            <v>0</v>
          </cell>
          <cell r="AT1111" t="str">
            <v>11</v>
          </cell>
        </row>
        <row r="1112"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P1112">
            <v>0</v>
          </cell>
          <cell r="AT1112" t="str">
            <v>23</v>
          </cell>
        </row>
        <row r="1113"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P1113">
            <v>0</v>
          </cell>
          <cell r="AT1113" t="str">
            <v>11</v>
          </cell>
        </row>
        <row r="1114"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P1114">
            <v>0</v>
          </cell>
          <cell r="AT1114" t="str">
            <v>23</v>
          </cell>
        </row>
        <row r="1115"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P1115">
            <v>39</v>
          </cell>
          <cell r="AT1115" t="str">
            <v>11</v>
          </cell>
        </row>
        <row r="1116"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P1116">
            <v>0</v>
          </cell>
          <cell r="AT1116" t="str">
            <v>23</v>
          </cell>
        </row>
        <row r="1117"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P1117">
            <v>0</v>
          </cell>
          <cell r="AT1117" t="str">
            <v>11</v>
          </cell>
        </row>
        <row r="1118"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P1118">
            <v>0</v>
          </cell>
          <cell r="AT1118" t="str">
            <v>57</v>
          </cell>
        </row>
        <row r="1119"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21799.5</v>
          </cell>
          <cell r="S1119">
            <v>25960</v>
          </cell>
          <cell r="T1119">
            <v>0</v>
          </cell>
          <cell r="U1119">
            <v>56828</v>
          </cell>
          <cell r="V1119">
            <v>56828</v>
          </cell>
          <cell r="W1119">
            <v>56828</v>
          </cell>
          <cell r="X1119">
            <v>57232.38</v>
          </cell>
          <cell r="Y1119">
            <v>0</v>
          </cell>
          <cell r="Z1119">
            <v>0</v>
          </cell>
          <cell r="AA1119">
            <v>0</v>
          </cell>
          <cell r="AD1119">
            <v>0</v>
          </cell>
          <cell r="AE1119">
            <v>908.3125</v>
          </cell>
          <cell r="AF1119">
            <v>2898.2916666666665</v>
          </cell>
          <cell r="AG1119">
            <v>3979.9583333333335</v>
          </cell>
          <cell r="AH1119">
            <v>6347.791666666667</v>
          </cell>
          <cell r="AI1119">
            <v>11083.458333333334</v>
          </cell>
          <cell r="AJ1119">
            <v>15819.125</v>
          </cell>
          <cell r="AK1119">
            <v>20571.640833333335</v>
          </cell>
          <cell r="AL1119">
            <v>22956.323333333334</v>
          </cell>
          <cell r="AM1119">
            <v>22956.323333333334</v>
          </cell>
          <cell r="AN1119">
            <v>22956.323333333334</v>
          </cell>
          <cell r="AP1119">
            <v>22956.323333333334</v>
          </cell>
          <cell r="AT1119" t="str">
            <v>11</v>
          </cell>
        </row>
        <row r="1120"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P1120">
            <v>0</v>
          </cell>
          <cell r="AT1120" t="str">
            <v>23</v>
          </cell>
        </row>
        <row r="1121"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P1121">
            <v>0</v>
          </cell>
          <cell r="AT1121" t="str">
            <v>57</v>
          </cell>
        </row>
        <row r="1122"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P1122">
            <v>0</v>
          </cell>
          <cell r="AT1122" t="str">
            <v>57</v>
          </cell>
        </row>
        <row r="1123">
          <cell r="J1123">
            <v>1300386.67</v>
          </cell>
          <cell r="K1123">
            <v>1198680.31</v>
          </cell>
          <cell r="L1123">
            <v>1198680.31</v>
          </cell>
          <cell r="M1123">
            <v>1198680.31</v>
          </cell>
          <cell r="N1123">
            <v>1144595.21</v>
          </cell>
          <cell r="O1123">
            <v>1144595.21</v>
          </cell>
          <cell r="P1123">
            <v>1144595.21</v>
          </cell>
          <cell r="Q1123">
            <v>948621.34</v>
          </cell>
          <cell r="R1123">
            <v>948621.34</v>
          </cell>
          <cell r="S1123">
            <v>948621.34</v>
          </cell>
          <cell r="T1123">
            <v>934285.03</v>
          </cell>
          <cell r="U1123">
            <v>934285.03</v>
          </cell>
          <cell r="V1123">
            <v>934285.03</v>
          </cell>
          <cell r="W1123">
            <v>901581.33</v>
          </cell>
          <cell r="X1123">
            <v>901581.33</v>
          </cell>
          <cell r="Y1123">
            <v>901581.33</v>
          </cell>
          <cell r="Z1123">
            <v>913572.54</v>
          </cell>
          <cell r="AA1123">
            <v>913572.54</v>
          </cell>
          <cell r="AD1123">
            <v>1304426.592916667</v>
          </cell>
          <cell r="AE1123">
            <v>1241884.3087500003</v>
          </cell>
          <cell r="AF1123">
            <v>1179342.0245833336</v>
          </cell>
          <cell r="AG1123">
            <v>1132816.6474999997</v>
          </cell>
          <cell r="AH1123">
            <v>1102308.1775</v>
          </cell>
          <cell r="AI1123">
            <v>1071799.7074999998</v>
          </cell>
          <cell r="AJ1123">
            <v>1044166.3483333332</v>
          </cell>
          <cell r="AK1123">
            <v>1019408.0999999997</v>
          </cell>
          <cell r="AL1123">
            <v>994649.85166666668</v>
          </cell>
          <cell r="AM1123">
            <v>972644.78291666659</v>
          </cell>
          <cell r="AN1123">
            <v>953392.89375000016</v>
          </cell>
          <cell r="AP1123">
            <v>914487.08041666669</v>
          </cell>
          <cell r="AT1123">
            <v>0</v>
          </cell>
        </row>
        <row r="1124"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P1124">
            <v>0</v>
          </cell>
          <cell r="AT1124" t="str">
            <v>57</v>
          </cell>
        </row>
        <row r="1125"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P1125">
            <v>0</v>
          </cell>
          <cell r="AT1125" t="str">
            <v>11</v>
          </cell>
        </row>
        <row r="1126"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P1126">
            <v>0</v>
          </cell>
          <cell r="AT1126">
            <v>0</v>
          </cell>
        </row>
        <row r="1127"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2758408.96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114933.70666666667</v>
          </cell>
          <cell r="AP1127">
            <v>230153.95499999999</v>
          </cell>
          <cell r="AT1127" t="str">
            <v>11</v>
          </cell>
        </row>
        <row r="1128"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P1128">
            <v>0</v>
          </cell>
          <cell r="AT1128" t="str">
            <v>23</v>
          </cell>
        </row>
        <row r="1129"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P1129">
            <v>0</v>
          </cell>
          <cell r="AT1129" t="str">
            <v>23</v>
          </cell>
        </row>
        <row r="1130"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P1130">
            <v>0</v>
          </cell>
          <cell r="AT1130" t="str">
            <v>57</v>
          </cell>
        </row>
        <row r="1131"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P1131">
            <v>0</v>
          </cell>
          <cell r="AT1131" t="str">
            <v>57</v>
          </cell>
        </row>
        <row r="1132">
          <cell r="J1132">
            <v>29317680.600000001</v>
          </cell>
          <cell r="K1132">
            <v>13939669.17</v>
          </cell>
          <cell r="L1132">
            <v>13140019.08</v>
          </cell>
          <cell r="M1132">
            <v>16040998.060000001</v>
          </cell>
          <cell r="N1132">
            <v>18522578.190000001</v>
          </cell>
          <cell r="O1132">
            <v>18135274.719999999</v>
          </cell>
          <cell r="P1132">
            <v>8407416.9499999993</v>
          </cell>
          <cell r="Q1132">
            <v>0</v>
          </cell>
          <cell r="R1132">
            <v>13807212.59</v>
          </cell>
          <cell r="S1132">
            <v>22995495.850000001</v>
          </cell>
          <cell r="T1132">
            <v>11575598.720000001</v>
          </cell>
          <cell r="U1132">
            <v>6518938.3799999999</v>
          </cell>
          <cell r="V1132">
            <v>11502051.58</v>
          </cell>
          <cell r="W1132">
            <v>13695639.060000001</v>
          </cell>
          <cell r="X1132">
            <v>18671185.309999999</v>
          </cell>
          <cell r="Y1132">
            <v>14001058.539999999</v>
          </cell>
          <cell r="Z1132">
            <v>17949983.300000001</v>
          </cell>
          <cell r="AA1132">
            <v>17039062.370000001</v>
          </cell>
          <cell r="AD1132">
            <v>29821983.499583334</v>
          </cell>
          <cell r="AE1132">
            <v>25474508.637916666</v>
          </cell>
          <cell r="AF1132">
            <v>21800519.129999999</v>
          </cell>
          <cell r="AG1132">
            <v>18415661.307083331</v>
          </cell>
          <cell r="AH1132">
            <v>15630557.814583333</v>
          </cell>
          <cell r="AI1132">
            <v>13624422.316666668</v>
          </cell>
          <cell r="AJ1132">
            <v>12871936.519583335</v>
          </cell>
          <cell r="AK1132">
            <v>13092233.857916666</v>
          </cell>
          <cell r="AL1132">
            <v>13237701.637500001</v>
          </cell>
          <cell r="AM1132">
            <v>13128846.037083333</v>
          </cell>
          <cell r="AN1132">
            <v>13059312.402083337</v>
          </cell>
          <cell r="AP1132">
            <v>15493595.417083332</v>
          </cell>
          <cell r="AT1132" t="str">
            <v>57</v>
          </cell>
        </row>
        <row r="1133"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-143902.99</v>
          </cell>
          <cell r="S1133">
            <v>-143902.99</v>
          </cell>
          <cell r="T1133">
            <v>-143902.99</v>
          </cell>
          <cell r="U1133">
            <v>-143902.99</v>
          </cell>
          <cell r="V1133">
            <v>-143902.99</v>
          </cell>
          <cell r="W1133">
            <v>-143902.99</v>
          </cell>
          <cell r="X1133">
            <v>-143902.99</v>
          </cell>
          <cell r="Y1133">
            <v>-143902.99</v>
          </cell>
          <cell r="Z1133">
            <v>0</v>
          </cell>
          <cell r="AA1133">
            <v>0</v>
          </cell>
          <cell r="AD1133">
            <v>0</v>
          </cell>
          <cell r="AE1133">
            <v>-5995.9579166666663</v>
          </cell>
          <cell r="AF1133">
            <v>-17987.873749999999</v>
          </cell>
          <cell r="AG1133">
            <v>-29979.789583333331</v>
          </cell>
          <cell r="AH1133">
            <v>-41971.705416666664</v>
          </cell>
          <cell r="AI1133">
            <v>-53963.621249999997</v>
          </cell>
          <cell r="AJ1133">
            <v>-65955.537083333329</v>
          </cell>
          <cell r="AK1133">
            <v>-77947.452916666662</v>
          </cell>
          <cell r="AL1133">
            <v>-89939.36874999998</v>
          </cell>
          <cell r="AM1133">
            <v>-95935.32666666666</v>
          </cell>
          <cell r="AN1133">
            <v>-95935.32666666666</v>
          </cell>
          <cell r="AP1133">
            <v>-95935.32666666666</v>
          </cell>
          <cell r="AT1133" t="str">
            <v>57</v>
          </cell>
        </row>
        <row r="1134"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P1134">
            <v>0</v>
          </cell>
          <cell r="AT1134" t="str">
            <v>23</v>
          </cell>
        </row>
        <row r="1135"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P1135">
            <v>0</v>
          </cell>
          <cell r="AT1135" t="str">
            <v>23</v>
          </cell>
        </row>
        <row r="1136"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P1136">
            <v>0</v>
          </cell>
          <cell r="AT1136" t="str">
            <v>57</v>
          </cell>
        </row>
        <row r="1137"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P1137">
            <v>0</v>
          </cell>
          <cell r="AT1137">
            <v>0</v>
          </cell>
        </row>
        <row r="1138">
          <cell r="J1138">
            <v>7989232</v>
          </cell>
          <cell r="K1138">
            <v>7998721</v>
          </cell>
          <cell r="L1138">
            <v>7998721</v>
          </cell>
          <cell r="M1138">
            <v>7998721</v>
          </cell>
          <cell r="N1138">
            <v>8008370</v>
          </cell>
          <cell r="O1138">
            <v>8008370</v>
          </cell>
          <cell r="P1138">
            <v>8008370</v>
          </cell>
          <cell r="Q1138">
            <v>8018182</v>
          </cell>
          <cell r="R1138">
            <v>8018182</v>
          </cell>
          <cell r="S1138">
            <v>8018182</v>
          </cell>
          <cell r="T1138">
            <v>8032859</v>
          </cell>
          <cell r="U1138">
            <v>8032859</v>
          </cell>
          <cell r="V1138">
            <v>8032859</v>
          </cell>
          <cell r="W1138">
            <v>8047782</v>
          </cell>
          <cell r="X1138">
            <v>8047782</v>
          </cell>
          <cell r="Y1138">
            <v>8047782</v>
          </cell>
          <cell r="Z1138">
            <v>8062957</v>
          </cell>
          <cell r="AA1138">
            <v>8062957</v>
          </cell>
          <cell r="AD1138">
            <v>7995650.625</v>
          </cell>
          <cell r="AE1138">
            <v>7998840.875</v>
          </cell>
          <cell r="AF1138">
            <v>8002031.125</v>
          </cell>
          <cell r="AG1138">
            <v>8005444.041666667</v>
          </cell>
          <cell r="AH1138">
            <v>8009079.625</v>
          </cell>
          <cell r="AI1138">
            <v>8012715.208333333</v>
          </cell>
          <cell r="AJ1138">
            <v>8016577.208333333</v>
          </cell>
          <cell r="AK1138">
            <v>8020665.625</v>
          </cell>
          <cell r="AL1138">
            <v>8024754.041666667</v>
          </cell>
          <cell r="AM1138">
            <v>8029072.708333333</v>
          </cell>
          <cell r="AN1138">
            <v>8033621.625</v>
          </cell>
          <cell r="AP1138">
            <v>8012238.875</v>
          </cell>
          <cell r="AT1138" t="str">
            <v>57</v>
          </cell>
        </row>
        <row r="1139">
          <cell r="J1139">
            <v>62260372.530000001</v>
          </cell>
          <cell r="K1139">
            <v>62246365.829999998</v>
          </cell>
          <cell r="L1139">
            <v>62246365.829999998</v>
          </cell>
          <cell r="M1139">
            <v>62246365.829999998</v>
          </cell>
          <cell r="N1139">
            <v>62946100.609999999</v>
          </cell>
          <cell r="O1139">
            <v>62946100.609999999</v>
          </cell>
          <cell r="P1139">
            <v>62946100.609999999</v>
          </cell>
          <cell r="Q1139">
            <v>61453331.560000002</v>
          </cell>
          <cell r="R1139">
            <v>61453331.560000002</v>
          </cell>
          <cell r="S1139">
            <v>61453331.560000002</v>
          </cell>
          <cell r="T1139">
            <v>61036700.759999998</v>
          </cell>
          <cell r="U1139">
            <v>61036700.759999998</v>
          </cell>
          <cell r="V1139">
            <v>61036700.759999998</v>
          </cell>
          <cell r="W1139">
            <v>60980358.170000002</v>
          </cell>
          <cell r="X1139">
            <v>60980358.170000002</v>
          </cell>
          <cell r="Y1139">
            <v>60980358.170000002</v>
          </cell>
          <cell r="Z1139">
            <v>61657705.950000003</v>
          </cell>
          <cell r="AA1139">
            <v>61657705.950000003</v>
          </cell>
          <cell r="AD1139">
            <v>62630746.226249993</v>
          </cell>
          <cell r="AE1139">
            <v>62469064.788749993</v>
          </cell>
          <cell r="AF1139">
            <v>62307383.351249993</v>
          </cell>
          <cell r="AG1139">
            <v>62175556.308749996</v>
          </cell>
          <cell r="AH1139">
            <v>62073583.661249995</v>
          </cell>
          <cell r="AI1139">
            <v>61971611.013749994</v>
          </cell>
          <cell r="AJ1139">
            <v>61867874.370833337</v>
          </cell>
          <cell r="AK1139">
            <v>61762373.732499994</v>
          </cell>
          <cell r="AL1139">
            <v>61656873.094166659</v>
          </cell>
          <cell r="AM1139">
            <v>61550439.664166652</v>
          </cell>
          <cell r="AN1139">
            <v>61443073.442499995</v>
          </cell>
          <cell r="AP1139">
            <v>61005530.601666681</v>
          </cell>
          <cell r="AT1139" t="str">
            <v>57</v>
          </cell>
        </row>
        <row r="1140">
          <cell r="J1140">
            <v>7642404</v>
          </cell>
          <cell r="K1140">
            <v>7726826</v>
          </cell>
          <cell r="L1140">
            <v>7726826</v>
          </cell>
          <cell r="M1140">
            <v>7726826</v>
          </cell>
          <cell r="N1140">
            <v>7772522</v>
          </cell>
          <cell r="O1140">
            <v>7772522</v>
          </cell>
          <cell r="P1140">
            <v>7772522</v>
          </cell>
          <cell r="Q1140">
            <v>7734211</v>
          </cell>
          <cell r="R1140">
            <v>7734211</v>
          </cell>
          <cell r="S1140">
            <v>7734211</v>
          </cell>
          <cell r="T1140">
            <v>7667812</v>
          </cell>
          <cell r="U1140">
            <v>7667812</v>
          </cell>
          <cell r="V1140">
            <v>7667812</v>
          </cell>
          <cell r="W1140">
            <v>7599685</v>
          </cell>
          <cell r="X1140">
            <v>7599685</v>
          </cell>
          <cell r="Y1140">
            <v>7599685</v>
          </cell>
          <cell r="Z1140">
            <v>7508396</v>
          </cell>
          <cell r="AA1140">
            <v>7508396</v>
          </cell>
          <cell r="AD1140">
            <v>7629549.75</v>
          </cell>
          <cell r="AE1140">
            <v>7681521.083333333</v>
          </cell>
          <cell r="AF1140">
            <v>7704351.166666667</v>
          </cell>
          <cell r="AG1140">
            <v>7717546.583333333</v>
          </cell>
          <cell r="AH1140">
            <v>7722166.75</v>
          </cell>
          <cell r="AI1140">
            <v>7724284.083333333</v>
          </cell>
          <cell r="AJ1140">
            <v>7720045.208333333</v>
          </cell>
          <cell r="AK1140">
            <v>7709450.125</v>
          </cell>
          <cell r="AL1140">
            <v>7698855.041666667</v>
          </cell>
          <cell r="AM1140">
            <v>7682552.25</v>
          </cell>
          <cell r="AN1140">
            <v>7660541.75</v>
          </cell>
          <cell r="AP1140">
            <v>7612707.25</v>
          </cell>
          <cell r="AT1140" t="str">
            <v>56</v>
          </cell>
        </row>
        <row r="1141"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P1141">
            <v>0</v>
          </cell>
          <cell r="AT1141" t="str">
            <v>23</v>
          </cell>
        </row>
        <row r="1142"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P1142">
            <v>0</v>
          </cell>
          <cell r="AT1142" t="str">
            <v>23</v>
          </cell>
        </row>
        <row r="1143"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P1143">
            <v>0</v>
          </cell>
          <cell r="AT1143" t="str">
            <v>57</v>
          </cell>
        </row>
        <row r="1144"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P1144">
            <v>0</v>
          </cell>
          <cell r="AT1144" t="str">
            <v>57</v>
          </cell>
        </row>
        <row r="1145"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P1145">
            <v>0</v>
          </cell>
          <cell r="AT1145" t="str">
            <v>23</v>
          </cell>
        </row>
        <row r="1146"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P1146">
            <v>0</v>
          </cell>
          <cell r="AT1146" t="str">
            <v>5</v>
          </cell>
        </row>
        <row r="1147"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P1147">
            <v>0</v>
          </cell>
          <cell r="AT1147" t="str">
            <v>23</v>
          </cell>
        </row>
        <row r="1148"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P1148">
            <v>0</v>
          </cell>
          <cell r="AT1148" t="str">
            <v>23</v>
          </cell>
        </row>
        <row r="1149"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P1149">
            <v>0</v>
          </cell>
          <cell r="AT1149" t="str">
            <v>11</v>
          </cell>
        </row>
        <row r="1150"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P1150">
            <v>0</v>
          </cell>
          <cell r="AT1150" t="str">
            <v>57</v>
          </cell>
        </row>
        <row r="1151"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P1151">
            <v>0</v>
          </cell>
          <cell r="AT1151" t="str">
            <v>11</v>
          </cell>
        </row>
        <row r="1152"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P1152">
            <v>0</v>
          </cell>
          <cell r="AT1152" t="str">
            <v>57</v>
          </cell>
        </row>
        <row r="1153"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P1153">
            <v>0</v>
          </cell>
          <cell r="AT1153" t="str">
            <v>11</v>
          </cell>
        </row>
        <row r="1154"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P1154">
            <v>0</v>
          </cell>
          <cell r="AT1154" t="str">
            <v>23</v>
          </cell>
        </row>
        <row r="1155"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P1155">
            <v>0</v>
          </cell>
          <cell r="AT1155" t="str">
            <v>5</v>
          </cell>
        </row>
        <row r="1156"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P1156">
            <v>0</v>
          </cell>
          <cell r="AT1156" t="str">
            <v>23</v>
          </cell>
        </row>
        <row r="1157"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P1157">
            <v>0</v>
          </cell>
          <cell r="AT1157" t="str">
            <v>57</v>
          </cell>
        </row>
        <row r="1158"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P1158">
            <v>0</v>
          </cell>
          <cell r="AT1158" t="str">
            <v>23</v>
          </cell>
        </row>
        <row r="1159"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P1159">
            <v>0</v>
          </cell>
          <cell r="AT1159" t="str">
            <v>57</v>
          </cell>
        </row>
        <row r="1160"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P1160">
            <v>0</v>
          </cell>
          <cell r="AT1160">
            <v>11</v>
          </cell>
        </row>
        <row r="1161"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P1161">
            <v>0</v>
          </cell>
          <cell r="AT1161" t="str">
            <v>57</v>
          </cell>
        </row>
        <row r="1162"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P1162">
            <v>0</v>
          </cell>
          <cell r="AT1162" t="str">
            <v>4</v>
          </cell>
        </row>
        <row r="1163"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P1163">
            <v>0</v>
          </cell>
          <cell r="AT1163" t="str">
            <v>57</v>
          </cell>
        </row>
        <row r="1164"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P1164">
            <v>0</v>
          </cell>
          <cell r="AT1164" t="str">
            <v>57</v>
          </cell>
        </row>
        <row r="1165"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P1165">
            <v>0</v>
          </cell>
          <cell r="AT1165" t="str">
            <v>57</v>
          </cell>
        </row>
        <row r="1166">
          <cell r="J1166">
            <v>2418234.96</v>
          </cell>
          <cell r="K1166">
            <v>2405163.42</v>
          </cell>
          <cell r="L1166">
            <v>2392091.88</v>
          </cell>
          <cell r="M1166">
            <v>2379020.34</v>
          </cell>
          <cell r="N1166">
            <v>2365948.7999999998</v>
          </cell>
          <cell r="O1166">
            <v>2352877.2599999998</v>
          </cell>
          <cell r="P1166">
            <v>2339805.7200000002</v>
          </cell>
          <cell r="Q1166">
            <v>2326734.1800000002</v>
          </cell>
          <cell r="R1166">
            <v>2366138.11</v>
          </cell>
          <cell r="S1166">
            <v>2352770.1</v>
          </cell>
          <cell r="T1166">
            <v>2339402.09</v>
          </cell>
          <cell r="U1166">
            <v>2326034.08</v>
          </cell>
          <cell r="V1166">
            <v>2312666.0699999998</v>
          </cell>
          <cell r="W1166">
            <v>2299298.06</v>
          </cell>
          <cell r="X1166">
            <v>2285930.0499999998</v>
          </cell>
          <cell r="Y1166">
            <v>2272562.04</v>
          </cell>
          <cell r="Z1166">
            <v>2259194.0299999998</v>
          </cell>
          <cell r="AA1166">
            <v>2245826.02</v>
          </cell>
          <cell r="AD1166">
            <v>2404514.7729166667</v>
          </cell>
          <cell r="AE1166">
            <v>2394278.3579166667</v>
          </cell>
          <cell r="AF1166">
            <v>2385567.4208333334</v>
          </cell>
          <cell r="AG1166">
            <v>2376831.7779166666</v>
          </cell>
          <cell r="AH1166">
            <v>2368071.4291666667</v>
          </cell>
          <cell r="AI1166">
            <v>2359286.3745833337</v>
          </cell>
          <cell r="AJ1166">
            <v>2350476.6141666672</v>
          </cell>
          <cell r="AK1166">
            <v>2341642.1479166667</v>
          </cell>
          <cell r="AL1166">
            <v>2332782.9758333331</v>
          </cell>
          <cell r="AM1166">
            <v>2323899.0979166664</v>
          </cell>
          <cell r="AN1166">
            <v>2314990.5141666667</v>
          </cell>
          <cell r="AP1166">
            <v>2297099.2291666665</v>
          </cell>
          <cell r="AT1166" t="str">
            <v xml:space="preserve"> </v>
          </cell>
        </row>
        <row r="1167">
          <cell r="J1167">
            <v>1029947.49</v>
          </cell>
          <cell r="K1167">
            <v>1024380.2</v>
          </cell>
          <cell r="L1167">
            <v>1018812.91</v>
          </cell>
          <cell r="M1167">
            <v>1013245.62</v>
          </cell>
          <cell r="N1167">
            <v>1007678.33</v>
          </cell>
          <cell r="O1167">
            <v>1002111.04</v>
          </cell>
          <cell r="P1167">
            <v>996543.75</v>
          </cell>
          <cell r="Q1167">
            <v>990976.46</v>
          </cell>
          <cell r="R1167">
            <v>985409.17</v>
          </cell>
          <cell r="S1167">
            <v>979841.88</v>
          </cell>
          <cell r="T1167">
            <v>974274.59</v>
          </cell>
          <cell r="U1167">
            <v>968707.3</v>
          </cell>
          <cell r="V1167">
            <v>963140.01</v>
          </cell>
          <cell r="W1167">
            <v>957572.72</v>
          </cell>
          <cell r="X1167">
            <v>952005.43</v>
          </cell>
          <cell r="Y1167">
            <v>946438.14</v>
          </cell>
          <cell r="Z1167">
            <v>940870.85</v>
          </cell>
          <cell r="AA1167">
            <v>935303.56</v>
          </cell>
          <cell r="AD1167">
            <v>1024380.1999999998</v>
          </cell>
          <cell r="AE1167">
            <v>1018812.9100000001</v>
          </cell>
          <cell r="AF1167">
            <v>1013245.6200000001</v>
          </cell>
          <cell r="AG1167">
            <v>1007678.3300000001</v>
          </cell>
          <cell r="AH1167">
            <v>1002111.04</v>
          </cell>
          <cell r="AI1167">
            <v>996543.75</v>
          </cell>
          <cell r="AJ1167">
            <v>990976.46</v>
          </cell>
          <cell r="AK1167">
            <v>985409.17</v>
          </cell>
          <cell r="AL1167">
            <v>979841.88</v>
          </cell>
          <cell r="AM1167">
            <v>974274.59</v>
          </cell>
          <cell r="AN1167">
            <v>968707.29999999993</v>
          </cell>
          <cell r="AP1167">
            <v>957572.72000000009</v>
          </cell>
          <cell r="AT1167" t="str">
            <v xml:space="preserve"> </v>
          </cell>
        </row>
        <row r="1168">
          <cell r="J1168">
            <v>2496358.15</v>
          </cell>
          <cell r="K1168">
            <v>2482864.3199999998</v>
          </cell>
          <cell r="L1168">
            <v>2469370.4900000002</v>
          </cell>
          <cell r="M1168">
            <v>2455876.66</v>
          </cell>
          <cell r="N1168">
            <v>2442382.83</v>
          </cell>
          <cell r="O1168">
            <v>2428889</v>
          </cell>
          <cell r="P1168">
            <v>2415395.17</v>
          </cell>
          <cell r="Q1168">
            <v>2401901.34</v>
          </cell>
          <cell r="R1168">
            <v>2440882.98</v>
          </cell>
          <cell r="S1168">
            <v>2427092.6800000002</v>
          </cell>
          <cell r="T1168">
            <v>2413302.38</v>
          </cell>
          <cell r="U1168">
            <v>2399512.08</v>
          </cell>
          <cell r="V1168">
            <v>2385721.7799999998</v>
          </cell>
          <cell r="W1168">
            <v>2371931.48</v>
          </cell>
          <cell r="X1168">
            <v>2358141.1800000002</v>
          </cell>
          <cell r="Y1168">
            <v>2344350.88</v>
          </cell>
          <cell r="Z1168">
            <v>2330560.58</v>
          </cell>
          <cell r="AA1168">
            <v>2316770.2799999998</v>
          </cell>
          <cell r="AD1168">
            <v>2482215.6729166671</v>
          </cell>
          <cell r="AE1168">
            <v>2471556.967916667</v>
          </cell>
          <cell r="AF1168">
            <v>2462423.7408333337</v>
          </cell>
          <cell r="AG1168">
            <v>2453265.8079166668</v>
          </cell>
          <cell r="AH1168">
            <v>2444083.1691666669</v>
          </cell>
          <cell r="AI1168">
            <v>2434875.8245833335</v>
          </cell>
          <cell r="AJ1168">
            <v>2425643.7741666664</v>
          </cell>
          <cell r="AK1168">
            <v>2416387.0179166668</v>
          </cell>
          <cell r="AL1168">
            <v>2407105.5558333336</v>
          </cell>
          <cell r="AM1168">
            <v>2397799.3879166669</v>
          </cell>
          <cell r="AN1168">
            <v>2388468.5141666667</v>
          </cell>
          <cell r="AP1168">
            <v>2369732.6491666674</v>
          </cell>
          <cell r="AT1168">
            <v>0</v>
          </cell>
        </row>
        <row r="1169">
          <cell r="J1169">
            <v>1315598.72</v>
          </cell>
          <cell r="K1169">
            <v>1308487.3799999999</v>
          </cell>
          <cell r="L1169">
            <v>1301376.04</v>
          </cell>
          <cell r="M1169">
            <v>1294264.7</v>
          </cell>
          <cell r="N1169">
            <v>1287153.3600000001</v>
          </cell>
          <cell r="O1169">
            <v>1280042.02</v>
          </cell>
          <cell r="P1169">
            <v>1272930.68</v>
          </cell>
          <cell r="Q1169">
            <v>1265819.3400000001</v>
          </cell>
          <cell r="R1169">
            <v>1258708</v>
          </cell>
          <cell r="S1169">
            <v>1251596.6599999999</v>
          </cell>
          <cell r="T1169">
            <v>1244485.32</v>
          </cell>
          <cell r="U1169">
            <v>1237373.98</v>
          </cell>
          <cell r="V1169">
            <v>1230262.6399999999</v>
          </cell>
          <cell r="W1169">
            <v>1223151.3</v>
          </cell>
          <cell r="X1169">
            <v>1216039.96</v>
          </cell>
          <cell r="Y1169">
            <v>1208928.6200000001</v>
          </cell>
          <cell r="Z1169">
            <v>1201817.28</v>
          </cell>
          <cell r="AA1169">
            <v>1194705.94</v>
          </cell>
          <cell r="AD1169">
            <v>1308487.3799999999</v>
          </cell>
          <cell r="AE1169">
            <v>1301376.0399999998</v>
          </cell>
          <cell r="AF1169">
            <v>1294264.7</v>
          </cell>
          <cell r="AG1169">
            <v>1287153.3600000001</v>
          </cell>
          <cell r="AH1169">
            <v>1280042.02</v>
          </cell>
          <cell r="AI1169">
            <v>1272930.68</v>
          </cell>
          <cell r="AJ1169">
            <v>1265819.3400000001</v>
          </cell>
          <cell r="AK1169">
            <v>1258708.0000000002</v>
          </cell>
          <cell r="AL1169">
            <v>1251596.6600000001</v>
          </cell>
          <cell r="AM1169">
            <v>1244485.3200000003</v>
          </cell>
          <cell r="AN1169">
            <v>1237373.9800000002</v>
          </cell>
          <cell r="AP1169">
            <v>1223151.3</v>
          </cell>
          <cell r="AT1169">
            <v>0</v>
          </cell>
        </row>
        <row r="1170"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P1170">
            <v>0</v>
          </cell>
          <cell r="AT1170" t="str">
            <v>23</v>
          </cell>
        </row>
        <row r="1171"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P1171">
            <v>0</v>
          </cell>
          <cell r="AT1171" t="str">
            <v>23</v>
          </cell>
        </row>
        <row r="1172"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P1172">
            <v>0</v>
          </cell>
          <cell r="AT1172" t="str">
            <v>23</v>
          </cell>
        </row>
        <row r="1173"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P1173">
            <v>0</v>
          </cell>
          <cell r="AT1173" t="str">
            <v>23</v>
          </cell>
        </row>
        <row r="1174"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P1174">
            <v>0</v>
          </cell>
          <cell r="AT1174">
            <v>11</v>
          </cell>
        </row>
        <row r="1175"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P1175">
            <v>0</v>
          </cell>
          <cell r="AT1175">
            <v>11</v>
          </cell>
        </row>
        <row r="1176"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P1176">
            <v>0</v>
          </cell>
          <cell r="AT1176" t="str">
            <v>23</v>
          </cell>
        </row>
        <row r="1177"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P1177">
            <v>0</v>
          </cell>
          <cell r="AT1177" t="str">
            <v>23</v>
          </cell>
        </row>
        <row r="1178"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P1178">
            <v>0</v>
          </cell>
          <cell r="AT1178" t="str">
            <v>56</v>
          </cell>
        </row>
        <row r="1179"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P1179">
            <v>3936.6666666666665</v>
          </cell>
          <cell r="AT1179">
            <v>0</v>
          </cell>
        </row>
        <row r="1180"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P1180">
            <v>0</v>
          </cell>
          <cell r="AT1180">
            <v>5</v>
          </cell>
        </row>
        <row r="1181"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P1181">
            <v>0</v>
          </cell>
          <cell r="AT1181" t="str">
            <v>5</v>
          </cell>
        </row>
        <row r="1182"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D1182">
            <v>1221.7604166666667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P1182">
            <v>0</v>
          </cell>
          <cell r="AT1182" t="str">
            <v>5</v>
          </cell>
        </row>
        <row r="1183"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P1183">
            <v>0</v>
          </cell>
          <cell r="AT1183" t="str">
            <v>5</v>
          </cell>
        </row>
        <row r="1184">
          <cell r="J1184">
            <v>26665.279999999999</v>
          </cell>
          <cell r="K1184">
            <v>24998.720000000001</v>
          </cell>
          <cell r="L1184">
            <v>23332.16</v>
          </cell>
          <cell r="M1184">
            <v>21665.599999999999</v>
          </cell>
          <cell r="N1184">
            <v>19999.04</v>
          </cell>
          <cell r="O1184">
            <v>18332.48</v>
          </cell>
          <cell r="P1184">
            <v>16665.919999999998</v>
          </cell>
          <cell r="Q1184">
            <v>14999.36</v>
          </cell>
          <cell r="R1184">
            <v>13332.8</v>
          </cell>
          <cell r="S1184">
            <v>11666.24</v>
          </cell>
          <cell r="T1184">
            <v>9999.68</v>
          </cell>
          <cell r="U1184">
            <v>8333.1200000000008</v>
          </cell>
          <cell r="V1184">
            <v>6666.56</v>
          </cell>
          <cell r="W1184">
            <v>5000</v>
          </cell>
          <cell r="X1184">
            <v>3333.44</v>
          </cell>
          <cell r="Y1184">
            <v>1666.88</v>
          </cell>
          <cell r="Z1184">
            <v>0</v>
          </cell>
          <cell r="AA1184">
            <v>0</v>
          </cell>
          <cell r="AD1184">
            <v>24998.720000000001</v>
          </cell>
          <cell r="AE1184">
            <v>23332.16</v>
          </cell>
          <cell r="AF1184">
            <v>21665.599999999999</v>
          </cell>
          <cell r="AG1184">
            <v>19999.04</v>
          </cell>
          <cell r="AH1184">
            <v>18332.48</v>
          </cell>
          <cell r="AI1184">
            <v>16665.919999999998</v>
          </cell>
          <cell r="AJ1184">
            <v>14999.36</v>
          </cell>
          <cell r="AK1184">
            <v>13332.799999999997</v>
          </cell>
          <cell r="AL1184">
            <v>11666.24</v>
          </cell>
          <cell r="AM1184">
            <v>9999.6666666666679</v>
          </cell>
          <cell r="AN1184">
            <v>8402.52</v>
          </cell>
          <cell r="AP1184">
            <v>5624.8666666666659</v>
          </cell>
          <cell r="AT1184">
            <v>0</v>
          </cell>
        </row>
        <row r="1185">
          <cell r="J1185">
            <v>282229.42</v>
          </cell>
          <cell r="K1185">
            <v>271374.44</v>
          </cell>
          <cell r="L1185">
            <v>260519.46</v>
          </cell>
          <cell r="M1185">
            <v>249664.48</v>
          </cell>
          <cell r="N1185">
            <v>238809.5</v>
          </cell>
          <cell r="O1185">
            <v>227954.52</v>
          </cell>
          <cell r="P1185">
            <v>217099.54</v>
          </cell>
          <cell r="Q1185">
            <v>206244.56</v>
          </cell>
          <cell r="R1185">
            <v>195389.58</v>
          </cell>
          <cell r="S1185">
            <v>184534.6</v>
          </cell>
          <cell r="T1185">
            <v>173679.62</v>
          </cell>
          <cell r="U1185">
            <v>162824.64000000001</v>
          </cell>
          <cell r="V1185">
            <v>151969.66</v>
          </cell>
          <cell r="W1185">
            <v>141114.68</v>
          </cell>
          <cell r="X1185">
            <v>130259.7</v>
          </cell>
          <cell r="Y1185">
            <v>119404.72</v>
          </cell>
          <cell r="Z1185">
            <v>108549.74</v>
          </cell>
          <cell r="AA1185">
            <v>97694.76</v>
          </cell>
          <cell r="AD1185">
            <v>271374.44</v>
          </cell>
          <cell r="AE1185">
            <v>260519.46</v>
          </cell>
          <cell r="AF1185">
            <v>249664.47999999998</v>
          </cell>
          <cell r="AG1185">
            <v>238809.5</v>
          </cell>
          <cell r="AH1185">
            <v>227954.52000000002</v>
          </cell>
          <cell r="AI1185">
            <v>217099.54000000004</v>
          </cell>
          <cell r="AJ1185">
            <v>206244.56000000006</v>
          </cell>
          <cell r="AK1185">
            <v>195389.58000000005</v>
          </cell>
          <cell r="AL1185">
            <v>184534.6</v>
          </cell>
          <cell r="AM1185">
            <v>173679.62</v>
          </cell>
          <cell r="AN1185">
            <v>162824.63999999998</v>
          </cell>
          <cell r="AP1185">
            <v>141114.68</v>
          </cell>
          <cell r="AT1185">
            <v>0</v>
          </cell>
        </row>
        <row r="1186"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P1186">
            <v>0</v>
          </cell>
          <cell r="AT1186">
            <v>11</v>
          </cell>
        </row>
        <row r="1187"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P1187">
            <v>0</v>
          </cell>
          <cell r="AT1187">
            <v>11</v>
          </cell>
        </row>
        <row r="1188"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P1188">
            <v>0</v>
          </cell>
          <cell r="AT1188" t="str">
            <v>5</v>
          </cell>
        </row>
        <row r="1189"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P1189">
            <v>0</v>
          </cell>
          <cell r="AT1189" t="str">
            <v>5</v>
          </cell>
        </row>
        <row r="1190">
          <cell r="J1190">
            <v>112637.5</v>
          </cell>
          <cell r="K1190">
            <v>112637.5</v>
          </cell>
          <cell r="L1190">
            <v>112637.5</v>
          </cell>
          <cell r="M1190">
            <v>113299.28</v>
          </cell>
          <cell r="N1190">
            <v>-31265.49</v>
          </cell>
          <cell r="O1190">
            <v>-31265.49</v>
          </cell>
          <cell r="P1190">
            <v>-31265.49</v>
          </cell>
          <cell r="Q1190">
            <v>-31265.49</v>
          </cell>
          <cell r="R1190">
            <v>112637.5</v>
          </cell>
          <cell r="S1190">
            <v>112637.5</v>
          </cell>
          <cell r="T1190">
            <v>112637.5</v>
          </cell>
          <cell r="U1190">
            <v>112637.5</v>
          </cell>
          <cell r="V1190">
            <v>112637.5</v>
          </cell>
          <cell r="W1190">
            <v>112637.5</v>
          </cell>
          <cell r="X1190">
            <v>112637.5</v>
          </cell>
          <cell r="Y1190">
            <v>112637.5</v>
          </cell>
          <cell r="Z1190">
            <v>92738.13</v>
          </cell>
          <cell r="AA1190">
            <v>92738.13</v>
          </cell>
          <cell r="AD1190">
            <v>70720.942916666667</v>
          </cell>
          <cell r="AE1190">
            <v>64724.985000000008</v>
          </cell>
          <cell r="AF1190">
            <v>64724.985000000008</v>
          </cell>
          <cell r="AG1190">
            <v>64724.985000000008</v>
          </cell>
          <cell r="AH1190">
            <v>64724.985000000008</v>
          </cell>
          <cell r="AI1190">
            <v>64724.985000000008</v>
          </cell>
          <cell r="AJ1190">
            <v>64724.985000000008</v>
          </cell>
          <cell r="AK1190">
            <v>64724.984999999993</v>
          </cell>
          <cell r="AL1190">
            <v>64697.410833333335</v>
          </cell>
          <cell r="AM1190">
            <v>69836.65416666666</v>
          </cell>
          <cell r="AN1190">
            <v>80170.289166666669</v>
          </cell>
          <cell r="AP1190">
            <v>101610.82791666668</v>
          </cell>
          <cell r="AT1190">
            <v>0</v>
          </cell>
        </row>
        <row r="1191"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D1191">
            <v>55097.315000000002</v>
          </cell>
          <cell r="AE1191">
            <v>35262.286249999997</v>
          </cell>
          <cell r="AF1191">
            <v>19835.04</v>
          </cell>
          <cell r="AG1191">
            <v>8815.5762500000001</v>
          </cell>
          <cell r="AH1191">
            <v>2203.895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P1191">
            <v>0</v>
          </cell>
          <cell r="AT1191" t="str">
            <v xml:space="preserve"> </v>
          </cell>
        </row>
        <row r="1192"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P1192">
            <v>0</v>
          </cell>
          <cell r="AT1192" t="str">
            <v>5</v>
          </cell>
        </row>
        <row r="1193"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P1193">
            <v>0</v>
          </cell>
          <cell r="AT1193" t="str">
            <v>57</v>
          </cell>
        </row>
        <row r="1194"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P1194">
            <v>0</v>
          </cell>
          <cell r="AT1194" t="str">
            <v>57</v>
          </cell>
        </row>
        <row r="1195"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P1195">
            <v>0</v>
          </cell>
          <cell r="AT1195" t="str">
            <v>5</v>
          </cell>
        </row>
        <row r="1196"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P1196">
            <v>0</v>
          </cell>
          <cell r="AT1196" t="str">
            <v>5</v>
          </cell>
        </row>
        <row r="1197"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P1197">
            <v>0</v>
          </cell>
          <cell r="AT1197" t="str">
            <v>5</v>
          </cell>
        </row>
        <row r="1198"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P1198">
            <v>0</v>
          </cell>
          <cell r="AT1198" t="str">
            <v>5</v>
          </cell>
        </row>
        <row r="1199"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P1199">
            <v>0</v>
          </cell>
          <cell r="AT1199" t="str">
            <v>5</v>
          </cell>
        </row>
        <row r="1200">
          <cell r="J1200">
            <v>80437.97</v>
          </cell>
          <cell r="K1200">
            <v>80437.97</v>
          </cell>
          <cell r="L1200">
            <v>80437.97</v>
          </cell>
          <cell r="M1200">
            <v>80437.97</v>
          </cell>
          <cell r="N1200">
            <v>80437.97</v>
          </cell>
          <cell r="O1200">
            <v>80437.97</v>
          </cell>
          <cell r="P1200">
            <v>132478.97</v>
          </cell>
          <cell r="Q1200">
            <v>137265.97</v>
          </cell>
          <cell r="R1200">
            <v>137265.97</v>
          </cell>
          <cell r="S1200">
            <v>137265.97</v>
          </cell>
          <cell r="T1200">
            <v>137265.97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D1200">
            <v>87142.553333333315</v>
          </cell>
          <cell r="AE1200">
            <v>91878.219999999987</v>
          </cell>
          <cell r="AF1200">
            <v>96613.886666666658</v>
          </cell>
          <cell r="AG1200">
            <v>101349.55333333333</v>
          </cell>
          <cell r="AH1200">
            <v>100365.80458333333</v>
          </cell>
          <cell r="AI1200">
            <v>93662.640416666676</v>
          </cell>
          <cell r="AJ1200">
            <v>86959.476249999992</v>
          </cell>
          <cell r="AK1200">
            <v>80256.312083333323</v>
          </cell>
          <cell r="AL1200">
            <v>73553.147916666654</v>
          </cell>
          <cell r="AM1200">
            <v>66849.983749999999</v>
          </cell>
          <cell r="AN1200">
            <v>60146.81958333333</v>
          </cell>
          <cell r="AP1200">
            <v>40035.907916666671</v>
          </cell>
          <cell r="AT1200" t="str">
            <v>5</v>
          </cell>
        </row>
        <row r="1201"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56828</v>
          </cell>
          <cell r="Z1201">
            <v>56828</v>
          </cell>
          <cell r="AA1201">
            <v>56828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2367.8333333333335</v>
          </cell>
          <cell r="AM1201">
            <v>7103.5</v>
          </cell>
          <cell r="AN1201">
            <v>11839.166666666666</v>
          </cell>
          <cell r="AP1201">
            <v>21310.5</v>
          </cell>
          <cell r="AT1201" t="str">
            <v>11</v>
          </cell>
        </row>
        <row r="1202">
          <cell r="J1202">
            <v>142806.66</v>
          </cell>
          <cell r="K1202">
            <v>153285.18</v>
          </cell>
          <cell r="L1202">
            <v>153285.18</v>
          </cell>
          <cell r="M1202">
            <v>153285.18</v>
          </cell>
          <cell r="N1202">
            <v>137747.48000000001</v>
          </cell>
          <cell r="O1202">
            <v>137747.48000000001</v>
          </cell>
          <cell r="P1202">
            <v>137747.48000000001</v>
          </cell>
          <cell r="Q1202">
            <v>123691.67</v>
          </cell>
          <cell r="R1202">
            <v>123691.67</v>
          </cell>
          <cell r="S1202">
            <v>123691.67</v>
          </cell>
          <cell r="T1202">
            <v>145125.93</v>
          </cell>
          <cell r="U1202">
            <v>145125.93</v>
          </cell>
          <cell r="V1202">
            <v>145125.93</v>
          </cell>
          <cell r="W1202">
            <v>122044.86</v>
          </cell>
          <cell r="X1202">
            <v>122044.86</v>
          </cell>
          <cell r="Y1202">
            <v>122044.86</v>
          </cell>
          <cell r="Z1202">
            <v>100712.8</v>
          </cell>
          <cell r="AA1202">
            <v>100712.8</v>
          </cell>
          <cell r="AD1202">
            <v>146067.20708333331</v>
          </cell>
          <cell r="AE1202">
            <v>142987.41291666665</v>
          </cell>
          <cell r="AF1202">
            <v>140468.92666666664</v>
          </cell>
          <cell r="AG1202">
            <v>139479.38374999995</v>
          </cell>
          <cell r="AH1202">
            <v>139672.65624999997</v>
          </cell>
          <cell r="AI1202">
            <v>139865.92874999999</v>
          </cell>
          <cell r="AJ1202">
            <v>138660.88499999998</v>
          </cell>
          <cell r="AK1202">
            <v>136057.52499999999</v>
          </cell>
          <cell r="AL1202">
            <v>133454.16500000001</v>
          </cell>
          <cell r="AM1202">
            <v>130609.37333333334</v>
          </cell>
          <cell r="AN1202">
            <v>127523.15000000002</v>
          </cell>
          <cell r="AP1202">
            <v>124373.54583333334</v>
          </cell>
          <cell r="AT1202" t="str">
            <v>23</v>
          </cell>
        </row>
        <row r="1203">
          <cell r="J1203">
            <v>0</v>
          </cell>
          <cell r="K1203">
            <v>0</v>
          </cell>
          <cell r="L1203">
            <v>0</v>
          </cell>
          <cell r="M1203">
            <v>2766.22</v>
          </cell>
          <cell r="N1203">
            <v>2766.22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D1203">
            <v>461.03666666666663</v>
          </cell>
          <cell r="AE1203">
            <v>461.03666666666663</v>
          </cell>
          <cell r="AF1203">
            <v>461.03666666666663</v>
          </cell>
          <cell r="AG1203">
            <v>461.03666666666663</v>
          </cell>
          <cell r="AH1203">
            <v>461.03666666666663</v>
          </cell>
          <cell r="AI1203">
            <v>461.03666666666663</v>
          </cell>
          <cell r="AJ1203">
            <v>461.03666666666663</v>
          </cell>
          <cell r="AK1203">
            <v>461.03666666666663</v>
          </cell>
          <cell r="AL1203">
            <v>345.77749999999997</v>
          </cell>
          <cell r="AM1203">
            <v>115.25916666666666</v>
          </cell>
          <cell r="AN1203">
            <v>0</v>
          </cell>
          <cell r="AP1203">
            <v>0</v>
          </cell>
          <cell r="AT1203" t="str">
            <v>57</v>
          </cell>
        </row>
        <row r="1204"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P1204">
            <v>0</v>
          </cell>
          <cell r="AT1204" t="str">
            <v>57</v>
          </cell>
        </row>
        <row r="1205"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89329.44</v>
          </cell>
          <cell r="U1205">
            <v>293835.77</v>
          </cell>
          <cell r="V1205">
            <v>519560.89</v>
          </cell>
          <cell r="W1205">
            <v>535184.75</v>
          </cell>
          <cell r="X1205">
            <v>999409.84</v>
          </cell>
          <cell r="Y1205">
            <v>1033329.92</v>
          </cell>
          <cell r="Z1205">
            <v>1275301.44</v>
          </cell>
          <cell r="AA1205">
            <v>1276167.71</v>
          </cell>
          <cell r="AD1205">
            <v>0</v>
          </cell>
          <cell r="AE1205">
            <v>0</v>
          </cell>
          <cell r="AF1205">
            <v>0</v>
          </cell>
          <cell r="AG1205">
            <v>3722.06</v>
          </cell>
          <cell r="AH1205">
            <v>19687.277083333334</v>
          </cell>
          <cell r="AI1205">
            <v>53578.804583333338</v>
          </cell>
          <cell r="AJ1205">
            <v>97526.539583333346</v>
          </cell>
          <cell r="AK1205">
            <v>161467.98083333333</v>
          </cell>
          <cell r="AL1205">
            <v>246165.47083333333</v>
          </cell>
          <cell r="AM1205">
            <v>342358.44416666665</v>
          </cell>
          <cell r="AN1205">
            <v>448669.65874999994</v>
          </cell>
          <cell r="AP1205">
            <v>659504.07833333325</v>
          </cell>
          <cell r="AT1205">
            <v>0</v>
          </cell>
        </row>
        <row r="1206">
          <cell r="J1206">
            <v>1494488.81</v>
          </cell>
          <cell r="K1206">
            <v>1507397.69</v>
          </cell>
          <cell r="L1206">
            <v>1507397.69</v>
          </cell>
          <cell r="M1206">
            <v>1507397.69</v>
          </cell>
          <cell r="N1206">
            <v>1520306.57</v>
          </cell>
          <cell r="O1206">
            <v>1520306.57</v>
          </cell>
          <cell r="P1206">
            <v>1520306.57</v>
          </cell>
          <cell r="Q1206">
            <v>1533276.95</v>
          </cell>
          <cell r="R1206">
            <v>1533276.95</v>
          </cell>
          <cell r="S1206">
            <v>1533276.95</v>
          </cell>
          <cell r="T1206">
            <v>1546235.84</v>
          </cell>
          <cell r="U1206">
            <v>1546235.84</v>
          </cell>
          <cell r="V1206">
            <v>1546235.84</v>
          </cell>
          <cell r="W1206">
            <v>1559194.73</v>
          </cell>
          <cell r="X1206">
            <v>1559194.73</v>
          </cell>
          <cell r="Y1206">
            <v>1559194.73</v>
          </cell>
          <cell r="Z1206">
            <v>1620914.73</v>
          </cell>
          <cell r="AA1206">
            <v>1620914.73</v>
          </cell>
          <cell r="AD1206">
            <v>1503097.2925000002</v>
          </cell>
          <cell r="AE1206">
            <v>1507405.3775000002</v>
          </cell>
          <cell r="AF1206">
            <v>1511713.4624999997</v>
          </cell>
          <cell r="AG1206">
            <v>1516023.6312499999</v>
          </cell>
          <cell r="AH1206">
            <v>1520335.8837499998</v>
          </cell>
          <cell r="AI1206">
            <v>1524648.1362499997</v>
          </cell>
          <cell r="AJ1206">
            <v>1528962.4725000001</v>
          </cell>
          <cell r="AK1206">
            <v>1533278.8925000001</v>
          </cell>
          <cell r="AL1206">
            <v>1537595.3125</v>
          </cell>
          <cell r="AM1206">
            <v>1543945.5291666666</v>
          </cell>
          <cell r="AN1206">
            <v>1552329.5424999997</v>
          </cell>
          <cell r="AP1206">
            <v>1568726.4450000001</v>
          </cell>
          <cell r="AT1206">
            <v>0</v>
          </cell>
        </row>
        <row r="1207">
          <cell r="J1207">
            <v>1725939.59</v>
          </cell>
          <cell r="K1207">
            <v>1694154.1</v>
          </cell>
          <cell r="L1207">
            <v>1662368.61</v>
          </cell>
          <cell r="M1207">
            <v>1630583.12</v>
          </cell>
          <cell r="N1207">
            <v>1598797.63</v>
          </cell>
          <cell r="O1207">
            <v>1567012.14</v>
          </cell>
          <cell r="P1207">
            <v>1535226.65</v>
          </cell>
          <cell r="Q1207">
            <v>1503441.16</v>
          </cell>
          <cell r="R1207">
            <v>1471655.67</v>
          </cell>
          <cell r="S1207">
            <v>1439870.18</v>
          </cell>
          <cell r="T1207">
            <v>1408084.69</v>
          </cell>
          <cell r="U1207">
            <v>1376299.2</v>
          </cell>
          <cell r="V1207">
            <v>1344513.71</v>
          </cell>
          <cell r="W1207">
            <v>1312728.22</v>
          </cell>
          <cell r="X1207">
            <v>1280942.73</v>
          </cell>
          <cell r="Y1207">
            <v>1249157.24</v>
          </cell>
          <cell r="Z1207">
            <v>1217371.75</v>
          </cell>
          <cell r="AA1207">
            <v>1185586.26</v>
          </cell>
          <cell r="AD1207">
            <v>1694154.0999999999</v>
          </cell>
          <cell r="AE1207">
            <v>1662368.6099999996</v>
          </cell>
          <cell r="AF1207">
            <v>1630583.12</v>
          </cell>
          <cell r="AG1207">
            <v>1598797.63</v>
          </cell>
          <cell r="AH1207">
            <v>1567012.1400000004</v>
          </cell>
          <cell r="AI1207">
            <v>1535226.6499999997</v>
          </cell>
          <cell r="AJ1207">
            <v>1503441.16</v>
          </cell>
          <cell r="AK1207">
            <v>1471655.67</v>
          </cell>
          <cell r="AL1207">
            <v>1439870.18</v>
          </cell>
          <cell r="AM1207">
            <v>1408084.6900000002</v>
          </cell>
          <cell r="AN1207">
            <v>1376299.2</v>
          </cell>
          <cell r="AP1207">
            <v>1312728.22</v>
          </cell>
          <cell r="AT1207">
            <v>0</v>
          </cell>
        </row>
        <row r="1208">
          <cell r="J1208">
            <v>1368.02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D1208">
            <v>-1107.75875</v>
          </cell>
          <cell r="AE1208">
            <v>114.00166666666667</v>
          </cell>
          <cell r="AF1208">
            <v>114.00166666666667</v>
          </cell>
          <cell r="AG1208">
            <v>114.00166666666667</v>
          </cell>
          <cell r="AH1208">
            <v>114.00166666666667</v>
          </cell>
          <cell r="AI1208">
            <v>57.000833333333333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P1208">
            <v>0</v>
          </cell>
          <cell r="AT1208" t="str">
            <v>5</v>
          </cell>
        </row>
        <row r="1209">
          <cell r="J1209">
            <v>5593442.5300000003</v>
          </cell>
          <cell r="K1209">
            <v>5535190.1799999997</v>
          </cell>
          <cell r="L1209">
            <v>5476937.8300000001</v>
          </cell>
          <cell r="M1209">
            <v>5418685.4800000004</v>
          </cell>
          <cell r="N1209">
            <v>5360433.13</v>
          </cell>
          <cell r="O1209">
            <v>5302180.78</v>
          </cell>
          <cell r="P1209">
            <v>5243928.43</v>
          </cell>
          <cell r="Q1209">
            <v>5185676.08</v>
          </cell>
          <cell r="R1209">
            <v>5127423.7300000004</v>
          </cell>
          <cell r="S1209">
            <v>5069171.38</v>
          </cell>
          <cell r="T1209">
            <v>5010919.03</v>
          </cell>
          <cell r="U1209">
            <v>4952666.68</v>
          </cell>
          <cell r="V1209">
            <v>4894414.33</v>
          </cell>
          <cell r="W1209">
            <v>4836161.9800000004</v>
          </cell>
          <cell r="X1209">
            <v>4777909.63</v>
          </cell>
          <cell r="Y1209">
            <v>4719657.28</v>
          </cell>
          <cell r="Z1209">
            <v>4661404.93</v>
          </cell>
          <cell r="AA1209">
            <v>4603152.58</v>
          </cell>
          <cell r="AD1209">
            <v>5535190.1800000006</v>
          </cell>
          <cell r="AE1209">
            <v>5476937.830000001</v>
          </cell>
          <cell r="AF1209">
            <v>5418685.4800000004</v>
          </cell>
          <cell r="AG1209">
            <v>5360433.13</v>
          </cell>
          <cell r="AH1209">
            <v>5302180.78</v>
          </cell>
          <cell r="AI1209">
            <v>5243928.4300000006</v>
          </cell>
          <cell r="AJ1209">
            <v>5185676.080000001</v>
          </cell>
          <cell r="AK1209">
            <v>5127423.7300000004</v>
          </cell>
          <cell r="AL1209">
            <v>5069171.38</v>
          </cell>
          <cell r="AM1209">
            <v>5010919.03</v>
          </cell>
          <cell r="AN1209">
            <v>4952666.6800000006</v>
          </cell>
          <cell r="AP1209">
            <v>4836161.9800000004</v>
          </cell>
          <cell r="AT1209">
            <v>0</v>
          </cell>
        </row>
        <row r="1210">
          <cell r="J1210">
            <v>1451659.05</v>
          </cell>
          <cell r="K1210">
            <v>1393971.39</v>
          </cell>
          <cell r="L1210">
            <v>1336283.73</v>
          </cell>
          <cell r="M1210">
            <v>1278596.07</v>
          </cell>
          <cell r="N1210">
            <v>1220908.4099999999</v>
          </cell>
          <cell r="O1210">
            <v>1163220.75</v>
          </cell>
          <cell r="P1210">
            <v>1105533.0900000001</v>
          </cell>
          <cell r="Q1210">
            <v>1047845.43</v>
          </cell>
          <cell r="R1210">
            <v>992038.06</v>
          </cell>
          <cell r="S1210">
            <v>935478.21</v>
          </cell>
          <cell r="T1210">
            <v>880207.93</v>
          </cell>
          <cell r="U1210">
            <v>823264.01</v>
          </cell>
          <cell r="V1210">
            <v>759407.13</v>
          </cell>
          <cell r="W1210">
            <v>1393971.39</v>
          </cell>
          <cell r="X1210">
            <v>696123.17</v>
          </cell>
          <cell r="Y1210">
            <v>638435.51</v>
          </cell>
          <cell r="Z1210">
            <v>580747.85</v>
          </cell>
          <cell r="AA1210">
            <v>523060.19</v>
          </cell>
          <cell r="AD1210">
            <v>1393971.3900000001</v>
          </cell>
          <cell r="AE1210">
            <v>1336362.0754166667</v>
          </cell>
          <cell r="AF1210">
            <v>1278878.0983333334</v>
          </cell>
          <cell r="AG1210">
            <v>1221541.8374999999</v>
          </cell>
          <cell r="AH1210">
            <v>1164337.29</v>
          </cell>
          <cell r="AI1210">
            <v>1106906.6808333334</v>
          </cell>
          <cell r="AJ1210">
            <v>1078062.8508333333</v>
          </cell>
          <cell r="AK1210">
            <v>1051389.4941666669</v>
          </cell>
          <cell r="AL1210">
            <v>998042.78083333338</v>
          </cell>
          <cell r="AM1210">
            <v>944696.06749999989</v>
          </cell>
          <cell r="AN1210">
            <v>891349.35416666663</v>
          </cell>
          <cell r="AP1210">
            <v>784655.92749999987</v>
          </cell>
          <cell r="AT1210">
            <v>0</v>
          </cell>
        </row>
        <row r="1211">
          <cell r="J1211">
            <v>812732.47</v>
          </cell>
          <cell r="K1211">
            <v>792414.16</v>
          </cell>
          <cell r="L1211">
            <v>772095.85</v>
          </cell>
          <cell r="M1211">
            <v>751777.54</v>
          </cell>
          <cell r="N1211">
            <v>731459.23</v>
          </cell>
          <cell r="O1211">
            <v>711140.92</v>
          </cell>
          <cell r="P1211">
            <v>690812.71</v>
          </cell>
          <cell r="Q1211">
            <v>670494.4</v>
          </cell>
          <cell r="R1211">
            <v>655549.22</v>
          </cell>
          <cell r="S1211">
            <v>635425.54</v>
          </cell>
          <cell r="T1211">
            <v>610711.63</v>
          </cell>
          <cell r="U1211">
            <v>593325.1</v>
          </cell>
          <cell r="V1211">
            <v>608740.06999999995</v>
          </cell>
          <cell r="W1211">
            <v>792404.26</v>
          </cell>
          <cell r="X1211">
            <v>522718.27</v>
          </cell>
          <cell r="Y1211">
            <v>502399.96</v>
          </cell>
          <cell r="Z1211">
            <v>483043.25</v>
          </cell>
          <cell r="AA1211">
            <v>461763.34</v>
          </cell>
          <cell r="AD1211">
            <v>792412.92249999999</v>
          </cell>
          <cell r="AE1211">
            <v>772317.6679166666</v>
          </cell>
          <cell r="AF1211">
            <v>752454.40333333344</v>
          </cell>
          <cell r="AG1211">
            <v>732416.09833333327</v>
          </cell>
          <cell r="AH1211">
            <v>712316.80083333328</v>
          </cell>
          <cell r="AI1211">
            <v>693828.54749999999</v>
          </cell>
          <cell r="AJ1211">
            <v>685328.45166666666</v>
          </cell>
          <cell r="AK1211">
            <v>674937.30666666664</v>
          </cell>
          <cell r="AL1211">
            <v>654155.84166666667</v>
          </cell>
          <cell r="AM1211">
            <v>633414.44333333324</v>
          </cell>
          <cell r="AN1211">
            <v>612673.04499999993</v>
          </cell>
          <cell r="AP1211">
            <v>571111.35250000004</v>
          </cell>
          <cell r="AT1211">
            <v>0</v>
          </cell>
        </row>
        <row r="1212">
          <cell r="J1212">
            <v>-0.01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D1212">
            <v>91577.130833333344</v>
          </cell>
          <cell r="AE1212">
            <v>58609.362916666665</v>
          </cell>
          <cell r="AF1212">
            <v>32967.765833333331</v>
          </cell>
          <cell r="AG1212">
            <v>14652.339583333334</v>
          </cell>
          <cell r="AH1212">
            <v>3663.0841666666661</v>
          </cell>
          <cell r="AI1212">
            <v>-4.1666666666666669E-4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P1212">
            <v>0</v>
          </cell>
          <cell r="AT1212">
            <v>0</v>
          </cell>
        </row>
        <row r="1213">
          <cell r="J1213">
            <v>2665478.94</v>
          </cell>
          <cell r="K1213">
            <v>2645437.75</v>
          </cell>
          <cell r="L1213">
            <v>2625396.56</v>
          </cell>
          <cell r="M1213">
            <v>2605355.37</v>
          </cell>
          <cell r="N1213">
            <v>2585314.1800000002</v>
          </cell>
          <cell r="O1213">
            <v>2565272.9900000002</v>
          </cell>
          <cell r="P1213">
            <v>2545231.7999999998</v>
          </cell>
          <cell r="Q1213">
            <v>2525190.61</v>
          </cell>
          <cell r="R1213">
            <v>2505149.42</v>
          </cell>
          <cell r="S1213">
            <v>2485108.23</v>
          </cell>
          <cell r="T1213">
            <v>2465067.04</v>
          </cell>
          <cell r="U1213">
            <v>2445025.85</v>
          </cell>
          <cell r="V1213">
            <v>2424984.66</v>
          </cell>
          <cell r="W1213">
            <v>2404943.4700000002</v>
          </cell>
          <cell r="X1213">
            <v>2384902.2799999998</v>
          </cell>
          <cell r="Y1213">
            <v>2364861.09</v>
          </cell>
          <cell r="Z1213">
            <v>2344819.9</v>
          </cell>
          <cell r="AA1213">
            <v>2324778.71</v>
          </cell>
          <cell r="AD1213">
            <v>2645437.7500000005</v>
          </cell>
          <cell r="AE1213">
            <v>2625396.56</v>
          </cell>
          <cell r="AF1213">
            <v>2605355.37</v>
          </cell>
          <cell r="AG1213">
            <v>2585314.1800000002</v>
          </cell>
          <cell r="AH1213">
            <v>2565272.9899999998</v>
          </cell>
          <cell r="AI1213">
            <v>2545231.8000000003</v>
          </cell>
          <cell r="AJ1213">
            <v>2525190.61</v>
          </cell>
          <cell r="AK1213">
            <v>2505149.42</v>
          </cell>
          <cell r="AL1213">
            <v>2485108.23</v>
          </cell>
          <cell r="AM1213">
            <v>2465067.04</v>
          </cell>
          <cell r="AN1213">
            <v>2445025.85</v>
          </cell>
          <cell r="AP1213">
            <v>2404943.4700000002</v>
          </cell>
          <cell r="AT1213">
            <v>0</v>
          </cell>
        </row>
        <row r="1214"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P1214">
            <v>0</v>
          </cell>
          <cell r="AT1214">
            <v>0</v>
          </cell>
        </row>
        <row r="1215"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P1215">
            <v>0</v>
          </cell>
          <cell r="AT1215">
            <v>0</v>
          </cell>
        </row>
        <row r="1216">
          <cell r="J1216">
            <v>10000</v>
          </cell>
          <cell r="K1216">
            <v>10000</v>
          </cell>
          <cell r="L1216">
            <v>10000</v>
          </cell>
          <cell r="M1216">
            <v>10000</v>
          </cell>
          <cell r="N1216">
            <v>10000</v>
          </cell>
          <cell r="O1216">
            <v>10000</v>
          </cell>
          <cell r="P1216">
            <v>10000</v>
          </cell>
          <cell r="Q1216">
            <v>10000</v>
          </cell>
          <cell r="R1216">
            <v>10000</v>
          </cell>
          <cell r="S1216">
            <v>10000</v>
          </cell>
          <cell r="T1216">
            <v>10000</v>
          </cell>
          <cell r="U1216">
            <v>10000</v>
          </cell>
          <cell r="V1216">
            <v>10000</v>
          </cell>
          <cell r="W1216">
            <v>10000</v>
          </cell>
          <cell r="X1216">
            <v>10000</v>
          </cell>
          <cell r="Y1216">
            <v>10000</v>
          </cell>
          <cell r="Z1216">
            <v>10000</v>
          </cell>
          <cell r="AA1216">
            <v>10000</v>
          </cell>
          <cell r="AD1216">
            <v>10000</v>
          </cell>
          <cell r="AE1216">
            <v>10000</v>
          </cell>
          <cell r="AF1216">
            <v>10000</v>
          </cell>
          <cell r="AG1216">
            <v>10000</v>
          </cell>
          <cell r="AH1216">
            <v>10000</v>
          </cell>
          <cell r="AI1216">
            <v>10000</v>
          </cell>
          <cell r="AJ1216">
            <v>10000</v>
          </cell>
          <cell r="AK1216">
            <v>10000</v>
          </cell>
          <cell r="AL1216">
            <v>10000</v>
          </cell>
          <cell r="AM1216">
            <v>10000</v>
          </cell>
          <cell r="AN1216">
            <v>10000</v>
          </cell>
          <cell r="AP1216">
            <v>10000</v>
          </cell>
          <cell r="AT1216">
            <v>0</v>
          </cell>
        </row>
        <row r="1217">
          <cell r="J1217">
            <v>12500</v>
          </cell>
          <cell r="K1217">
            <v>12500</v>
          </cell>
          <cell r="L1217">
            <v>12500</v>
          </cell>
          <cell r="M1217">
            <v>12500</v>
          </cell>
          <cell r="N1217">
            <v>12500</v>
          </cell>
          <cell r="O1217">
            <v>12500</v>
          </cell>
          <cell r="P1217">
            <v>12500</v>
          </cell>
          <cell r="Q1217">
            <v>12500</v>
          </cell>
          <cell r="R1217">
            <v>12500</v>
          </cell>
          <cell r="S1217">
            <v>12500</v>
          </cell>
          <cell r="T1217">
            <v>12500</v>
          </cell>
          <cell r="U1217">
            <v>12500</v>
          </cell>
          <cell r="V1217">
            <v>12500</v>
          </cell>
          <cell r="W1217">
            <v>12500</v>
          </cell>
          <cell r="X1217">
            <v>12500</v>
          </cell>
          <cell r="Y1217">
            <v>12500</v>
          </cell>
          <cell r="Z1217">
            <v>12500</v>
          </cell>
          <cell r="AA1217">
            <v>12500</v>
          </cell>
          <cell r="AD1217">
            <v>12500</v>
          </cell>
          <cell r="AE1217">
            <v>12500</v>
          </cell>
          <cell r="AF1217">
            <v>12500</v>
          </cell>
          <cell r="AG1217">
            <v>12500</v>
          </cell>
          <cell r="AH1217">
            <v>12500</v>
          </cell>
          <cell r="AI1217">
            <v>12500</v>
          </cell>
          <cell r="AJ1217">
            <v>12500</v>
          </cell>
          <cell r="AK1217">
            <v>12500</v>
          </cell>
          <cell r="AL1217">
            <v>12500</v>
          </cell>
          <cell r="AM1217">
            <v>12500</v>
          </cell>
          <cell r="AN1217">
            <v>12500</v>
          </cell>
          <cell r="AP1217">
            <v>12500</v>
          </cell>
          <cell r="AT1217">
            <v>0</v>
          </cell>
        </row>
        <row r="1218"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5557.86</v>
          </cell>
          <cell r="U1218">
            <v>5557.86</v>
          </cell>
          <cell r="V1218">
            <v>5557.86</v>
          </cell>
          <cell r="W1218">
            <v>1091188.76</v>
          </cell>
          <cell r="X1218">
            <v>1694190.26</v>
          </cell>
          <cell r="Y1218">
            <v>1693918.25</v>
          </cell>
          <cell r="Z1218">
            <v>1817114.54</v>
          </cell>
          <cell r="AA1218">
            <v>1921355.1</v>
          </cell>
          <cell r="AD1218">
            <v>0</v>
          </cell>
          <cell r="AE1218">
            <v>0</v>
          </cell>
          <cell r="AF1218">
            <v>0</v>
          </cell>
          <cell r="AG1218">
            <v>231.57749999999999</v>
          </cell>
          <cell r="AH1218">
            <v>694.73249999999996</v>
          </cell>
          <cell r="AI1218">
            <v>1157.8875</v>
          </cell>
          <cell r="AJ1218">
            <v>46855.66333333333</v>
          </cell>
          <cell r="AK1218">
            <v>162913.12250000003</v>
          </cell>
          <cell r="AL1218">
            <v>304084.31041666667</v>
          </cell>
          <cell r="AM1218">
            <v>450377.34333333327</v>
          </cell>
          <cell r="AN1218">
            <v>606146.91166666662</v>
          </cell>
          <cell r="AP1218">
            <v>910593.68500000006</v>
          </cell>
          <cell r="AT1218">
            <v>0</v>
          </cell>
        </row>
        <row r="1219"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555389.13</v>
          </cell>
          <cell r="W1219">
            <v>828572.1</v>
          </cell>
          <cell r="X1219">
            <v>1514162.58</v>
          </cell>
          <cell r="Y1219">
            <v>1514275.46</v>
          </cell>
          <cell r="Z1219">
            <v>1514275.46</v>
          </cell>
          <cell r="AA1219">
            <v>1517126.11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23141.213749999999</v>
          </cell>
          <cell r="AJ1219">
            <v>80806.264999999999</v>
          </cell>
          <cell r="AK1219">
            <v>178420.21</v>
          </cell>
          <cell r="AL1219">
            <v>304605.12833333336</v>
          </cell>
          <cell r="AM1219">
            <v>430794.75</v>
          </cell>
          <cell r="AN1219">
            <v>557103.14874999993</v>
          </cell>
          <cell r="AP1219">
            <v>809957.50041666662</v>
          </cell>
          <cell r="AT1219">
            <v>0</v>
          </cell>
        </row>
        <row r="1220"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206639.68</v>
          </cell>
          <cell r="X1220">
            <v>1732217.82</v>
          </cell>
          <cell r="Y1220">
            <v>2707424.07</v>
          </cell>
          <cell r="Z1220">
            <v>1863612.57</v>
          </cell>
          <cell r="AA1220">
            <v>1870334.46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8609.9866666666658</v>
          </cell>
          <cell r="AK1220">
            <v>89395.715833333335</v>
          </cell>
          <cell r="AL1220">
            <v>274380.79458333337</v>
          </cell>
          <cell r="AM1220">
            <v>464840.65458333335</v>
          </cell>
          <cell r="AN1220">
            <v>620421.78083333338</v>
          </cell>
          <cell r="AP1220">
            <v>930103.4458333333</v>
          </cell>
          <cell r="AT1220">
            <v>0</v>
          </cell>
        </row>
        <row r="1221"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20709.53</v>
          </cell>
          <cell r="V1221">
            <v>354590.66</v>
          </cell>
          <cell r="W1221">
            <v>659483.16</v>
          </cell>
          <cell r="X1221">
            <v>702790.3</v>
          </cell>
          <cell r="Y1221">
            <v>711800.5</v>
          </cell>
          <cell r="Z1221">
            <v>1472617.16</v>
          </cell>
          <cell r="AA1221">
            <v>1472617.16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862.89708333333328</v>
          </cell>
          <cell r="AI1221">
            <v>16500.404999999999</v>
          </cell>
          <cell r="AJ1221">
            <v>58753.480833333335</v>
          </cell>
          <cell r="AK1221">
            <v>115514.875</v>
          </cell>
          <cell r="AL1221">
            <v>174456.15833333333</v>
          </cell>
          <cell r="AM1221">
            <v>265473.56083333335</v>
          </cell>
          <cell r="AN1221">
            <v>388191.65749999997</v>
          </cell>
          <cell r="AP1221">
            <v>646090.19750000001</v>
          </cell>
          <cell r="AT1221">
            <v>0</v>
          </cell>
        </row>
        <row r="1222"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1493408.14</v>
          </cell>
          <cell r="X1222">
            <v>1493408.14</v>
          </cell>
          <cell r="Y1222">
            <v>1493408.14</v>
          </cell>
          <cell r="Z1222">
            <v>1414807.72</v>
          </cell>
          <cell r="AA1222">
            <v>1388607.58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62225.339166666665</v>
          </cell>
          <cell r="AK1222">
            <v>186676.01749999999</v>
          </cell>
          <cell r="AL1222">
            <v>311126.6958333333</v>
          </cell>
          <cell r="AM1222">
            <v>432302.35666666669</v>
          </cell>
          <cell r="AN1222">
            <v>549111.32750000001</v>
          </cell>
          <cell r="AP1222">
            <v>776523.97291666677</v>
          </cell>
          <cell r="AT1222">
            <v>0</v>
          </cell>
        </row>
        <row r="1223"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P1223">
            <v>0</v>
          </cell>
          <cell r="AT1223" t="str">
            <v>23</v>
          </cell>
        </row>
        <row r="1224">
          <cell r="J1224">
            <v>2114114.88</v>
          </cell>
          <cell r="K1224">
            <v>3729714.12</v>
          </cell>
          <cell r="L1224">
            <v>4879398.78</v>
          </cell>
          <cell r="M1224">
            <v>3632648.83</v>
          </cell>
          <cell r="N1224">
            <v>3505116.17</v>
          </cell>
          <cell r="O1224">
            <v>3406864.03</v>
          </cell>
          <cell r="P1224">
            <v>3346196.78</v>
          </cell>
          <cell r="Q1224">
            <v>3104992.2</v>
          </cell>
          <cell r="R1224">
            <v>2929179.63</v>
          </cell>
          <cell r="S1224">
            <v>2753367.06</v>
          </cell>
          <cell r="T1224">
            <v>2577554.4900000002</v>
          </cell>
          <cell r="U1224">
            <v>2401741.92</v>
          </cell>
          <cell r="V1224">
            <v>3229175.46</v>
          </cell>
          <cell r="W1224">
            <v>3743916.69</v>
          </cell>
          <cell r="X1224">
            <v>4707230.8</v>
          </cell>
          <cell r="Y1224">
            <v>4614233.75</v>
          </cell>
          <cell r="Z1224">
            <v>4683873.5199999996</v>
          </cell>
          <cell r="AA1224">
            <v>5362063.37</v>
          </cell>
          <cell r="AD1224">
            <v>2733894.3941666665</v>
          </cell>
          <cell r="AE1224">
            <v>2853497.9437500001</v>
          </cell>
          <cell r="AF1224">
            <v>2965983.0325000002</v>
          </cell>
          <cell r="AG1224">
            <v>3069146.9250000003</v>
          </cell>
          <cell r="AH1224">
            <v>3158127.6479166667</v>
          </cell>
          <cell r="AI1224">
            <v>3244868.2650000001</v>
          </cell>
          <cell r="AJ1224">
            <v>3291920.8962500002</v>
          </cell>
          <cell r="AK1224">
            <v>3285339.0041666664</v>
          </cell>
          <cell r="AL1224">
            <v>3319064.7100000004</v>
          </cell>
          <cell r="AM1224">
            <v>3409078.9712499999</v>
          </cell>
          <cell r="AN1224">
            <v>3539660.5</v>
          </cell>
          <cell r="AP1224">
            <v>3849916.574583333</v>
          </cell>
          <cell r="AT1224">
            <v>0</v>
          </cell>
        </row>
        <row r="1225">
          <cell r="J1225">
            <v>4578061.0199999996</v>
          </cell>
          <cell r="K1225">
            <v>4458195.1100000003</v>
          </cell>
          <cell r="L1225">
            <v>4322130.53</v>
          </cell>
          <cell r="M1225">
            <v>4145427.71</v>
          </cell>
          <cell r="N1225">
            <v>3967452.49</v>
          </cell>
          <cell r="O1225">
            <v>3806434.8</v>
          </cell>
          <cell r="P1225">
            <v>3628520.53</v>
          </cell>
          <cell r="Q1225">
            <v>3484296.87</v>
          </cell>
          <cell r="R1225">
            <v>3310156.02</v>
          </cell>
          <cell r="S1225">
            <v>3136015.17</v>
          </cell>
          <cell r="T1225">
            <v>2961874.32</v>
          </cell>
          <cell r="U1225">
            <v>2787733.47</v>
          </cell>
          <cell r="V1225">
            <v>2866672.82</v>
          </cell>
          <cell r="W1225">
            <v>2692531.97</v>
          </cell>
          <cell r="X1225">
            <v>2532464.89</v>
          </cell>
          <cell r="Y1225">
            <v>2366732.29</v>
          </cell>
          <cell r="Z1225">
            <v>2192591.44</v>
          </cell>
          <cell r="AA1225">
            <v>3941098.43</v>
          </cell>
          <cell r="AD1225">
            <v>4128361.61</v>
          </cell>
          <cell r="AE1225">
            <v>4061533.9424999994</v>
          </cell>
          <cell r="AF1225">
            <v>3992056.5666666664</v>
          </cell>
          <cell r="AG1225">
            <v>3904881.3637500009</v>
          </cell>
          <cell r="AH1225">
            <v>3784316.0562500008</v>
          </cell>
          <cell r="AI1225">
            <v>3644216.9950000006</v>
          </cell>
          <cell r="AJ1225">
            <v>3499339.8558333335</v>
          </cell>
          <cell r="AK1225">
            <v>3351201.1566666663</v>
          </cell>
          <cell r="AL1225">
            <v>3202519.4458333333</v>
          </cell>
          <cell r="AM1225">
            <v>3054454.5929166661</v>
          </cell>
          <cell r="AN1225">
            <v>2986113.0337499999</v>
          </cell>
          <cell r="AP1225">
            <v>3031121.3658333332</v>
          </cell>
          <cell r="AT1225">
            <v>0</v>
          </cell>
        </row>
        <row r="1226">
          <cell r="J1226">
            <v>851594.76</v>
          </cell>
          <cell r="K1226">
            <v>780628.52</v>
          </cell>
          <cell r="L1226">
            <v>709662.28</v>
          </cell>
          <cell r="M1226">
            <v>638696.04</v>
          </cell>
          <cell r="N1226">
            <v>567729.80000000005</v>
          </cell>
          <cell r="O1226">
            <v>496763.56</v>
          </cell>
          <cell r="P1226">
            <v>425797.32</v>
          </cell>
          <cell r="Q1226">
            <v>354831.08</v>
          </cell>
          <cell r="R1226">
            <v>283864.84000000003</v>
          </cell>
          <cell r="S1226">
            <v>212898.6</v>
          </cell>
          <cell r="T1226">
            <v>141932.35999999999</v>
          </cell>
          <cell r="U1226">
            <v>70966.12</v>
          </cell>
          <cell r="V1226">
            <v>-0.12</v>
          </cell>
          <cell r="W1226">
            <v>-0.12</v>
          </cell>
          <cell r="X1226">
            <v>-0.12</v>
          </cell>
          <cell r="Y1226">
            <v>0</v>
          </cell>
          <cell r="Z1226">
            <v>0</v>
          </cell>
          <cell r="AA1226">
            <v>0</v>
          </cell>
          <cell r="AD1226">
            <v>780628.52</v>
          </cell>
          <cell r="AE1226">
            <v>709662.27999999991</v>
          </cell>
          <cell r="AF1226">
            <v>638696.03999999992</v>
          </cell>
          <cell r="AG1226">
            <v>567729.79999999993</v>
          </cell>
          <cell r="AH1226">
            <v>496763.56</v>
          </cell>
          <cell r="AI1226">
            <v>425797.32</v>
          </cell>
          <cell r="AJ1226">
            <v>357788.00666666665</v>
          </cell>
          <cell r="AK1226">
            <v>295692.54666666669</v>
          </cell>
          <cell r="AL1226">
            <v>239510.94499999998</v>
          </cell>
          <cell r="AM1226">
            <v>189243.20166666666</v>
          </cell>
          <cell r="AN1226">
            <v>144889.31166666668</v>
          </cell>
          <cell r="AP1226">
            <v>73923.091666666674</v>
          </cell>
          <cell r="AT1226">
            <v>0</v>
          </cell>
        </row>
        <row r="1227">
          <cell r="J1227">
            <v>3052900.22</v>
          </cell>
          <cell r="K1227">
            <v>3006583.75</v>
          </cell>
          <cell r="L1227">
            <v>2978219.75</v>
          </cell>
          <cell r="M1227">
            <v>2949855.75</v>
          </cell>
          <cell r="N1227">
            <v>2921509.16</v>
          </cell>
          <cell r="O1227">
            <v>2894027.12</v>
          </cell>
          <cell r="P1227">
            <v>2865663.12</v>
          </cell>
          <cell r="Q1227">
            <v>2837299.12</v>
          </cell>
          <cell r="R1227">
            <v>2808935.12</v>
          </cell>
          <cell r="S1227">
            <v>2780571.12</v>
          </cell>
          <cell r="T1227">
            <v>2752207.12</v>
          </cell>
          <cell r="U1227">
            <v>2723843.12</v>
          </cell>
          <cell r="V1227">
            <v>2695830.75</v>
          </cell>
          <cell r="W1227">
            <v>2667466.75</v>
          </cell>
          <cell r="X1227">
            <v>2639102.75</v>
          </cell>
          <cell r="Y1227">
            <v>2610738.75</v>
          </cell>
          <cell r="Z1227">
            <v>2582374.75</v>
          </cell>
          <cell r="AA1227">
            <v>2554010.75</v>
          </cell>
          <cell r="AD1227">
            <v>3028093.2216666671</v>
          </cell>
          <cell r="AE1227">
            <v>3016907.0100000002</v>
          </cell>
          <cell r="AF1227">
            <v>2988064.2283333335</v>
          </cell>
          <cell r="AG1227">
            <v>2944441.6237500007</v>
          </cell>
          <cell r="AH1227">
            <v>2902104.2100000004</v>
          </cell>
          <cell r="AI1227">
            <v>2866089.9779166672</v>
          </cell>
          <cell r="AJ1227">
            <v>2837082.208333334</v>
          </cell>
          <cell r="AK1227">
            <v>2808822.458333334</v>
          </cell>
          <cell r="AL1227">
            <v>2780562.7083333335</v>
          </cell>
          <cell r="AM1227">
            <v>2752302.2329166667</v>
          </cell>
          <cell r="AN1227">
            <v>2724004.2837499999</v>
          </cell>
          <cell r="AP1227">
            <v>2667334.8887499999</v>
          </cell>
          <cell r="AT1227">
            <v>0</v>
          </cell>
        </row>
        <row r="1228">
          <cell r="J1228">
            <v>1625524.14</v>
          </cell>
          <cell r="K1228">
            <v>3015715.48</v>
          </cell>
          <cell r="L1228">
            <v>3476172.41</v>
          </cell>
          <cell r="M1228">
            <v>3561670.2</v>
          </cell>
          <cell r="N1228">
            <v>3563431.38</v>
          </cell>
          <cell r="O1228">
            <v>3646616.35</v>
          </cell>
          <cell r="P1228">
            <v>3772792.63</v>
          </cell>
          <cell r="Q1228">
            <v>3773575.45</v>
          </cell>
          <cell r="R1228">
            <v>3773575.45</v>
          </cell>
          <cell r="S1228">
            <v>3773575.45</v>
          </cell>
          <cell r="T1228">
            <v>3773575.45</v>
          </cell>
          <cell r="U1228">
            <v>3773575.45</v>
          </cell>
          <cell r="V1228">
            <v>3773575.45</v>
          </cell>
          <cell r="W1228">
            <v>3773575.45</v>
          </cell>
          <cell r="X1228">
            <v>3773575.45</v>
          </cell>
          <cell r="Y1228">
            <v>3383205.61</v>
          </cell>
          <cell r="Z1228">
            <v>3350674.79</v>
          </cell>
          <cell r="AA1228">
            <v>3318143.97</v>
          </cell>
          <cell r="AD1228">
            <v>2037261.4054166668</v>
          </cell>
          <cell r="AE1228">
            <v>2351663.5879166666</v>
          </cell>
          <cell r="AF1228">
            <v>2665961.6024999996</v>
          </cell>
          <cell r="AG1228">
            <v>2979344.3295833338</v>
          </cell>
          <cell r="AH1228">
            <v>3298207.7837499999</v>
          </cell>
          <cell r="AI1228">
            <v>3550318.7912500002</v>
          </cell>
          <cell r="AJ1228">
            <v>3671398.427916667</v>
          </cell>
          <cell r="AK1228">
            <v>3715367.72</v>
          </cell>
          <cell r="AL1228">
            <v>3720323.48875</v>
          </cell>
          <cell r="AM1228">
            <v>3704022.6062499997</v>
          </cell>
          <cell r="AN1228">
            <v>3681471.399166666</v>
          </cell>
          <cell r="AP1228">
            <v>3605499.5466666664</v>
          </cell>
          <cell r="AT1228">
            <v>0</v>
          </cell>
        </row>
        <row r="1229">
          <cell r="J1229">
            <v>0</v>
          </cell>
          <cell r="K1229">
            <v>1748299.98</v>
          </cell>
          <cell r="L1229">
            <v>1711877.06</v>
          </cell>
          <cell r="M1229">
            <v>1675454.14</v>
          </cell>
          <cell r="N1229">
            <v>1639031.22</v>
          </cell>
          <cell r="O1229">
            <v>1602608.3</v>
          </cell>
          <cell r="P1229">
            <v>1566185.38</v>
          </cell>
          <cell r="Q1229">
            <v>1529762.46</v>
          </cell>
          <cell r="R1229">
            <v>1493339.54</v>
          </cell>
          <cell r="S1229">
            <v>1456916.62</v>
          </cell>
          <cell r="T1229">
            <v>1420493.7</v>
          </cell>
          <cell r="U1229">
            <v>1384070.78</v>
          </cell>
          <cell r="V1229">
            <v>1347647.86</v>
          </cell>
          <cell r="W1229">
            <v>1311224.94</v>
          </cell>
          <cell r="X1229">
            <v>1274802.02</v>
          </cell>
          <cell r="Y1229">
            <v>1238379.1000000001</v>
          </cell>
          <cell r="Z1229">
            <v>1201956.18</v>
          </cell>
          <cell r="AA1229">
            <v>1165533.26</v>
          </cell>
          <cell r="AD1229">
            <v>892361.44249999989</v>
          </cell>
          <cell r="AE1229">
            <v>1018324.0258333333</v>
          </cell>
          <cell r="AF1229">
            <v>1141251.3658333332</v>
          </cell>
          <cell r="AG1229">
            <v>1261143.4624999999</v>
          </cell>
          <cell r="AH1229">
            <v>1378000.3158333332</v>
          </cell>
          <cell r="AI1229">
            <v>1491821.9258333333</v>
          </cell>
          <cell r="AJ1229">
            <v>1529762.46</v>
          </cell>
          <cell r="AK1229">
            <v>1493339.5399999998</v>
          </cell>
          <cell r="AL1229">
            <v>1456916.6199999999</v>
          </cell>
          <cell r="AM1229">
            <v>1420493.7</v>
          </cell>
          <cell r="AN1229">
            <v>1384070.7799999998</v>
          </cell>
          <cell r="AP1229">
            <v>1311887.175</v>
          </cell>
          <cell r="AT1229">
            <v>0</v>
          </cell>
        </row>
        <row r="1230">
          <cell r="J1230">
            <v>176474.85</v>
          </cell>
          <cell r="K1230">
            <v>601152</v>
          </cell>
          <cell r="L1230">
            <v>1496707.63</v>
          </cell>
          <cell r="M1230">
            <v>2292015.5699999998</v>
          </cell>
          <cell r="N1230">
            <v>2258435.7999999998</v>
          </cell>
          <cell r="O1230">
            <v>2258435.7999999998</v>
          </cell>
          <cell r="P1230">
            <v>2258435.7999999998</v>
          </cell>
          <cell r="Q1230">
            <v>2157311.7999999998</v>
          </cell>
          <cell r="R1230">
            <v>2123603.7999999998</v>
          </cell>
          <cell r="S1230">
            <v>2089895.8</v>
          </cell>
          <cell r="T1230">
            <v>2056187.8</v>
          </cell>
          <cell r="U1230">
            <v>2022479.8</v>
          </cell>
          <cell r="V1230">
            <v>1988771.8</v>
          </cell>
          <cell r="W1230">
            <v>1955063.8</v>
          </cell>
          <cell r="X1230">
            <v>1921355.8</v>
          </cell>
          <cell r="Y1230">
            <v>1887647.8</v>
          </cell>
          <cell r="Z1230">
            <v>1853939.8</v>
          </cell>
          <cell r="AA1230">
            <v>1820231.8</v>
          </cell>
          <cell r="AD1230">
            <v>1042627.3591666667</v>
          </cell>
          <cell r="AE1230">
            <v>1220998.8425</v>
          </cell>
          <cell r="AF1230">
            <v>1396561.3258333334</v>
          </cell>
          <cell r="AG1230">
            <v>1569216.2620833332</v>
          </cell>
          <cell r="AH1230">
            <v>1735360.1220833336</v>
          </cell>
          <cell r="AI1230">
            <v>1891440.4104166667</v>
          </cell>
          <cell r="AJ1230">
            <v>2023365.7750000001</v>
          </cell>
          <cell r="AK1230">
            <v>2097472.4404166671</v>
          </cell>
          <cell r="AL1230">
            <v>2098317.4570833337</v>
          </cell>
          <cell r="AM1230">
            <v>2064614.8000000005</v>
          </cell>
          <cell r="AN1230">
            <v>2029502.3000000005</v>
          </cell>
          <cell r="AP1230">
            <v>1955063.8000000005</v>
          </cell>
          <cell r="AT1230">
            <v>0</v>
          </cell>
        </row>
        <row r="1231"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302084.17</v>
          </cell>
          <cell r="U1231">
            <v>1107983.6599999999</v>
          </cell>
          <cell r="V1231">
            <v>1418297.84</v>
          </cell>
          <cell r="W1231">
            <v>1442896.39</v>
          </cell>
          <cell r="X1231">
            <v>1797943.81</v>
          </cell>
          <cell r="Y1231">
            <v>1797943.81</v>
          </cell>
          <cell r="Z1231">
            <v>2773067.92</v>
          </cell>
          <cell r="AA1231">
            <v>2773081.77</v>
          </cell>
          <cell r="AD1231">
            <v>0</v>
          </cell>
          <cell r="AE1231">
            <v>0</v>
          </cell>
          <cell r="AF1231">
            <v>0</v>
          </cell>
          <cell r="AG1231">
            <v>12586.840416666666</v>
          </cell>
          <cell r="AH1231">
            <v>71339.666666666672</v>
          </cell>
          <cell r="AI1231">
            <v>176601.39583333334</v>
          </cell>
          <cell r="AJ1231">
            <v>295817.82208333333</v>
          </cell>
          <cell r="AK1231">
            <v>430852.83041666663</v>
          </cell>
          <cell r="AL1231">
            <v>580681.48124999995</v>
          </cell>
          <cell r="AM1231">
            <v>771140.30333333334</v>
          </cell>
          <cell r="AN1231">
            <v>1002229.8737499999</v>
          </cell>
          <cell r="AP1231">
            <v>1464731.8712499999</v>
          </cell>
          <cell r="AT1231">
            <v>0</v>
          </cell>
        </row>
        <row r="1232"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1356.32</v>
          </cell>
          <cell r="V1232">
            <v>14741.18</v>
          </cell>
          <cell r="W1232">
            <v>14741.18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56.513333333333328</v>
          </cell>
          <cell r="AI1232">
            <v>727.24249999999995</v>
          </cell>
          <cell r="AJ1232">
            <v>1955.6741666666667</v>
          </cell>
          <cell r="AK1232">
            <v>2569.89</v>
          </cell>
          <cell r="AL1232">
            <v>2569.89</v>
          </cell>
          <cell r="AM1232">
            <v>2569.89</v>
          </cell>
          <cell r="AN1232">
            <v>2569.89</v>
          </cell>
          <cell r="AP1232">
            <v>2569.89</v>
          </cell>
          <cell r="AT1232">
            <v>0</v>
          </cell>
        </row>
        <row r="1233">
          <cell r="J1233">
            <v>423611.83</v>
          </cell>
          <cell r="K1233">
            <v>425344.58</v>
          </cell>
          <cell r="L1233">
            <v>426175.33</v>
          </cell>
          <cell r="M1233">
            <v>440996.89</v>
          </cell>
          <cell r="N1233">
            <v>440996.89</v>
          </cell>
          <cell r="O1233">
            <v>440996.89</v>
          </cell>
          <cell r="P1233">
            <v>441892.89</v>
          </cell>
          <cell r="Q1233">
            <v>443378.14</v>
          </cell>
          <cell r="R1233">
            <v>443378.14</v>
          </cell>
          <cell r="S1233">
            <v>444306.14</v>
          </cell>
          <cell r="T1233">
            <v>445917.94</v>
          </cell>
          <cell r="U1233">
            <v>445917.94</v>
          </cell>
          <cell r="V1233">
            <v>446845.94</v>
          </cell>
          <cell r="W1233">
            <v>446845.94</v>
          </cell>
          <cell r="X1233">
            <v>447764.94</v>
          </cell>
          <cell r="Y1233">
            <v>453733.07</v>
          </cell>
          <cell r="Z1233">
            <v>455169.07</v>
          </cell>
          <cell r="AA1233">
            <v>459036.12</v>
          </cell>
          <cell r="AD1233">
            <v>428506.42333333334</v>
          </cell>
          <cell r="AE1233">
            <v>430750.40333333332</v>
          </cell>
          <cell r="AF1233">
            <v>432994.3833333333</v>
          </cell>
          <cell r="AG1233">
            <v>435231.31333333341</v>
          </cell>
          <cell r="AH1233">
            <v>437461.19333333342</v>
          </cell>
          <cell r="AI1233">
            <v>439544.22125000012</v>
          </cell>
          <cell r="AJ1233">
            <v>441408.19916666672</v>
          </cell>
          <cell r="AK1233">
            <v>443203.65625000006</v>
          </cell>
          <cell r="AL1233">
            <v>444633.89750000014</v>
          </cell>
          <cell r="AM1233">
            <v>445755.07916666678</v>
          </cell>
          <cell r="AN1233">
            <v>447097.22125</v>
          </cell>
          <cell r="AP1233">
            <v>431683.00374999992</v>
          </cell>
          <cell r="AT1233">
            <v>0</v>
          </cell>
        </row>
        <row r="1234">
          <cell r="J1234">
            <v>517794.22</v>
          </cell>
          <cell r="K1234">
            <v>517794.22</v>
          </cell>
          <cell r="L1234">
            <v>518202.47</v>
          </cell>
          <cell r="M1234">
            <v>518202.47</v>
          </cell>
          <cell r="N1234">
            <v>518202.47</v>
          </cell>
          <cell r="O1234">
            <v>620530.47</v>
          </cell>
          <cell r="P1234">
            <v>620530.47</v>
          </cell>
          <cell r="Q1234">
            <v>628937.44999999995</v>
          </cell>
          <cell r="R1234">
            <v>666061.4</v>
          </cell>
          <cell r="S1234">
            <v>667646.29</v>
          </cell>
          <cell r="T1234">
            <v>668500.9</v>
          </cell>
          <cell r="U1234">
            <v>668500.9</v>
          </cell>
          <cell r="V1234">
            <v>726101.09</v>
          </cell>
          <cell r="W1234">
            <v>728781.59</v>
          </cell>
          <cell r="X1234">
            <v>742967.94</v>
          </cell>
          <cell r="Y1234">
            <v>744397.94</v>
          </cell>
          <cell r="Z1234">
            <v>744720.44</v>
          </cell>
          <cell r="AA1234">
            <v>744720.44</v>
          </cell>
          <cell r="AD1234">
            <v>538484.39124999987</v>
          </cell>
          <cell r="AE1234">
            <v>550043.40708333324</v>
          </cell>
          <cell r="AF1234">
            <v>562740.98624999996</v>
          </cell>
          <cell r="AG1234">
            <v>575357.18416666659</v>
          </cell>
          <cell r="AH1234">
            <v>587962.53250000009</v>
          </cell>
          <cell r="AI1234">
            <v>602921.43041666679</v>
          </cell>
          <cell r="AJ1234">
            <v>620392.02375000005</v>
          </cell>
          <cell r="AK1234">
            <v>638548.39208333334</v>
          </cell>
          <cell r="AL1234">
            <v>657338.43125000002</v>
          </cell>
          <cell r="AM1234">
            <v>676201.49124999996</v>
          </cell>
          <cell r="AN1234">
            <v>690814.32208333316</v>
          </cell>
          <cell r="AP1234">
            <v>692216.47041666647</v>
          </cell>
          <cell r="AT1234" t="str">
            <v>57</v>
          </cell>
        </row>
        <row r="1235">
          <cell r="J1235">
            <v>347291</v>
          </cell>
          <cell r="K1235">
            <v>341105.8</v>
          </cell>
          <cell r="L1235">
            <v>341105.8</v>
          </cell>
          <cell r="M1235">
            <v>341105.8</v>
          </cell>
          <cell r="N1235">
            <v>325453.49</v>
          </cell>
          <cell r="O1235">
            <v>325453.49</v>
          </cell>
          <cell r="P1235">
            <v>325453.49</v>
          </cell>
          <cell r="Q1235">
            <v>350000</v>
          </cell>
          <cell r="R1235">
            <v>350000</v>
          </cell>
          <cell r="S1235">
            <v>350000</v>
          </cell>
          <cell r="T1235">
            <v>347460.2</v>
          </cell>
          <cell r="U1235">
            <v>347460.2</v>
          </cell>
          <cell r="V1235">
            <v>347460.2</v>
          </cell>
          <cell r="W1235">
            <v>346532.2</v>
          </cell>
          <cell r="X1235">
            <v>346532.2</v>
          </cell>
          <cell r="Y1235">
            <v>346532.2</v>
          </cell>
          <cell r="Z1235">
            <v>338209.07</v>
          </cell>
          <cell r="AA1235">
            <v>338209.07</v>
          </cell>
          <cell r="AD1235">
            <v>340962.57250000001</v>
          </cell>
          <cell r="AE1235">
            <v>340962.57250000001</v>
          </cell>
          <cell r="AF1235">
            <v>340962.57250000001</v>
          </cell>
          <cell r="AG1235">
            <v>340969.6225</v>
          </cell>
          <cell r="AH1235">
            <v>340983.72250000003</v>
          </cell>
          <cell r="AI1235">
            <v>340997.82250000007</v>
          </cell>
          <cell r="AJ1235">
            <v>341230.97250000009</v>
          </cell>
          <cell r="AK1235">
            <v>341683.17250000004</v>
          </cell>
          <cell r="AL1235">
            <v>342135.37250000006</v>
          </cell>
          <cell r="AM1235">
            <v>342892.95500000007</v>
          </cell>
          <cell r="AN1235">
            <v>343955.92</v>
          </cell>
          <cell r="AP1235">
            <v>345550.36749999999</v>
          </cell>
          <cell r="AT1235" t="str">
            <v>57</v>
          </cell>
        </row>
        <row r="1236">
          <cell r="J1236">
            <v>88616.68</v>
          </cell>
          <cell r="K1236">
            <v>87501.68</v>
          </cell>
          <cell r="L1236">
            <v>87501.68</v>
          </cell>
          <cell r="M1236">
            <v>87501.68</v>
          </cell>
          <cell r="N1236">
            <v>87093.43</v>
          </cell>
          <cell r="O1236">
            <v>87093.43</v>
          </cell>
          <cell r="P1236">
            <v>87093.43</v>
          </cell>
          <cell r="Q1236">
            <v>100000</v>
          </cell>
          <cell r="R1236">
            <v>100000</v>
          </cell>
          <cell r="S1236">
            <v>100000</v>
          </cell>
          <cell r="T1236">
            <v>60436.55</v>
          </cell>
          <cell r="U1236">
            <v>60436.55</v>
          </cell>
          <cell r="V1236">
            <v>60436.55</v>
          </cell>
          <cell r="W1236">
            <v>155.86000000000001</v>
          </cell>
          <cell r="X1236">
            <v>155.86000000000001</v>
          </cell>
          <cell r="Y1236">
            <v>155.86000000000001</v>
          </cell>
          <cell r="Z1236">
            <v>-15782.99</v>
          </cell>
          <cell r="AA1236">
            <v>-15782.99</v>
          </cell>
          <cell r="AD1236">
            <v>90802.947499999966</v>
          </cell>
          <cell r="AE1236">
            <v>90802.947499999966</v>
          </cell>
          <cell r="AF1236">
            <v>90802.947499999995</v>
          </cell>
          <cell r="AG1236">
            <v>89628.775416666656</v>
          </cell>
          <cell r="AH1236">
            <v>87280.431250000009</v>
          </cell>
          <cell r="AI1236">
            <v>84932.087083333332</v>
          </cell>
          <cell r="AJ1236">
            <v>80118.505833333344</v>
          </cell>
          <cell r="AK1236">
            <v>72839.687500000015</v>
          </cell>
          <cell r="AL1236">
            <v>65560.869166666685</v>
          </cell>
          <cell r="AM1236">
            <v>57634.942500000005</v>
          </cell>
          <cell r="AN1236">
            <v>49061.907499999994</v>
          </cell>
          <cell r="AP1236">
            <v>36202.354999999996</v>
          </cell>
          <cell r="AT1236" t="str">
            <v>57</v>
          </cell>
        </row>
        <row r="1237">
          <cell r="J1237">
            <v>2254508.17</v>
          </cell>
          <cell r="K1237">
            <v>2254508.17</v>
          </cell>
          <cell r="L1237">
            <v>2254508.17</v>
          </cell>
          <cell r="M1237">
            <v>2254508.17</v>
          </cell>
          <cell r="N1237">
            <v>2254508.17</v>
          </cell>
          <cell r="O1237">
            <v>2254508.17</v>
          </cell>
          <cell r="P1237">
            <v>2254508.17</v>
          </cell>
          <cell r="Q1237">
            <v>2254508.17</v>
          </cell>
          <cell r="R1237">
            <v>2254508.17</v>
          </cell>
          <cell r="S1237">
            <v>2254508.17</v>
          </cell>
          <cell r="T1237">
            <v>2254508.17</v>
          </cell>
          <cell r="U1237">
            <v>2254508.17</v>
          </cell>
          <cell r="V1237">
            <v>2254508.17</v>
          </cell>
          <cell r="W1237">
            <v>2254508.17</v>
          </cell>
          <cell r="X1237">
            <v>2254508.17</v>
          </cell>
          <cell r="Y1237">
            <v>2254508.17</v>
          </cell>
          <cell r="Z1237">
            <v>2254508.17</v>
          </cell>
          <cell r="AA1237">
            <v>2254508.17</v>
          </cell>
          <cell r="AD1237">
            <v>2254508.1700000004</v>
          </cell>
          <cell r="AE1237">
            <v>2254508.1700000004</v>
          </cell>
          <cell r="AF1237">
            <v>2254508.1700000004</v>
          </cell>
          <cell r="AG1237">
            <v>2254508.1700000004</v>
          </cell>
          <cell r="AH1237">
            <v>2254508.1700000004</v>
          </cell>
          <cell r="AI1237">
            <v>2254508.1700000004</v>
          </cell>
          <cell r="AJ1237">
            <v>2254508.1700000004</v>
          </cell>
          <cell r="AK1237">
            <v>2254508.1700000004</v>
          </cell>
          <cell r="AL1237">
            <v>2254508.1700000004</v>
          </cell>
          <cell r="AM1237">
            <v>2254508.1700000004</v>
          </cell>
          <cell r="AN1237">
            <v>2254508.1700000004</v>
          </cell>
          <cell r="AP1237">
            <v>2160570.3295833338</v>
          </cell>
          <cell r="AT1237">
            <v>0</v>
          </cell>
        </row>
        <row r="1238"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P1238">
            <v>0</v>
          </cell>
          <cell r="AT1238" t="str">
            <v>57</v>
          </cell>
        </row>
        <row r="1239">
          <cell r="J1239">
            <v>50000</v>
          </cell>
          <cell r="K1239">
            <v>50000</v>
          </cell>
          <cell r="L1239">
            <v>50000</v>
          </cell>
          <cell r="M1239">
            <v>50000</v>
          </cell>
          <cell r="N1239">
            <v>50000</v>
          </cell>
          <cell r="O1239">
            <v>50000</v>
          </cell>
          <cell r="P1239">
            <v>50000</v>
          </cell>
          <cell r="Q1239">
            <v>50000</v>
          </cell>
          <cell r="R1239">
            <v>50000</v>
          </cell>
          <cell r="S1239">
            <v>50000</v>
          </cell>
          <cell r="T1239">
            <v>50000</v>
          </cell>
          <cell r="U1239">
            <v>50000</v>
          </cell>
          <cell r="V1239">
            <v>50000</v>
          </cell>
          <cell r="W1239">
            <v>50000</v>
          </cell>
          <cell r="X1239">
            <v>50000</v>
          </cell>
          <cell r="Y1239">
            <v>50000</v>
          </cell>
          <cell r="Z1239">
            <v>50000</v>
          </cell>
          <cell r="AA1239">
            <v>50000</v>
          </cell>
          <cell r="AD1239">
            <v>50000</v>
          </cell>
          <cell r="AE1239">
            <v>50000</v>
          </cell>
          <cell r="AF1239">
            <v>50000</v>
          </cell>
          <cell r="AG1239">
            <v>50000</v>
          </cell>
          <cell r="AH1239">
            <v>50000</v>
          </cell>
          <cell r="AI1239">
            <v>50000</v>
          </cell>
          <cell r="AJ1239">
            <v>50000</v>
          </cell>
          <cell r="AK1239">
            <v>50000</v>
          </cell>
          <cell r="AL1239">
            <v>50000</v>
          </cell>
          <cell r="AM1239">
            <v>50000</v>
          </cell>
          <cell r="AN1239">
            <v>50000</v>
          </cell>
          <cell r="AP1239">
            <v>50000</v>
          </cell>
          <cell r="AT1239">
            <v>0</v>
          </cell>
        </row>
        <row r="1240">
          <cell r="J1240">
            <v>1542311.38</v>
          </cell>
          <cell r="K1240">
            <v>1556298.08</v>
          </cell>
          <cell r="L1240">
            <v>1561021.55</v>
          </cell>
          <cell r="M1240">
            <v>1561021.55</v>
          </cell>
          <cell r="N1240">
            <v>1579857.19</v>
          </cell>
          <cell r="O1240">
            <v>1583090.19</v>
          </cell>
          <cell r="P1240">
            <v>1721132.55</v>
          </cell>
          <cell r="Q1240">
            <v>1614074.54</v>
          </cell>
          <cell r="R1240">
            <v>1685162.2</v>
          </cell>
          <cell r="S1240">
            <v>1690703.04</v>
          </cell>
          <cell r="T1240">
            <v>1950844.23</v>
          </cell>
          <cell r="U1240">
            <v>1959270.7</v>
          </cell>
          <cell r="V1240">
            <v>1982559.45</v>
          </cell>
          <cell r="W1240">
            <v>2060115.99</v>
          </cell>
          <cell r="X1240">
            <v>2110742.87</v>
          </cell>
          <cell r="Y1240">
            <v>2180118.46</v>
          </cell>
          <cell r="Z1240">
            <v>2139439.4500000002</v>
          </cell>
          <cell r="AA1240">
            <v>2168149.9</v>
          </cell>
          <cell r="AD1240">
            <v>1728488.4683333335</v>
          </cell>
          <cell r="AE1240">
            <v>1705133.3849999998</v>
          </cell>
          <cell r="AF1240">
            <v>1683253.4295833334</v>
          </cell>
          <cell r="AG1240">
            <v>1671404.9104166664</v>
          </cell>
          <cell r="AH1240">
            <v>1668818.5304166665</v>
          </cell>
          <cell r="AI1240">
            <v>1685409.2695833331</v>
          </cell>
          <cell r="AJ1240">
            <v>1724745.3520833331</v>
          </cell>
          <cell r="AK1240">
            <v>1768642.8199999996</v>
          </cell>
          <cell r="AL1240">
            <v>1817343.5795833331</v>
          </cell>
          <cell r="AM1240">
            <v>1866455.2116666667</v>
          </cell>
          <cell r="AN1240">
            <v>1914148.6270833332</v>
          </cell>
          <cell r="AP1240">
            <v>1960440.0149999999</v>
          </cell>
          <cell r="AT1240">
            <v>0</v>
          </cell>
        </row>
        <row r="1241">
          <cell r="J1241">
            <v>2867992.26</v>
          </cell>
          <cell r="K1241">
            <v>2804475.3</v>
          </cell>
          <cell r="L1241">
            <v>2804475.3</v>
          </cell>
          <cell r="M1241">
            <v>2804475.3</v>
          </cell>
          <cell r="N1241">
            <v>2780916.19</v>
          </cell>
          <cell r="O1241">
            <v>2780916.19</v>
          </cell>
          <cell r="P1241">
            <v>2780916.19</v>
          </cell>
          <cell r="Q1241">
            <v>2925000</v>
          </cell>
          <cell r="R1241">
            <v>2925000</v>
          </cell>
          <cell r="S1241">
            <v>2925000</v>
          </cell>
          <cell r="T1241">
            <v>2587409.08</v>
          </cell>
          <cell r="U1241">
            <v>2587409.08</v>
          </cell>
          <cell r="V1241">
            <v>2587409.08</v>
          </cell>
          <cell r="W1241">
            <v>2478137.3199999998</v>
          </cell>
          <cell r="X1241">
            <v>2478137.3199999998</v>
          </cell>
          <cell r="Y1241">
            <v>2478137.3199999998</v>
          </cell>
          <cell r="Z1241">
            <v>2398813.86</v>
          </cell>
          <cell r="AA1241">
            <v>2398813.86</v>
          </cell>
          <cell r="AD1241">
            <v>2844595.9375</v>
          </cell>
          <cell r="AE1241">
            <v>2844595.9375</v>
          </cell>
          <cell r="AF1241">
            <v>2844595.9375</v>
          </cell>
          <cell r="AG1241">
            <v>2832904.9716666671</v>
          </cell>
          <cell r="AH1241">
            <v>2809523.0400000005</v>
          </cell>
          <cell r="AI1241">
            <v>2786141.1083333329</v>
          </cell>
          <cell r="AJ1241">
            <v>2760852.7266666661</v>
          </cell>
          <cell r="AK1241">
            <v>2733657.8949999991</v>
          </cell>
          <cell r="AL1241">
            <v>2706463.063333333</v>
          </cell>
          <cell r="AM1241">
            <v>2676944.7170833331</v>
          </cell>
          <cell r="AN1241">
            <v>2645102.8562499997</v>
          </cell>
          <cell r="AP1241">
            <v>2709840.0649999999</v>
          </cell>
          <cell r="AT1241" t="str">
            <v>57</v>
          </cell>
        </row>
        <row r="1242"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P1242">
            <v>0</v>
          </cell>
          <cell r="AT1242">
            <v>0</v>
          </cell>
        </row>
        <row r="1243">
          <cell r="J1243">
            <v>-50267724.640000001</v>
          </cell>
          <cell r="K1243">
            <v>-50267724.640000001</v>
          </cell>
          <cell r="L1243">
            <v>-50267724.640000001</v>
          </cell>
          <cell r="M1243">
            <v>-50267724.640000001</v>
          </cell>
          <cell r="N1243">
            <v>-50267724.640000001</v>
          </cell>
          <cell r="O1243">
            <v>-50267724.640000001</v>
          </cell>
          <cell r="P1243">
            <v>-50267724.640000001</v>
          </cell>
          <cell r="Q1243">
            <v>-50267724.640000001</v>
          </cell>
          <cell r="R1243">
            <v>-50267724.640000001</v>
          </cell>
          <cell r="S1243">
            <v>-50267724.640000001</v>
          </cell>
          <cell r="T1243">
            <v>-50267724.640000001</v>
          </cell>
          <cell r="U1243">
            <v>-50267724.640000001</v>
          </cell>
          <cell r="V1243">
            <v>-50267724.640000001</v>
          </cell>
          <cell r="W1243">
            <v>-50267724.640000001</v>
          </cell>
          <cell r="X1243">
            <v>-50267724.640000001</v>
          </cell>
          <cell r="Y1243">
            <v>-50267724.640000001</v>
          </cell>
          <cell r="Z1243">
            <v>-50267724.640000001</v>
          </cell>
          <cell r="AA1243">
            <v>-50267724.640000001</v>
          </cell>
          <cell r="AD1243">
            <v>-50267724.639999993</v>
          </cell>
          <cell r="AE1243">
            <v>-50267724.639999993</v>
          </cell>
          <cell r="AF1243">
            <v>-50267724.639999993</v>
          </cell>
          <cell r="AG1243">
            <v>-50267724.639999993</v>
          </cell>
          <cell r="AH1243">
            <v>-50267724.639999993</v>
          </cell>
          <cell r="AI1243">
            <v>-50267724.639999993</v>
          </cell>
          <cell r="AJ1243">
            <v>-50267724.639999993</v>
          </cell>
          <cell r="AK1243">
            <v>-50267724.639999993</v>
          </cell>
          <cell r="AL1243">
            <v>-50267724.639999993</v>
          </cell>
          <cell r="AM1243">
            <v>-50267724.639999993</v>
          </cell>
          <cell r="AN1243">
            <v>-50267724.639999993</v>
          </cell>
          <cell r="AP1243">
            <v>-49060809.931666665</v>
          </cell>
          <cell r="AT1243" t="str">
            <v>57</v>
          </cell>
        </row>
        <row r="1244"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P1244">
            <v>0</v>
          </cell>
          <cell r="AT1244">
            <v>0</v>
          </cell>
        </row>
        <row r="1245">
          <cell r="J1245">
            <v>659654.59</v>
          </cell>
          <cell r="K1245">
            <v>659654.59</v>
          </cell>
          <cell r="L1245">
            <v>659654.59</v>
          </cell>
          <cell r="M1245">
            <v>659654.59</v>
          </cell>
          <cell r="N1245">
            <v>659654.59</v>
          </cell>
          <cell r="O1245">
            <v>659654.59</v>
          </cell>
          <cell r="P1245">
            <v>659654.59</v>
          </cell>
          <cell r="Q1245">
            <v>669654.71</v>
          </cell>
          <cell r="R1245">
            <v>669654.71</v>
          </cell>
          <cell r="S1245">
            <v>669654.71</v>
          </cell>
          <cell r="T1245">
            <v>669654.71</v>
          </cell>
          <cell r="U1245">
            <v>669654.71</v>
          </cell>
          <cell r="V1245">
            <v>669654.71</v>
          </cell>
          <cell r="W1245">
            <v>669654.71</v>
          </cell>
          <cell r="X1245">
            <v>669654.71</v>
          </cell>
          <cell r="Y1245">
            <v>669654.71</v>
          </cell>
          <cell r="Z1245">
            <v>669654.71</v>
          </cell>
          <cell r="AA1245">
            <v>669654.71</v>
          </cell>
          <cell r="AD1245">
            <v>660071.2616666666</v>
          </cell>
          <cell r="AE1245">
            <v>660904.60499999998</v>
          </cell>
          <cell r="AF1245">
            <v>661737.94833333325</v>
          </cell>
          <cell r="AG1245">
            <v>662571.29166666663</v>
          </cell>
          <cell r="AH1245">
            <v>663404.63499999989</v>
          </cell>
          <cell r="AI1245">
            <v>664237.97833333339</v>
          </cell>
          <cell r="AJ1245">
            <v>665071.32166666666</v>
          </cell>
          <cell r="AK1245">
            <v>665904.66500000004</v>
          </cell>
          <cell r="AL1245">
            <v>666738.0083333333</v>
          </cell>
          <cell r="AM1245">
            <v>667571.35166666657</v>
          </cell>
          <cell r="AN1245">
            <v>668404.69499999995</v>
          </cell>
          <cell r="AP1245">
            <v>642169.1020833333</v>
          </cell>
          <cell r="AT1245">
            <v>0</v>
          </cell>
        </row>
        <row r="1246"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P1246">
            <v>0</v>
          </cell>
          <cell r="AT1246">
            <v>0</v>
          </cell>
        </row>
        <row r="1247"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P1247">
            <v>0</v>
          </cell>
          <cell r="AT1247">
            <v>0</v>
          </cell>
        </row>
        <row r="1248">
          <cell r="J1248">
            <v>38981906.920000002</v>
          </cell>
          <cell r="K1248">
            <v>38996906.280000001</v>
          </cell>
          <cell r="L1248">
            <v>39013153.460000001</v>
          </cell>
          <cell r="M1248">
            <v>39021973.25</v>
          </cell>
          <cell r="N1248">
            <v>39029531.229999997</v>
          </cell>
          <cell r="O1248">
            <v>39037138.090000004</v>
          </cell>
          <cell r="P1248">
            <v>39069489.280000001</v>
          </cell>
          <cell r="Q1248">
            <v>39098452.350000001</v>
          </cell>
          <cell r="R1248">
            <v>39098452.350000001</v>
          </cell>
          <cell r="S1248">
            <v>39124526.130000003</v>
          </cell>
          <cell r="T1248">
            <v>39142946.75</v>
          </cell>
          <cell r="U1248">
            <v>39166374.159999996</v>
          </cell>
          <cell r="V1248">
            <v>39166517.159999996</v>
          </cell>
          <cell r="W1248">
            <v>39184274.43</v>
          </cell>
          <cell r="X1248">
            <v>39235992.079999998</v>
          </cell>
          <cell r="Y1248">
            <v>39257599.560000002</v>
          </cell>
          <cell r="Z1248">
            <v>39267422.810000002</v>
          </cell>
          <cell r="AA1248">
            <v>39286701.259999998</v>
          </cell>
          <cell r="AD1248">
            <v>38994657.349166669</v>
          </cell>
          <cell r="AE1248">
            <v>39009286.137083337</v>
          </cell>
          <cell r="AF1248">
            <v>39024407.846666664</v>
          </cell>
          <cell r="AG1248">
            <v>39040457.025416665</v>
          </cell>
          <cell r="AH1248">
            <v>39056845.59791667</v>
          </cell>
          <cell r="AI1248">
            <v>39072762.947500005</v>
          </cell>
          <cell r="AJ1248">
            <v>39088262.047083326</v>
          </cell>
          <cell r="AK1248">
            <v>39105353.99583333</v>
          </cell>
          <cell r="AL1248">
            <v>39124456.701249987</v>
          </cell>
          <cell r="AM1248">
            <v>39144186.61333333</v>
          </cell>
          <cell r="AN1248">
            <v>39164497.227916665</v>
          </cell>
          <cell r="AP1248">
            <v>37585789.486666672</v>
          </cell>
          <cell r="AT1248" t="str">
            <v>57</v>
          </cell>
        </row>
        <row r="1249">
          <cell r="J1249">
            <v>250000</v>
          </cell>
          <cell r="K1249">
            <v>250000</v>
          </cell>
          <cell r="L1249">
            <v>250000</v>
          </cell>
          <cell r="M1249">
            <v>250000</v>
          </cell>
          <cell r="N1249">
            <v>250000</v>
          </cell>
          <cell r="O1249">
            <v>250000</v>
          </cell>
          <cell r="P1249">
            <v>250000</v>
          </cell>
          <cell r="Q1249">
            <v>250000</v>
          </cell>
          <cell r="R1249">
            <v>250000</v>
          </cell>
          <cell r="S1249">
            <v>250000</v>
          </cell>
          <cell r="T1249">
            <v>250000</v>
          </cell>
          <cell r="U1249">
            <v>250000</v>
          </cell>
          <cell r="V1249">
            <v>250000</v>
          </cell>
          <cell r="W1249">
            <v>250000</v>
          </cell>
          <cell r="X1249">
            <v>250000</v>
          </cell>
          <cell r="Y1249">
            <v>250000</v>
          </cell>
          <cell r="Z1249">
            <v>250000</v>
          </cell>
          <cell r="AA1249">
            <v>250000</v>
          </cell>
          <cell r="AD1249">
            <v>250000</v>
          </cell>
          <cell r="AE1249">
            <v>250000</v>
          </cell>
          <cell r="AF1249">
            <v>250000</v>
          </cell>
          <cell r="AG1249">
            <v>250000</v>
          </cell>
          <cell r="AH1249">
            <v>250000</v>
          </cell>
          <cell r="AI1249">
            <v>250000</v>
          </cell>
          <cell r="AJ1249">
            <v>250000</v>
          </cell>
          <cell r="AK1249">
            <v>250000</v>
          </cell>
          <cell r="AL1249">
            <v>250000</v>
          </cell>
          <cell r="AM1249">
            <v>250000</v>
          </cell>
          <cell r="AN1249">
            <v>250000</v>
          </cell>
          <cell r="AP1249">
            <v>250000</v>
          </cell>
          <cell r="AT1249" t="str">
            <v>57</v>
          </cell>
        </row>
        <row r="1250"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P1250">
            <v>0</v>
          </cell>
          <cell r="AT1250">
            <v>0</v>
          </cell>
        </row>
        <row r="1251"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P1251">
            <v>0</v>
          </cell>
          <cell r="AT1251">
            <v>0</v>
          </cell>
        </row>
        <row r="1252">
          <cell r="J1252">
            <v>224879.76</v>
          </cell>
          <cell r="K1252">
            <v>224879.76</v>
          </cell>
          <cell r="L1252">
            <v>224879.76</v>
          </cell>
          <cell r="M1252">
            <v>224879.76</v>
          </cell>
          <cell r="N1252">
            <v>224879.76</v>
          </cell>
          <cell r="O1252">
            <v>224879.76</v>
          </cell>
          <cell r="P1252">
            <v>224879.76</v>
          </cell>
          <cell r="Q1252">
            <v>224879.76</v>
          </cell>
          <cell r="R1252">
            <v>224879.76</v>
          </cell>
          <cell r="S1252">
            <v>224879.76</v>
          </cell>
          <cell r="T1252">
            <v>224879.76</v>
          </cell>
          <cell r="U1252">
            <v>224879.76</v>
          </cell>
          <cell r="V1252">
            <v>224879.76</v>
          </cell>
          <cell r="W1252">
            <v>224879.76</v>
          </cell>
          <cell r="X1252">
            <v>226423.26</v>
          </cell>
          <cell r="Y1252">
            <v>226423.26</v>
          </cell>
          <cell r="Z1252">
            <v>226423.26</v>
          </cell>
          <cell r="AA1252">
            <v>226423.26</v>
          </cell>
          <cell r="AD1252">
            <v>224879.76</v>
          </cell>
          <cell r="AE1252">
            <v>224879.76</v>
          </cell>
          <cell r="AF1252">
            <v>224879.76</v>
          </cell>
          <cell r="AG1252">
            <v>224879.76</v>
          </cell>
          <cell r="AH1252">
            <v>224879.76</v>
          </cell>
          <cell r="AI1252">
            <v>224879.76</v>
          </cell>
          <cell r="AJ1252">
            <v>224879.76</v>
          </cell>
          <cell r="AK1252">
            <v>224944.07250000001</v>
          </cell>
          <cell r="AL1252">
            <v>225072.69750000001</v>
          </cell>
          <cell r="AM1252">
            <v>225201.32250000001</v>
          </cell>
          <cell r="AN1252">
            <v>225329.94750000001</v>
          </cell>
          <cell r="AP1252">
            <v>216217.20750000002</v>
          </cell>
          <cell r="AT1252">
            <v>0</v>
          </cell>
        </row>
        <row r="1253"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P1253">
            <v>0</v>
          </cell>
          <cell r="AT1253" t="str">
            <v>57</v>
          </cell>
        </row>
        <row r="1254">
          <cell r="J1254">
            <v>75000</v>
          </cell>
          <cell r="K1254">
            <v>75000</v>
          </cell>
          <cell r="L1254">
            <v>75000</v>
          </cell>
          <cell r="M1254">
            <v>75000</v>
          </cell>
          <cell r="N1254">
            <v>75000</v>
          </cell>
          <cell r="O1254">
            <v>75000</v>
          </cell>
          <cell r="P1254">
            <v>75000</v>
          </cell>
          <cell r="Q1254">
            <v>75000</v>
          </cell>
          <cell r="R1254">
            <v>75000</v>
          </cell>
          <cell r="S1254">
            <v>75000</v>
          </cell>
          <cell r="T1254">
            <v>75000</v>
          </cell>
          <cell r="U1254">
            <v>75000</v>
          </cell>
          <cell r="V1254">
            <v>75000</v>
          </cell>
          <cell r="W1254">
            <v>75000</v>
          </cell>
          <cell r="X1254">
            <v>75000</v>
          </cell>
          <cell r="Y1254">
            <v>75000</v>
          </cell>
          <cell r="Z1254">
            <v>73456.5</v>
          </cell>
          <cell r="AA1254">
            <v>73456.5</v>
          </cell>
          <cell r="AD1254">
            <v>75000</v>
          </cell>
          <cell r="AE1254">
            <v>75000</v>
          </cell>
          <cell r="AF1254">
            <v>75000</v>
          </cell>
          <cell r="AG1254">
            <v>75000</v>
          </cell>
          <cell r="AH1254">
            <v>75000</v>
          </cell>
          <cell r="AI1254">
            <v>75000</v>
          </cell>
          <cell r="AJ1254">
            <v>75000</v>
          </cell>
          <cell r="AK1254">
            <v>75000</v>
          </cell>
          <cell r="AL1254">
            <v>75000</v>
          </cell>
          <cell r="AM1254">
            <v>74935.6875</v>
          </cell>
          <cell r="AN1254">
            <v>74807.0625</v>
          </cell>
          <cell r="AP1254">
            <v>74614.125</v>
          </cell>
          <cell r="AT1254" t="str">
            <v>57</v>
          </cell>
        </row>
        <row r="1255"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P1255">
            <v>0</v>
          </cell>
          <cell r="AT1255" t="str">
            <v>57</v>
          </cell>
        </row>
        <row r="1256"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P1256">
            <v>0</v>
          </cell>
          <cell r="AT1256" t="str">
            <v>57</v>
          </cell>
        </row>
        <row r="1257">
          <cell r="J1257">
            <v>212588.68</v>
          </cell>
          <cell r="K1257">
            <v>212588.68</v>
          </cell>
          <cell r="L1257">
            <v>212588.68</v>
          </cell>
          <cell r="M1257">
            <v>212588.68</v>
          </cell>
          <cell r="N1257">
            <v>212588.68</v>
          </cell>
          <cell r="O1257">
            <v>212588.68</v>
          </cell>
          <cell r="P1257">
            <v>212588.68</v>
          </cell>
          <cell r="Q1257">
            <v>212588.68</v>
          </cell>
          <cell r="R1257">
            <v>212588.68</v>
          </cell>
          <cell r="S1257">
            <v>212588.68</v>
          </cell>
          <cell r="T1257">
            <v>212588.68</v>
          </cell>
          <cell r="U1257">
            <v>212588.68</v>
          </cell>
          <cell r="V1257">
            <v>212588.68</v>
          </cell>
          <cell r="W1257">
            <v>212588.68</v>
          </cell>
          <cell r="X1257">
            <v>212588.68</v>
          </cell>
          <cell r="Y1257">
            <v>212588.68</v>
          </cell>
          <cell r="Z1257">
            <v>212588.68</v>
          </cell>
          <cell r="AA1257">
            <v>212588.68</v>
          </cell>
          <cell r="AD1257">
            <v>212588.68000000002</v>
          </cell>
          <cell r="AE1257">
            <v>212588.68000000002</v>
          </cell>
          <cell r="AF1257">
            <v>212588.68000000002</v>
          </cell>
          <cell r="AG1257">
            <v>212588.68000000002</v>
          </cell>
          <cell r="AH1257">
            <v>212588.68000000002</v>
          </cell>
          <cell r="AI1257">
            <v>212588.68000000002</v>
          </cell>
          <cell r="AJ1257">
            <v>212588.68000000002</v>
          </cell>
          <cell r="AK1257">
            <v>212588.68000000002</v>
          </cell>
          <cell r="AL1257">
            <v>212588.68000000002</v>
          </cell>
          <cell r="AM1257">
            <v>212588.68000000002</v>
          </cell>
          <cell r="AN1257">
            <v>212588.68000000002</v>
          </cell>
          <cell r="AP1257">
            <v>203730.81833333333</v>
          </cell>
          <cell r="AT1257">
            <v>0</v>
          </cell>
        </row>
        <row r="1258">
          <cell r="J1258">
            <v>50000</v>
          </cell>
          <cell r="K1258">
            <v>50000</v>
          </cell>
          <cell r="L1258">
            <v>50000</v>
          </cell>
          <cell r="M1258">
            <v>50000</v>
          </cell>
          <cell r="N1258">
            <v>50000</v>
          </cell>
          <cell r="O1258">
            <v>50000</v>
          </cell>
          <cell r="P1258">
            <v>50000</v>
          </cell>
          <cell r="Q1258">
            <v>50000</v>
          </cell>
          <cell r="R1258">
            <v>50000</v>
          </cell>
          <cell r="S1258">
            <v>50000</v>
          </cell>
          <cell r="T1258">
            <v>50000</v>
          </cell>
          <cell r="U1258">
            <v>50000</v>
          </cell>
          <cell r="V1258">
            <v>50000</v>
          </cell>
          <cell r="W1258">
            <v>50000</v>
          </cell>
          <cell r="X1258">
            <v>50000</v>
          </cell>
          <cell r="Y1258">
            <v>50000</v>
          </cell>
          <cell r="Z1258">
            <v>50000</v>
          </cell>
          <cell r="AA1258">
            <v>50000</v>
          </cell>
          <cell r="AD1258">
            <v>50000</v>
          </cell>
          <cell r="AE1258">
            <v>50000</v>
          </cell>
          <cell r="AF1258">
            <v>50000</v>
          </cell>
          <cell r="AG1258">
            <v>50000</v>
          </cell>
          <cell r="AH1258">
            <v>50000</v>
          </cell>
          <cell r="AI1258">
            <v>50000</v>
          </cell>
          <cell r="AJ1258">
            <v>50000</v>
          </cell>
          <cell r="AK1258">
            <v>50000</v>
          </cell>
          <cell r="AL1258">
            <v>50000</v>
          </cell>
          <cell r="AM1258">
            <v>50000</v>
          </cell>
          <cell r="AN1258">
            <v>50000</v>
          </cell>
          <cell r="AP1258">
            <v>50000</v>
          </cell>
          <cell r="AT1258" t="str">
            <v>57</v>
          </cell>
        </row>
        <row r="1259">
          <cell r="J1259">
            <v>400495.47</v>
          </cell>
          <cell r="K1259">
            <v>400495.47</v>
          </cell>
          <cell r="L1259">
            <v>400495.47</v>
          </cell>
          <cell r="M1259">
            <v>400495.47</v>
          </cell>
          <cell r="N1259">
            <v>400495.47</v>
          </cell>
          <cell r="O1259">
            <v>400495.47</v>
          </cell>
          <cell r="P1259">
            <v>400495.47</v>
          </cell>
          <cell r="Q1259">
            <v>400495.47</v>
          </cell>
          <cell r="R1259">
            <v>400495.47</v>
          </cell>
          <cell r="S1259">
            <v>400495.47</v>
          </cell>
          <cell r="T1259">
            <v>400495.47</v>
          </cell>
          <cell r="U1259">
            <v>400495.47</v>
          </cell>
          <cell r="V1259">
            <v>400495.47</v>
          </cell>
          <cell r="W1259">
            <v>400495.47</v>
          </cell>
          <cell r="X1259">
            <v>400495.47</v>
          </cell>
          <cell r="Y1259">
            <v>400495.47</v>
          </cell>
          <cell r="Z1259">
            <v>400495.47</v>
          </cell>
          <cell r="AA1259">
            <v>400495.47</v>
          </cell>
          <cell r="AD1259">
            <v>400495.46999999991</v>
          </cell>
          <cell r="AE1259">
            <v>400495.46999999991</v>
          </cell>
          <cell r="AF1259">
            <v>400495.46999999991</v>
          </cell>
          <cell r="AG1259">
            <v>400495.46999999991</v>
          </cell>
          <cell r="AH1259">
            <v>400495.46999999991</v>
          </cell>
          <cell r="AI1259">
            <v>400495.46999999991</v>
          </cell>
          <cell r="AJ1259">
            <v>400495.46999999991</v>
          </cell>
          <cell r="AK1259">
            <v>400495.46999999991</v>
          </cell>
          <cell r="AL1259">
            <v>400495.46999999991</v>
          </cell>
          <cell r="AM1259">
            <v>400495.46999999991</v>
          </cell>
          <cell r="AN1259">
            <v>400495.46999999991</v>
          </cell>
          <cell r="AP1259">
            <v>383808.15874999994</v>
          </cell>
          <cell r="AT1259">
            <v>0</v>
          </cell>
        </row>
        <row r="1260"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P1260">
            <v>0</v>
          </cell>
          <cell r="AT1260" t="str">
            <v>57</v>
          </cell>
        </row>
        <row r="1261">
          <cell r="J1261">
            <v>111880.23</v>
          </cell>
          <cell r="K1261">
            <v>111880.23</v>
          </cell>
          <cell r="L1261">
            <v>111880.23</v>
          </cell>
          <cell r="M1261">
            <v>111880.23</v>
          </cell>
          <cell r="N1261">
            <v>111880.23</v>
          </cell>
          <cell r="O1261">
            <v>111880.23</v>
          </cell>
          <cell r="P1261">
            <v>111880.23</v>
          </cell>
          <cell r="Q1261">
            <v>111880.23</v>
          </cell>
          <cell r="R1261">
            <v>111880.23</v>
          </cell>
          <cell r="S1261">
            <v>111880.23</v>
          </cell>
          <cell r="T1261">
            <v>111880.23</v>
          </cell>
          <cell r="U1261">
            <v>111880.23</v>
          </cell>
          <cell r="V1261">
            <v>111880.23</v>
          </cell>
          <cell r="W1261">
            <v>111880.23</v>
          </cell>
          <cell r="X1261">
            <v>111880.23</v>
          </cell>
          <cell r="Y1261">
            <v>111880.23</v>
          </cell>
          <cell r="Z1261">
            <v>111880.23</v>
          </cell>
          <cell r="AA1261">
            <v>111880.23</v>
          </cell>
          <cell r="AD1261">
            <v>111880.23</v>
          </cell>
          <cell r="AE1261">
            <v>111880.23</v>
          </cell>
          <cell r="AF1261">
            <v>111880.23</v>
          </cell>
          <cell r="AG1261">
            <v>111880.23</v>
          </cell>
          <cell r="AH1261">
            <v>111880.23</v>
          </cell>
          <cell r="AI1261">
            <v>111880.23</v>
          </cell>
          <cell r="AJ1261">
            <v>111880.23</v>
          </cell>
          <cell r="AK1261">
            <v>111880.23</v>
          </cell>
          <cell r="AL1261">
            <v>111880.23</v>
          </cell>
          <cell r="AM1261">
            <v>111880.23</v>
          </cell>
          <cell r="AN1261">
            <v>111880.23</v>
          </cell>
          <cell r="AP1261">
            <v>107218.55375000001</v>
          </cell>
          <cell r="AT1261">
            <v>0</v>
          </cell>
        </row>
        <row r="1262">
          <cell r="J1262">
            <v>1466508.01</v>
          </cell>
          <cell r="K1262">
            <v>1466508.01</v>
          </cell>
          <cell r="L1262">
            <v>1466508.01</v>
          </cell>
          <cell r="M1262">
            <v>1468005.57</v>
          </cell>
          <cell r="N1262">
            <v>1470852.25</v>
          </cell>
          <cell r="O1262">
            <v>1475459.45</v>
          </cell>
          <cell r="P1262">
            <v>1475797.7</v>
          </cell>
          <cell r="Q1262">
            <v>1475797.7</v>
          </cell>
          <cell r="R1262">
            <v>1475797.7</v>
          </cell>
          <cell r="S1262">
            <v>1475797.7</v>
          </cell>
          <cell r="T1262">
            <v>1475797.7</v>
          </cell>
          <cell r="U1262">
            <v>1475797.7</v>
          </cell>
          <cell r="V1262">
            <v>1475797.7</v>
          </cell>
          <cell r="W1262">
            <v>1475797.7</v>
          </cell>
          <cell r="X1262">
            <v>1475797.7</v>
          </cell>
          <cell r="Y1262">
            <v>1475797.7</v>
          </cell>
          <cell r="Z1262">
            <v>1480960.31</v>
          </cell>
          <cell r="AA1262">
            <v>1485636.56</v>
          </cell>
          <cell r="AD1262">
            <v>1469400.8954166665</v>
          </cell>
          <cell r="AE1262">
            <v>1469975.4745833331</v>
          </cell>
          <cell r="AF1262">
            <v>1470550.0537499997</v>
          </cell>
          <cell r="AG1262">
            <v>1471224.4137499996</v>
          </cell>
          <cell r="AH1262">
            <v>1471998.5545833332</v>
          </cell>
          <cell r="AI1262">
            <v>1472772.6954166663</v>
          </cell>
          <cell r="AJ1262">
            <v>1473546.8362499997</v>
          </cell>
          <cell r="AK1262">
            <v>1474320.9770833331</v>
          </cell>
          <cell r="AL1262">
            <v>1475032.7195833332</v>
          </cell>
          <cell r="AM1262">
            <v>1475778.5608333331</v>
          </cell>
          <cell r="AN1262">
            <v>1476623.7762499999</v>
          </cell>
          <cell r="AP1262">
            <v>1416992.1695833334</v>
          </cell>
          <cell r="AT1262" t="str">
            <v>57</v>
          </cell>
        </row>
        <row r="1263">
          <cell r="J1263">
            <v>103859</v>
          </cell>
          <cell r="K1263">
            <v>89566.8</v>
          </cell>
          <cell r="L1263">
            <v>89566.8</v>
          </cell>
          <cell r="M1263">
            <v>89566.8</v>
          </cell>
          <cell r="N1263">
            <v>182506.68</v>
          </cell>
          <cell r="O1263">
            <v>182506.68</v>
          </cell>
          <cell r="P1263">
            <v>182506.68</v>
          </cell>
          <cell r="Q1263">
            <v>114999.83</v>
          </cell>
          <cell r="R1263">
            <v>114999.83</v>
          </cell>
          <cell r="S1263">
            <v>114999.83</v>
          </cell>
          <cell r="T1263">
            <v>114999.83</v>
          </cell>
          <cell r="U1263">
            <v>114999.83</v>
          </cell>
          <cell r="V1263">
            <v>114999.83</v>
          </cell>
          <cell r="W1263">
            <v>114999.83</v>
          </cell>
          <cell r="X1263">
            <v>114999.83</v>
          </cell>
          <cell r="Y1263">
            <v>114999.83</v>
          </cell>
          <cell r="Z1263">
            <v>49763.24</v>
          </cell>
          <cell r="AA1263">
            <v>49763.24</v>
          </cell>
          <cell r="AD1263">
            <v>124816.44624999999</v>
          </cell>
          <cell r="AE1263">
            <v>123983.09875</v>
          </cell>
          <cell r="AF1263">
            <v>123149.75125000002</v>
          </cell>
          <cell r="AG1263">
            <v>123197.27875000001</v>
          </cell>
          <cell r="AH1263">
            <v>124125.68125000001</v>
          </cell>
          <cell r="AI1263">
            <v>125054.08375000001</v>
          </cell>
          <cell r="AJ1263">
            <v>126577.99458333333</v>
          </cell>
          <cell r="AK1263">
            <v>128697.41375000001</v>
          </cell>
          <cell r="AL1263">
            <v>130816.83291666668</v>
          </cell>
          <cell r="AM1263">
            <v>126345.56583333334</v>
          </cell>
          <cell r="AN1263">
            <v>115283.61249999999</v>
          </cell>
          <cell r="AP1263">
            <v>235565.68958333333</v>
          </cell>
          <cell r="AT1263" t="str">
            <v>57</v>
          </cell>
        </row>
        <row r="1264">
          <cell r="J1264">
            <v>314555.62</v>
          </cell>
          <cell r="K1264">
            <v>324638.12</v>
          </cell>
          <cell r="L1264">
            <v>229750.74</v>
          </cell>
          <cell r="M1264">
            <v>231698.24</v>
          </cell>
          <cell r="N1264">
            <v>231698.24</v>
          </cell>
          <cell r="O1264">
            <v>231698.24</v>
          </cell>
          <cell r="P1264">
            <v>231698.24</v>
          </cell>
          <cell r="Q1264">
            <v>231698.24</v>
          </cell>
          <cell r="R1264">
            <v>231698.24</v>
          </cell>
          <cell r="S1264">
            <v>231698.24</v>
          </cell>
          <cell r="T1264">
            <v>231698.24</v>
          </cell>
          <cell r="U1264">
            <v>231698.24</v>
          </cell>
          <cell r="V1264">
            <v>231698.24</v>
          </cell>
          <cell r="W1264">
            <v>231698.24</v>
          </cell>
          <cell r="X1264">
            <v>231698.24</v>
          </cell>
          <cell r="Y1264">
            <v>275967.33</v>
          </cell>
          <cell r="Z1264">
            <v>296934.83</v>
          </cell>
          <cell r="AA1264">
            <v>299240.65000000002</v>
          </cell>
          <cell r="AD1264">
            <v>273310.97500000003</v>
          </cell>
          <cell r="AE1264">
            <v>268518.75166666671</v>
          </cell>
          <cell r="AF1264">
            <v>263126.38250000007</v>
          </cell>
          <cell r="AG1264">
            <v>256853.13833333334</v>
          </cell>
          <cell r="AH1264">
            <v>249880.93583333338</v>
          </cell>
          <cell r="AI1264">
            <v>242733.32916666672</v>
          </cell>
          <cell r="AJ1264">
            <v>235408.44333333333</v>
          </cell>
          <cell r="AK1264">
            <v>231617.09416666665</v>
          </cell>
          <cell r="AL1264">
            <v>233542.78541666665</v>
          </cell>
          <cell r="AM1264">
            <v>238105.52208333334</v>
          </cell>
          <cell r="AN1264">
            <v>243637.98041666663</v>
          </cell>
          <cell r="AP1264">
            <v>316074.28875000001</v>
          </cell>
          <cell r="AT1264">
            <v>0</v>
          </cell>
        </row>
        <row r="1265">
          <cell r="J1265">
            <v>96000</v>
          </cell>
          <cell r="K1265">
            <v>96000</v>
          </cell>
          <cell r="L1265">
            <v>96000</v>
          </cell>
          <cell r="M1265">
            <v>96000</v>
          </cell>
          <cell r="N1265">
            <v>96000</v>
          </cell>
          <cell r="O1265">
            <v>96000</v>
          </cell>
          <cell r="P1265">
            <v>96000</v>
          </cell>
          <cell r="Q1265">
            <v>96000</v>
          </cell>
          <cell r="R1265">
            <v>96000</v>
          </cell>
          <cell r="S1265">
            <v>96000</v>
          </cell>
          <cell r="T1265">
            <v>96000</v>
          </cell>
          <cell r="U1265">
            <v>96000</v>
          </cell>
          <cell r="V1265">
            <v>96000</v>
          </cell>
          <cell r="W1265">
            <v>96000</v>
          </cell>
          <cell r="X1265">
            <v>96000</v>
          </cell>
          <cell r="Y1265">
            <v>96000</v>
          </cell>
          <cell r="Z1265">
            <v>96000</v>
          </cell>
          <cell r="AA1265">
            <v>96000</v>
          </cell>
          <cell r="AD1265">
            <v>96000</v>
          </cell>
          <cell r="AE1265">
            <v>96000</v>
          </cell>
          <cell r="AF1265">
            <v>96000</v>
          </cell>
          <cell r="AG1265">
            <v>96000</v>
          </cell>
          <cell r="AH1265">
            <v>96000</v>
          </cell>
          <cell r="AI1265">
            <v>96000</v>
          </cell>
          <cell r="AJ1265">
            <v>96000</v>
          </cell>
          <cell r="AK1265">
            <v>96000</v>
          </cell>
          <cell r="AL1265">
            <v>96000</v>
          </cell>
          <cell r="AM1265">
            <v>96000</v>
          </cell>
          <cell r="AN1265">
            <v>96000</v>
          </cell>
          <cell r="AP1265">
            <v>96000</v>
          </cell>
          <cell r="AT1265" t="str">
            <v>57</v>
          </cell>
        </row>
        <row r="1266"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P1266">
            <v>0</v>
          </cell>
          <cell r="AT1266" t="str">
            <v>57</v>
          </cell>
        </row>
        <row r="1267">
          <cell r="J1267">
            <v>695.75</v>
          </cell>
          <cell r="K1267">
            <v>695.75</v>
          </cell>
          <cell r="L1267">
            <v>695.75</v>
          </cell>
          <cell r="M1267">
            <v>695.75</v>
          </cell>
          <cell r="N1267">
            <v>695.75</v>
          </cell>
          <cell r="O1267">
            <v>695.75</v>
          </cell>
          <cell r="P1267">
            <v>695.75</v>
          </cell>
          <cell r="Q1267">
            <v>695.75</v>
          </cell>
          <cell r="R1267">
            <v>695.75</v>
          </cell>
          <cell r="S1267">
            <v>695.75</v>
          </cell>
          <cell r="T1267">
            <v>695.75</v>
          </cell>
          <cell r="U1267">
            <v>695.75</v>
          </cell>
          <cell r="V1267">
            <v>695.75</v>
          </cell>
          <cell r="W1267">
            <v>695.75</v>
          </cell>
          <cell r="X1267">
            <v>695.75</v>
          </cell>
          <cell r="Y1267">
            <v>695.75</v>
          </cell>
          <cell r="Z1267">
            <v>695.75</v>
          </cell>
          <cell r="AA1267">
            <v>695.75</v>
          </cell>
          <cell r="AD1267">
            <v>695.75</v>
          </cell>
          <cell r="AE1267">
            <v>695.75</v>
          </cell>
          <cell r="AF1267">
            <v>695.75</v>
          </cell>
          <cell r="AG1267">
            <v>695.75</v>
          </cell>
          <cell r="AH1267">
            <v>695.75</v>
          </cell>
          <cell r="AI1267">
            <v>695.75</v>
          </cell>
          <cell r="AJ1267">
            <v>695.75</v>
          </cell>
          <cell r="AK1267">
            <v>695.75</v>
          </cell>
          <cell r="AL1267">
            <v>695.75</v>
          </cell>
          <cell r="AM1267">
            <v>695.75</v>
          </cell>
          <cell r="AN1267">
            <v>695.75</v>
          </cell>
          <cell r="AP1267">
            <v>666.76041666666663</v>
          </cell>
          <cell r="AT1267">
            <v>0</v>
          </cell>
        </row>
        <row r="1268"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-105008.2</v>
          </cell>
          <cell r="U1268">
            <v>-105008.2</v>
          </cell>
          <cell r="V1268">
            <v>-105008.2</v>
          </cell>
          <cell r="W1268">
            <v>-105008.2</v>
          </cell>
          <cell r="X1268">
            <v>-105008.2</v>
          </cell>
          <cell r="Y1268">
            <v>-105008.2</v>
          </cell>
          <cell r="Z1268">
            <v>-105008.2</v>
          </cell>
          <cell r="AA1268">
            <v>-105008.2</v>
          </cell>
          <cell r="AD1268">
            <v>0</v>
          </cell>
          <cell r="AE1268">
            <v>0</v>
          </cell>
          <cell r="AF1268">
            <v>0</v>
          </cell>
          <cell r="AG1268">
            <v>-4375.3416666666662</v>
          </cell>
          <cell r="AH1268">
            <v>-13126.025</v>
          </cell>
          <cell r="AI1268">
            <v>-21876.708333333332</v>
          </cell>
          <cell r="AJ1268">
            <v>-30627.391666666663</v>
          </cell>
          <cell r="AK1268">
            <v>-39378.074999999997</v>
          </cell>
          <cell r="AL1268">
            <v>-48128.758333333331</v>
          </cell>
          <cell r="AM1268">
            <v>-56879.441666666658</v>
          </cell>
          <cell r="AN1268">
            <v>-65630.124999999985</v>
          </cell>
          <cell r="AP1268">
            <v>-83131.491666666654</v>
          </cell>
          <cell r="AT1268">
            <v>0</v>
          </cell>
        </row>
        <row r="1269"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56229.11</v>
          </cell>
          <cell r="W1269">
            <v>58229.11</v>
          </cell>
          <cell r="X1269">
            <v>62651.61</v>
          </cell>
          <cell r="Y1269">
            <v>62651.61</v>
          </cell>
          <cell r="Z1269">
            <v>72448.399999999994</v>
          </cell>
          <cell r="AA1269">
            <v>72448.399999999994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2342.8795833333334</v>
          </cell>
          <cell r="AJ1269">
            <v>7111.972083333334</v>
          </cell>
          <cell r="AK1269">
            <v>12148.668749999999</v>
          </cell>
          <cell r="AL1269">
            <v>17369.63625</v>
          </cell>
          <cell r="AM1269">
            <v>22998.803333333333</v>
          </cell>
          <cell r="AN1269">
            <v>29036.17</v>
          </cell>
          <cell r="AP1269">
            <v>42747.82</v>
          </cell>
          <cell r="AT1269">
            <v>0</v>
          </cell>
        </row>
        <row r="1270"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119551.6</v>
          </cell>
          <cell r="AA1270">
            <v>119551.6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4981.3166666666666</v>
          </cell>
          <cell r="AN1270">
            <v>14943.950000000003</v>
          </cell>
          <cell r="AP1270">
            <v>37887.9</v>
          </cell>
          <cell r="AT1270" t="str">
            <v>57</v>
          </cell>
        </row>
        <row r="1271">
          <cell r="J1271">
            <v>3961262</v>
          </cell>
          <cell r="K1271">
            <v>3961262</v>
          </cell>
          <cell r="L1271">
            <v>3961262</v>
          </cell>
          <cell r="M1271">
            <v>3961262</v>
          </cell>
          <cell r="N1271">
            <v>3961262</v>
          </cell>
          <cell r="O1271">
            <v>3961262</v>
          </cell>
          <cell r="P1271">
            <v>3961262</v>
          </cell>
          <cell r="Q1271">
            <v>3961506.13</v>
          </cell>
          <cell r="R1271">
            <v>3964866.13</v>
          </cell>
          <cell r="S1271">
            <v>3964866.13</v>
          </cell>
          <cell r="T1271">
            <v>3964866.13</v>
          </cell>
          <cell r="U1271">
            <v>3966323.76</v>
          </cell>
          <cell r="V1271">
            <v>3966323.76</v>
          </cell>
          <cell r="W1271">
            <v>3966323.76</v>
          </cell>
          <cell r="X1271">
            <v>3966323.76</v>
          </cell>
          <cell r="Y1271">
            <v>3966323.76</v>
          </cell>
          <cell r="Z1271">
            <v>3969159.89</v>
          </cell>
          <cell r="AA1271">
            <v>3970968.52</v>
          </cell>
          <cell r="AD1271">
            <v>3960482.8879166669</v>
          </cell>
          <cell r="AE1271">
            <v>3960915.1704166676</v>
          </cell>
          <cell r="AF1271">
            <v>3961487.4529166673</v>
          </cell>
          <cell r="AG1271">
            <v>3961951.1258333339</v>
          </cell>
          <cell r="AH1271">
            <v>3962366.9237500001</v>
          </cell>
          <cell r="AI1271">
            <v>3962816.0966666671</v>
          </cell>
          <cell r="AJ1271">
            <v>3963237.9099999997</v>
          </cell>
          <cell r="AK1271">
            <v>3963659.7233333327</v>
          </cell>
          <cell r="AL1271">
            <v>3964081.5366666657</v>
          </cell>
          <cell r="AM1271">
            <v>3964621.5220833323</v>
          </cell>
          <cell r="AN1271">
            <v>3965355.0391666661</v>
          </cell>
          <cell r="AP1271">
            <v>3801910.0370833338</v>
          </cell>
          <cell r="AT1271" t="str">
            <v>57</v>
          </cell>
        </row>
        <row r="1272"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1919779.11</v>
          </cell>
          <cell r="Y1272">
            <v>1898649.16</v>
          </cell>
          <cell r="Z1272">
            <v>1884222.84</v>
          </cell>
          <cell r="AA1272">
            <v>1867995.44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79990.796249999999</v>
          </cell>
          <cell r="AL1272">
            <v>239091.97416666665</v>
          </cell>
          <cell r="AM1272">
            <v>396711.64083333337</v>
          </cell>
          <cell r="AN1272">
            <v>553054.06916666671</v>
          </cell>
          <cell r="AP1272">
            <v>860494.98583333334</v>
          </cell>
          <cell r="AT1272">
            <v>0</v>
          </cell>
        </row>
        <row r="1273"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1919779.12</v>
          </cell>
          <cell r="Y1273">
            <v>1898649.17</v>
          </cell>
          <cell r="Z1273">
            <v>1884222.85</v>
          </cell>
          <cell r="AA1273">
            <v>1867995.45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79990.796666666676</v>
          </cell>
          <cell r="AL1273">
            <v>239091.97541666668</v>
          </cell>
          <cell r="AM1273">
            <v>396711.64291666663</v>
          </cell>
          <cell r="AN1273">
            <v>553054.07208333339</v>
          </cell>
          <cell r="AP1273">
            <v>860494.99041666684</v>
          </cell>
          <cell r="AT1273">
            <v>0</v>
          </cell>
        </row>
        <row r="1274">
          <cell r="J1274">
            <v>2651381.7400000002</v>
          </cell>
          <cell r="K1274">
            <v>2651381.7400000002</v>
          </cell>
          <cell r="L1274">
            <v>2651381.7400000002</v>
          </cell>
          <cell r="M1274">
            <v>2651381.7400000002</v>
          </cell>
          <cell r="N1274">
            <v>2651381.7400000002</v>
          </cell>
          <cell r="O1274">
            <v>2651381.7400000002</v>
          </cell>
          <cell r="P1274">
            <v>2651381.7400000002</v>
          </cell>
          <cell r="Q1274">
            <v>2651381.7400000002</v>
          </cell>
          <cell r="R1274">
            <v>2651381.7400000002</v>
          </cell>
          <cell r="S1274">
            <v>2651381.7400000002</v>
          </cell>
          <cell r="T1274">
            <v>2651381.7400000002</v>
          </cell>
          <cell r="U1274">
            <v>2651381.7400000002</v>
          </cell>
          <cell r="V1274">
            <v>2651381.7400000002</v>
          </cell>
          <cell r="W1274">
            <v>2651381.7400000002</v>
          </cell>
          <cell r="X1274">
            <v>2651381.7400000002</v>
          </cell>
          <cell r="Y1274">
            <v>2651381.7400000002</v>
          </cell>
          <cell r="Z1274">
            <v>2651381.7400000002</v>
          </cell>
          <cell r="AA1274">
            <v>2651381.7400000002</v>
          </cell>
          <cell r="AD1274">
            <v>2651381.7400000007</v>
          </cell>
          <cell r="AE1274">
            <v>2651381.7400000007</v>
          </cell>
          <cell r="AF1274">
            <v>2651381.7400000007</v>
          </cell>
          <cell r="AG1274">
            <v>2651381.7400000007</v>
          </cell>
          <cell r="AH1274">
            <v>2651381.7400000007</v>
          </cell>
          <cell r="AI1274">
            <v>2651381.7400000007</v>
          </cell>
          <cell r="AJ1274">
            <v>2651381.7400000007</v>
          </cell>
          <cell r="AK1274">
            <v>2651381.7400000007</v>
          </cell>
          <cell r="AL1274">
            <v>2651381.7400000007</v>
          </cell>
          <cell r="AM1274">
            <v>2651381.7400000007</v>
          </cell>
          <cell r="AN1274">
            <v>2651381.7400000007</v>
          </cell>
          <cell r="AP1274">
            <v>2540907.5008333339</v>
          </cell>
          <cell r="AT1274" t="str">
            <v>57</v>
          </cell>
        </row>
        <row r="1275"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P1275">
            <v>0</v>
          </cell>
          <cell r="AT1275" t="str">
            <v>57</v>
          </cell>
        </row>
        <row r="1276"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45000</v>
          </cell>
          <cell r="AA1276">
            <v>45000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1875</v>
          </cell>
          <cell r="AN1276">
            <v>5625</v>
          </cell>
          <cell r="AP1276">
            <v>13125</v>
          </cell>
          <cell r="AT1276" t="str">
            <v>57</v>
          </cell>
        </row>
        <row r="1277"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P1277">
            <v>0</v>
          </cell>
          <cell r="AT1277" t="str">
            <v>57</v>
          </cell>
        </row>
        <row r="1278"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P1278">
            <v>0</v>
          </cell>
          <cell r="AT1278" t="str">
            <v>57</v>
          </cell>
        </row>
        <row r="1279"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P1279">
            <v>0</v>
          </cell>
          <cell r="AT1279" t="str">
            <v>57</v>
          </cell>
        </row>
        <row r="1280">
          <cell r="J1280">
            <v>781921.98</v>
          </cell>
          <cell r="K1280">
            <v>782101.95</v>
          </cell>
          <cell r="L1280">
            <v>782101.95</v>
          </cell>
          <cell r="M1280">
            <v>784856.57</v>
          </cell>
          <cell r="N1280">
            <v>785957.33</v>
          </cell>
          <cell r="O1280">
            <v>790312.13</v>
          </cell>
          <cell r="P1280">
            <v>790312.13</v>
          </cell>
          <cell r="Q1280">
            <v>792458.63</v>
          </cell>
          <cell r="R1280">
            <v>796283.63</v>
          </cell>
          <cell r="S1280">
            <v>796283.63</v>
          </cell>
          <cell r="T1280">
            <v>798173.63</v>
          </cell>
          <cell r="U1280">
            <v>799288.63</v>
          </cell>
          <cell r="V1280">
            <v>801808.63</v>
          </cell>
          <cell r="W1280">
            <v>805241.86</v>
          </cell>
          <cell r="X1280">
            <v>807109.36</v>
          </cell>
          <cell r="Y1280">
            <v>807986.86</v>
          </cell>
          <cell r="Z1280">
            <v>811023.83</v>
          </cell>
          <cell r="AA1280">
            <v>813379.13</v>
          </cell>
          <cell r="AD1280">
            <v>783352.45791666675</v>
          </cell>
          <cell r="AE1280">
            <v>784839.06875000009</v>
          </cell>
          <cell r="AF1280">
            <v>786327.70333333325</v>
          </cell>
          <cell r="AG1280">
            <v>787737.73666666669</v>
          </cell>
          <cell r="AH1280">
            <v>789243.23875000002</v>
          </cell>
          <cell r="AI1280">
            <v>790832.95958333323</v>
          </cell>
          <cell r="AJ1280">
            <v>792625.73291666666</v>
          </cell>
          <cell r="AK1280">
            <v>794631.87124999985</v>
          </cell>
          <cell r="AL1280">
            <v>796637.60875000001</v>
          </cell>
          <cell r="AM1280">
            <v>798645.80833333347</v>
          </cell>
          <cell r="AN1280">
            <v>800651.37083333347</v>
          </cell>
          <cell r="AP1280">
            <v>771936.96125000005</v>
          </cell>
          <cell r="AT1280" t="str">
            <v>57</v>
          </cell>
        </row>
        <row r="1281"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P1281">
            <v>0</v>
          </cell>
          <cell r="AT1281" t="str">
            <v>57</v>
          </cell>
        </row>
        <row r="1282">
          <cell r="J1282">
            <v>5357529.62</v>
          </cell>
          <cell r="K1282">
            <v>5357529.62</v>
          </cell>
          <cell r="L1282">
            <v>5361017.12</v>
          </cell>
          <cell r="M1282">
            <v>5361208.37</v>
          </cell>
          <cell r="N1282">
            <v>5361208.37</v>
          </cell>
          <cell r="O1282">
            <v>5361208.37</v>
          </cell>
          <cell r="P1282">
            <v>5361208.37</v>
          </cell>
          <cell r="Q1282">
            <v>5360730.47</v>
          </cell>
          <cell r="R1282">
            <v>5360730.47</v>
          </cell>
          <cell r="S1282">
            <v>5365710.1100000003</v>
          </cell>
          <cell r="T1282">
            <v>5365710.1100000003</v>
          </cell>
          <cell r="U1282">
            <v>5365710.1100000003</v>
          </cell>
          <cell r="V1282">
            <v>5365710.1100000003</v>
          </cell>
          <cell r="W1282">
            <v>5366996.2699999996</v>
          </cell>
          <cell r="X1282">
            <v>5367131.2699999996</v>
          </cell>
          <cell r="Y1282">
            <v>5367131.2699999996</v>
          </cell>
          <cell r="Z1282">
            <v>5367131.2699999996</v>
          </cell>
          <cell r="AA1282">
            <v>5367131.2699999996</v>
          </cell>
          <cell r="AD1282">
            <v>5359399.732499999</v>
          </cell>
          <cell r="AE1282">
            <v>5359610.5925000003</v>
          </cell>
          <cell r="AF1282">
            <v>5360028.9375</v>
          </cell>
          <cell r="AG1282">
            <v>5360672.6187499994</v>
          </cell>
          <cell r="AH1282">
            <v>5361314.2387500005</v>
          </cell>
          <cell r="AI1282">
            <v>5361965.94625</v>
          </cell>
          <cell r="AJ1282">
            <v>5362701.2437499994</v>
          </cell>
          <cell r="AK1282">
            <v>5363350.4437499996</v>
          </cell>
          <cell r="AL1282">
            <v>5363851.9874999989</v>
          </cell>
          <cell r="AM1282">
            <v>5364345.5624999991</v>
          </cell>
          <cell r="AN1282">
            <v>5364839.1374999983</v>
          </cell>
          <cell r="AP1282">
            <v>5142630.7991666654</v>
          </cell>
          <cell r="AT1282" t="str">
            <v>57</v>
          </cell>
        </row>
        <row r="1283">
          <cell r="J1283">
            <v>8781.25</v>
          </cell>
          <cell r="K1283">
            <v>8781.25</v>
          </cell>
          <cell r="L1283">
            <v>8781.25</v>
          </cell>
          <cell r="M1283">
            <v>8781.25</v>
          </cell>
          <cell r="N1283">
            <v>8781.25</v>
          </cell>
          <cell r="O1283">
            <v>8781.25</v>
          </cell>
          <cell r="P1283">
            <v>8781.25</v>
          </cell>
          <cell r="Q1283">
            <v>8781.25</v>
          </cell>
          <cell r="R1283">
            <v>8781.25</v>
          </cell>
          <cell r="S1283">
            <v>8781.25</v>
          </cell>
          <cell r="T1283">
            <v>8781.25</v>
          </cell>
          <cell r="U1283">
            <v>8781.25</v>
          </cell>
          <cell r="V1283">
            <v>8781.25</v>
          </cell>
          <cell r="W1283">
            <v>8781.25</v>
          </cell>
          <cell r="X1283">
            <v>8781.25</v>
          </cell>
          <cell r="Y1283">
            <v>8781.25</v>
          </cell>
          <cell r="Z1283">
            <v>8781.25</v>
          </cell>
          <cell r="AA1283">
            <v>8781.25</v>
          </cell>
          <cell r="AD1283">
            <v>8359.375</v>
          </cell>
          <cell r="AE1283">
            <v>8453.125</v>
          </cell>
          <cell r="AF1283">
            <v>8546.875</v>
          </cell>
          <cell r="AG1283">
            <v>8640.625</v>
          </cell>
          <cell r="AH1283">
            <v>8734.375</v>
          </cell>
          <cell r="AI1283">
            <v>8781.25</v>
          </cell>
          <cell r="AJ1283">
            <v>8781.25</v>
          </cell>
          <cell r="AK1283">
            <v>8781.25</v>
          </cell>
          <cell r="AL1283">
            <v>8781.25</v>
          </cell>
          <cell r="AM1283">
            <v>8781.25</v>
          </cell>
          <cell r="AN1283">
            <v>8781.25</v>
          </cell>
          <cell r="AP1283">
            <v>8415.3645833333339</v>
          </cell>
          <cell r="AT1283" t="str">
            <v>57</v>
          </cell>
        </row>
        <row r="1284"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P1284">
            <v>0</v>
          </cell>
          <cell r="AT1284" t="str">
            <v>57</v>
          </cell>
        </row>
        <row r="1285">
          <cell r="J1285">
            <v>935530</v>
          </cell>
          <cell r="K1285">
            <v>935530</v>
          </cell>
          <cell r="L1285">
            <v>935530</v>
          </cell>
          <cell r="M1285">
            <v>935530</v>
          </cell>
          <cell r="N1285">
            <v>935530</v>
          </cell>
          <cell r="O1285">
            <v>935530</v>
          </cell>
          <cell r="P1285">
            <v>935530</v>
          </cell>
          <cell r="Q1285">
            <v>935530</v>
          </cell>
          <cell r="R1285">
            <v>935530</v>
          </cell>
          <cell r="S1285">
            <v>935530</v>
          </cell>
          <cell r="T1285">
            <v>935530</v>
          </cell>
          <cell r="U1285">
            <v>935530</v>
          </cell>
          <cell r="V1285">
            <v>935530</v>
          </cell>
          <cell r="W1285">
            <v>935530</v>
          </cell>
          <cell r="X1285">
            <v>935530</v>
          </cell>
          <cell r="Y1285">
            <v>935530</v>
          </cell>
          <cell r="Z1285">
            <v>935530</v>
          </cell>
          <cell r="AA1285">
            <v>935530</v>
          </cell>
          <cell r="AD1285">
            <v>935530</v>
          </cell>
          <cell r="AE1285">
            <v>935530</v>
          </cell>
          <cell r="AF1285">
            <v>935530</v>
          </cell>
          <cell r="AG1285">
            <v>935530</v>
          </cell>
          <cell r="AH1285">
            <v>935530</v>
          </cell>
          <cell r="AI1285">
            <v>935530</v>
          </cell>
          <cell r="AJ1285">
            <v>935530</v>
          </cell>
          <cell r="AK1285">
            <v>935530</v>
          </cell>
          <cell r="AL1285">
            <v>935530</v>
          </cell>
          <cell r="AM1285">
            <v>935530</v>
          </cell>
          <cell r="AN1285">
            <v>935530</v>
          </cell>
          <cell r="AP1285">
            <v>896549.58333333337</v>
          </cell>
          <cell r="AT1285">
            <v>0</v>
          </cell>
        </row>
        <row r="1286"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P1286">
            <v>0</v>
          </cell>
          <cell r="AT1286">
            <v>0</v>
          </cell>
        </row>
        <row r="1287">
          <cell r="J1287">
            <v>-3488999.1</v>
          </cell>
          <cell r="K1287">
            <v>-3488999.1</v>
          </cell>
          <cell r="L1287">
            <v>-3488999.1</v>
          </cell>
          <cell r="M1287">
            <v>-3488999.1</v>
          </cell>
          <cell r="N1287">
            <v>-3488999.1</v>
          </cell>
          <cell r="O1287">
            <v>-3488999.1</v>
          </cell>
          <cell r="P1287">
            <v>-3488999.1</v>
          </cell>
          <cell r="Q1287">
            <v>-3488999.1</v>
          </cell>
          <cell r="R1287">
            <v>-3488999.1</v>
          </cell>
          <cell r="S1287">
            <v>-3488999.1</v>
          </cell>
          <cell r="T1287">
            <v>-3488999.1</v>
          </cell>
          <cell r="U1287">
            <v>-3488999.1</v>
          </cell>
          <cell r="V1287">
            <v>-3488999.1</v>
          </cell>
          <cell r="W1287">
            <v>-3488999.1</v>
          </cell>
          <cell r="X1287">
            <v>-3488999.1</v>
          </cell>
          <cell r="Y1287">
            <v>-3488999.1</v>
          </cell>
          <cell r="Z1287">
            <v>-3488999.1</v>
          </cell>
          <cell r="AA1287">
            <v>-3488999.1</v>
          </cell>
          <cell r="AD1287">
            <v>-3488999.100000001</v>
          </cell>
          <cell r="AE1287">
            <v>-3488999.100000001</v>
          </cell>
          <cell r="AF1287">
            <v>-3488999.100000001</v>
          </cell>
          <cell r="AG1287">
            <v>-3488999.100000001</v>
          </cell>
          <cell r="AH1287">
            <v>-3488999.100000001</v>
          </cell>
          <cell r="AI1287">
            <v>-3488999.100000001</v>
          </cell>
          <cell r="AJ1287">
            <v>-3488999.100000001</v>
          </cell>
          <cell r="AK1287">
            <v>-3488999.100000001</v>
          </cell>
          <cell r="AL1287">
            <v>-3488999.100000001</v>
          </cell>
          <cell r="AM1287">
            <v>-3488999.100000001</v>
          </cell>
          <cell r="AN1287">
            <v>-3488999.100000001</v>
          </cell>
          <cell r="AP1287">
            <v>-3343624.1375000007</v>
          </cell>
          <cell r="AT1287" t="str">
            <v>57</v>
          </cell>
        </row>
        <row r="1288">
          <cell r="J1288">
            <v>-801550.75</v>
          </cell>
          <cell r="K1288">
            <v>-801550.75</v>
          </cell>
          <cell r="L1288">
            <v>-801550.75</v>
          </cell>
          <cell r="M1288">
            <v>-801550.75</v>
          </cell>
          <cell r="N1288">
            <v>-801550.75</v>
          </cell>
          <cell r="O1288">
            <v>-801550.75</v>
          </cell>
          <cell r="P1288">
            <v>-801550.75</v>
          </cell>
          <cell r="Q1288">
            <v>-801550.75</v>
          </cell>
          <cell r="R1288">
            <v>-801550.75</v>
          </cell>
          <cell r="S1288">
            <v>-801550.75</v>
          </cell>
          <cell r="T1288">
            <v>-801550.75</v>
          </cell>
          <cell r="U1288">
            <v>-801550.75</v>
          </cell>
          <cell r="V1288">
            <v>-801550.75</v>
          </cell>
          <cell r="W1288">
            <v>-801550.75</v>
          </cell>
          <cell r="X1288">
            <v>-801550.75</v>
          </cell>
          <cell r="Y1288">
            <v>-801550.75</v>
          </cell>
          <cell r="Z1288">
            <v>-801550.75</v>
          </cell>
          <cell r="AA1288">
            <v>-801550.75</v>
          </cell>
          <cell r="AD1288">
            <v>-801550.75</v>
          </cell>
          <cell r="AE1288">
            <v>-801550.75</v>
          </cell>
          <cell r="AF1288">
            <v>-801550.75</v>
          </cell>
          <cell r="AG1288">
            <v>-801550.75</v>
          </cell>
          <cell r="AH1288">
            <v>-801550.75</v>
          </cell>
          <cell r="AI1288">
            <v>-801550.75</v>
          </cell>
          <cell r="AJ1288">
            <v>-801550.75</v>
          </cell>
          <cell r="AK1288">
            <v>-801550.75</v>
          </cell>
          <cell r="AL1288">
            <v>-801550.75</v>
          </cell>
          <cell r="AM1288">
            <v>-801550.75</v>
          </cell>
          <cell r="AN1288">
            <v>-801550.75</v>
          </cell>
          <cell r="AP1288">
            <v>-768152.80208333337</v>
          </cell>
          <cell r="AT1288" t="str">
            <v>57</v>
          </cell>
        </row>
        <row r="1289">
          <cell r="J1289">
            <v>-160310.15</v>
          </cell>
          <cell r="K1289">
            <v>-160310.15</v>
          </cell>
          <cell r="L1289">
            <v>-160310.15</v>
          </cell>
          <cell r="M1289">
            <v>-160310.15</v>
          </cell>
          <cell r="N1289">
            <v>-160310.15</v>
          </cell>
          <cell r="O1289">
            <v>-160310.15</v>
          </cell>
          <cell r="P1289">
            <v>-160310.15</v>
          </cell>
          <cell r="Q1289">
            <v>-160310.15</v>
          </cell>
          <cell r="R1289">
            <v>-160310.15</v>
          </cell>
          <cell r="S1289">
            <v>-160310.15</v>
          </cell>
          <cell r="T1289">
            <v>-160310.15</v>
          </cell>
          <cell r="U1289">
            <v>-160310.15</v>
          </cell>
          <cell r="V1289">
            <v>-160310.15</v>
          </cell>
          <cell r="W1289">
            <v>-160310.15</v>
          </cell>
          <cell r="X1289">
            <v>-160310.15</v>
          </cell>
          <cell r="Y1289">
            <v>-160310.15</v>
          </cell>
          <cell r="Z1289">
            <v>-160310.15</v>
          </cell>
          <cell r="AA1289">
            <v>-160310.15</v>
          </cell>
          <cell r="AD1289">
            <v>-160310.14999999997</v>
          </cell>
          <cell r="AE1289">
            <v>-160310.14999999997</v>
          </cell>
          <cell r="AF1289">
            <v>-160310.14999999997</v>
          </cell>
          <cell r="AG1289">
            <v>-160310.14999999997</v>
          </cell>
          <cell r="AH1289">
            <v>-160310.14999999997</v>
          </cell>
          <cell r="AI1289">
            <v>-160310.14999999997</v>
          </cell>
          <cell r="AJ1289">
            <v>-160310.14999999997</v>
          </cell>
          <cell r="AK1289">
            <v>-160310.14999999997</v>
          </cell>
          <cell r="AL1289">
            <v>-160310.14999999997</v>
          </cell>
          <cell r="AM1289">
            <v>-160310.14999999997</v>
          </cell>
          <cell r="AN1289">
            <v>-160310.14999999997</v>
          </cell>
          <cell r="AP1289">
            <v>-153630.56041666665</v>
          </cell>
          <cell r="AT1289" t="str">
            <v>57</v>
          </cell>
        </row>
        <row r="1290"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P1290">
            <v>0</v>
          </cell>
          <cell r="AT1290" t="str">
            <v>57</v>
          </cell>
        </row>
        <row r="1291"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P1291">
            <v>0</v>
          </cell>
          <cell r="AT1291" t="str">
            <v>57</v>
          </cell>
        </row>
        <row r="1292"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P1292">
            <v>0</v>
          </cell>
          <cell r="AT1292" t="str">
            <v>57</v>
          </cell>
        </row>
        <row r="1293"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P1293">
            <v>0</v>
          </cell>
          <cell r="AT1293" t="str">
            <v>57</v>
          </cell>
        </row>
        <row r="1294"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P1294">
            <v>0</v>
          </cell>
          <cell r="AT1294" t="str">
            <v>57</v>
          </cell>
        </row>
        <row r="1295"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P1295">
            <v>0</v>
          </cell>
          <cell r="AT1295" t="str">
            <v>57</v>
          </cell>
        </row>
        <row r="1296"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P1296">
            <v>0</v>
          </cell>
          <cell r="AT1296" t="str">
            <v>57</v>
          </cell>
        </row>
        <row r="1297"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P1297">
            <v>0</v>
          </cell>
          <cell r="AT1297" t="str">
            <v>57</v>
          </cell>
        </row>
        <row r="1298"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P1298">
            <v>0</v>
          </cell>
          <cell r="AT1298" t="str">
            <v>57</v>
          </cell>
        </row>
        <row r="1299"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P1299">
            <v>0</v>
          </cell>
          <cell r="AT1299" t="str">
            <v>57</v>
          </cell>
        </row>
        <row r="1300">
          <cell r="J1300">
            <v>12405154.710000001</v>
          </cell>
          <cell r="K1300">
            <v>12405154.710000001</v>
          </cell>
          <cell r="L1300">
            <v>12405154.710000001</v>
          </cell>
          <cell r="M1300">
            <v>12405154.710000001</v>
          </cell>
          <cell r="N1300">
            <v>12405154.710000001</v>
          </cell>
          <cell r="O1300">
            <v>12405154.710000001</v>
          </cell>
          <cell r="P1300">
            <v>12405154.710000001</v>
          </cell>
          <cell r="Q1300">
            <v>12405154.710000001</v>
          </cell>
          <cell r="R1300">
            <v>12405154.710000001</v>
          </cell>
          <cell r="S1300">
            <v>12405154.710000001</v>
          </cell>
          <cell r="T1300">
            <v>12405154.710000001</v>
          </cell>
          <cell r="U1300">
            <v>12405154.710000001</v>
          </cell>
          <cell r="V1300">
            <v>12405154.710000001</v>
          </cell>
          <cell r="W1300">
            <v>12405154.710000001</v>
          </cell>
          <cell r="X1300">
            <v>12405154.710000001</v>
          </cell>
          <cell r="Y1300">
            <v>12405154.710000001</v>
          </cell>
          <cell r="Z1300">
            <v>12405154.710000001</v>
          </cell>
          <cell r="AA1300">
            <v>12405154.710000001</v>
          </cell>
          <cell r="AD1300">
            <v>12405154.710000003</v>
          </cell>
          <cell r="AE1300">
            <v>12405154.710000003</v>
          </cell>
          <cell r="AF1300">
            <v>12405154.710000003</v>
          </cell>
          <cell r="AG1300">
            <v>12405154.710000003</v>
          </cell>
          <cell r="AH1300">
            <v>12405154.710000003</v>
          </cell>
          <cell r="AI1300">
            <v>12405154.710000003</v>
          </cell>
          <cell r="AJ1300">
            <v>12405154.710000003</v>
          </cell>
          <cell r="AK1300">
            <v>12405154.710000003</v>
          </cell>
          <cell r="AL1300">
            <v>12405154.710000003</v>
          </cell>
          <cell r="AM1300">
            <v>12405154.710000003</v>
          </cell>
          <cell r="AN1300">
            <v>12405154.710000003</v>
          </cell>
          <cell r="AP1300">
            <v>11888273.263750002</v>
          </cell>
          <cell r="AT1300" t="str">
            <v>57</v>
          </cell>
        </row>
        <row r="1301"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-190064.35</v>
          </cell>
          <cell r="U1301">
            <v>-190064.35</v>
          </cell>
          <cell r="V1301">
            <v>-190064.35</v>
          </cell>
          <cell r="W1301">
            <v>-264240.05</v>
          </cell>
          <cell r="X1301">
            <v>-264240.05</v>
          </cell>
          <cell r="Y1301">
            <v>-264240.05</v>
          </cell>
          <cell r="Z1301">
            <v>-404102.46</v>
          </cell>
          <cell r="AA1301">
            <v>-404102.46</v>
          </cell>
          <cell r="AD1301">
            <v>0</v>
          </cell>
          <cell r="AE1301">
            <v>0</v>
          </cell>
          <cell r="AF1301">
            <v>0</v>
          </cell>
          <cell r="AG1301">
            <v>-7919.3479166666666</v>
          </cell>
          <cell r="AH1301">
            <v>-23758.043750000001</v>
          </cell>
          <cell r="AI1301">
            <v>-39596.739583333336</v>
          </cell>
          <cell r="AJ1301">
            <v>-58526.089583333342</v>
          </cell>
          <cell r="AK1301">
            <v>-80546.093750000015</v>
          </cell>
          <cell r="AL1301">
            <v>-102566.09791666667</v>
          </cell>
          <cell r="AM1301">
            <v>-130413.70250000001</v>
          </cell>
          <cell r="AN1301">
            <v>-164088.9075</v>
          </cell>
          <cell r="AP1301">
            <v>-235403.20333333334</v>
          </cell>
          <cell r="AT1301" t="str">
            <v>57</v>
          </cell>
        </row>
        <row r="1302">
          <cell r="J1302">
            <v>22000000</v>
          </cell>
          <cell r="K1302">
            <v>21861913.539999999</v>
          </cell>
          <cell r="L1302">
            <v>21861913.539999999</v>
          </cell>
          <cell r="M1302">
            <v>21861913.539999999</v>
          </cell>
          <cell r="N1302">
            <v>27500000</v>
          </cell>
          <cell r="O1302">
            <v>27500000</v>
          </cell>
          <cell r="P1302">
            <v>27500000</v>
          </cell>
          <cell r="Q1302">
            <v>22000000</v>
          </cell>
          <cell r="R1302">
            <v>22000000</v>
          </cell>
          <cell r="S1302">
            <v>22000000</v>
          </cell>
          <cell r="T1302">
            <v>21621445.27</v>
          </cell>
          <cell r="U1302">
            <v>21621445.27</v>
          </cell>
          <cell r="V1302">
            <v>21621445.27</v>
          </cell>
          <cell r="W1302">
            <v>20919845.690000001</v>
          </cell>
          <cell r="X1302">
            <v>20919845.690000001</v>
          </cell>
          <cell r="Y1302">
            <v>20919845.690000001</v>
          </cell>
          <cell r="Z1302">
            <v>20442357.969999999</v>
          </cell>
          <cell r="AA1302">
            <v>20442357.969999999</v>
          </cell>
          <cell r="AD1302">
            <v>23132145.051666666</v>
          </cell>
          <cell r="AE1302">
            <v>23215478.385000002</v>
          </cell>
          <cell r="AF1302">
            <v>23298811.718333334</v>
          </cell>
          <cell r="AG1302">
            <v>23324705.271249998</v>
          </cell>
          <cell r="AH1302">
            <v>23293159.043750003</v>
          </cell>
          <cell r="AI1302">
            <v>23261612.81625</v>
          </cell>
          <cell r="AJ1302">
            <v>23206586.875416666</v>
          </cell>
          <cell r="AK1302">
            <v>23128081.221250001</v>
          </cell>
          <cell r="AL1302">
            <v>23049575.567083333</v>
          </cell>
          <cell r="AM1302">
            <v>22716254.322083335</v>
          </cell>
          <cell r="AN1302">
            <v>22128117.486249998</v>
          </cell>
          <cell r="AP1302">
            <v>21287578.899166666</v>
          </cell>
          <cell r="AT1302" t="str">
            <v>57</v>
          </cell>
        </row>
        <row r="1303">
          <cell r="J1303">
            <v>6426658.46</v>
          </cell>
          <cell r="K1303">
            <v>6513036.9100000001</v>
          </cell>
          <cell r="L1303">
            <v>6558238.9299999997</v>
          </cell>
          <cell r="M1303">
            <v>6710935.7999999998</v>
          </cell>
          <cell r="N1303">
            <v>6872373.6200000001</v>
          </cell>
          <cell r="O1303">
            <v>7031117.3300000001</v>
          </cell>
          <cell r="P1303">
            <v>7201346.5099999998</v>
          </cell>
          <cell r="Q1303">
            <v>7419660.5</v>
          </cell>
          <cell r="R1303">
            <v>7528242.8099999996</v>
          </cell>
          <cell r="S1303">
            <v>7645328.4400000004</v>
          </cell>
          <cell r="T1303">
            <v>7798215.2300000004</v>
          </cell>
          <cell r="U1303">
            <v>7798215.2300000004</v>
          </cell>
          <cell r="V1303">
            <v>8309537.9299999997</v>
          </cell>
          <cell r="W1303">
            <v>8499814.8100000005</v>
          </cell>
          <cell r="X1303">
            <v>8652943.7100000009</v>
          </cell>
          <cell r="Y1303">
            <v>8835195.8699999992</v>
          </cell>
          <cell r="Z1303">
            <v>8977302.5299999993</v>
          </cell>
          <cell r="AA1303">
            <v>9159459.3300000001</v>
          </cell>
          <cell r="AD1303">
            <v>6589220.791666667</v>
          </cell>
          <cell r="AE1303">
            <v>6716370.8120833328</v>
          </cell>
          <cell r="AF1303">
            <v>6836325.4308333322</v>
          </cell>
          <cell r="AG1303">
            <v>6954282.2233333327</v>
          </cell>
          <cell r="AH1303">
            <v>7069432.8683333332</v>
          </cell>
          <cell r="AI1303">
            <v>7203734.1254166663</v>
          </cell>
          <cell r="AJ1303">
            <v>7364969.849166668</v>
          </cell>
          <cell r="AK1303">
            <v>7535031.6275000004</v>
          </cell>
          <cell r="AL1303">
            <v>7710821.8295833329</v>
          </cell>
          <cell r="AM1303">
            <v>7887038.0370833343</v>
          </cell>
          <cell r="AN1303">
            <v>8063424.3250000002</v>
          </cell>
          <cell r="AP1303">
            <v>8130171.9741666662</v>
          </cell>
          <cell r="AT1303" t="str">
            <v>57</v>
          </cell>
        </row>
        <row r="1304">
          <cell r="J1304">
            <v>49298.32</v>
          </cell>
          <cell r="K1304">
            <v>54328.86</v>
          </cell>
          <cell r="L1304">
            <v>227819.36</v>
          </cell>
          <cell r="M1304">
            <v>227819.36</v>
          </cell>
          <cell r="N1304">
            <v>227819.36</v>
          </cell>
          <cell r="O1304">
            <v>232287.35999999999</v>
          </cell>
          <cell r="P1304">
            <v>239225.44</v>
          </cell>
          <cell r="Q1304">
            <v>238684</v>
          </cell>
          <cell r="R1304">
            <v>239013.5</v>
          </cell>
          <cell r="S1304">
            <v>239013.5</v>
          </cell>
          <cell r="T1304">
            <v>239013.5</v>
          </cell>
          <cell r="U1304">
            <v>239013.5</v>
          </cell>
          <cell r="V1304">
            <v>239013.5</v>
          </cell>
          <cell r="W1304">
            <v>293630.5</v>
          </cell>
          <cell r="X1304">
            <v>293811</v>
          </cell>
          <cell r="Y1304">
            <v>293811</v>
          </cell>
          <cell r="Z1304">
            <v>293811</v>
          </cell>
          <cell r="AA1304">
            <v>293811</v>
          </cell>
          <cell r="AD1304">
            <v>130029.54833333332</v>
          </cell>
          <cell r="AE1304">
            <v>146780.36583333332</v>
          </cell>
          <cell r="AF1304">
            <v>163509.41749999998</v>
          </cell>
          <cell r="AG1304">
            <v>180016.62541666665</v>
          </cell>
          <cell r="AH1304">
            <v>196301.98958333328</v>
          </cell>
          <cell r="AI1304">
            <v>212349.47083333335</v>
          </cell>
          <cell r="AJ1304">
            <v>230225.17166666666</v>
          </cell>
          <cell r="AK1304">
            <v>242945.72500000001</v>
          </cell>
          <cell r="AL1304">
            <v>248445.02833333335</v>
          </cell>
          <cell r="AM1304">
            <v>253944.33166666667</v>
          </cell>
          <cell r="AN1304">
            <v>259257.46833333335</v>
          </cell>
          <cell r="AP1304">
            <v>259192.44333333333</v>
          </cell>
          <cell r="AT1304" t="str">
            <v>57</v>
          </cell>
        </row>
        <row r="1305"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P1305">
            <v>0</v>
          </cell>
          <cell r="AT1305" t="str">
            <v>57</v>
          </cell>
        </row>
        <row r="1306">
          <cell r="J1306">
            <v>231369.84</v>
          </cell>
          <cell r="K1306">
            <v>232919.84</v>
          </cell>
          <cell r="L1306">
            <v>240483.58</v>
          </cell>
          <cell r="M1306">
            <v>242928.58</v>
          </cell>
          <cell r="N1306">
            <v>436858.74</v>
          </cell>
          <cell r="O1306">
            <v>255635.44</v>
          </cell>
          <cell r="P1306">
            <v>449646.4</v>
          </cell>
          <cell r="Q1306">
            <v>479528.95</v>
          </cell>
          <cell r="R1306">
            <v>483104.61</v>
          </cell>
          <cell r="S1306">
            <v>498344.98</v>
          </cell>
          <cell r="T1306">
            <v>530448.35</v>
          </cell>
          <cell r="U1306">
            <v>552313.48</v>
          </cell>
          <cell r="V1306">
            <v>574624.11</v>
          </cell>
          <cell r="W1306">
            <v>622438.01</v>
          </cell>
          <cell r="X1306">
            <v>893568.55</v>
          </cell>
          <cell r="Y1306">
            <v>896418.05</v>
          </cell>
          <cell r="Z1306">
            <v>973882.84</v>
          </cell>
          <cell r="AA1306">
            <v>1081118.92</v>
          </cell>
          <cell r="AD1306">
            <v>280897.59791666671</v>
          </cell>
          <cell r="AE1306">
            <v>301726.50958333333</v>
          </cell>
          <cell r="AF1306">
            <v>323339.42250000004</v>
          </cell>
          <cell r="AG1306">
            <v>346924.99124999996</v>
          </cell>
          <cell r="AH1306">
            <v>372759.2475</v>
          </cell>
          <cell r="AI1306">
            <v>400434.16041666665</v>
          </cell>
          <cell r="AJ1306">
            <v>430966.34541666665</v>
          </cell>
          <cell r="AK1306">
            <v>474408.14291666675</v>
          </cell>
          <cell r="AL1306">
            <v>528848.74458333338</v>
          </cell>
          <cell r="AM1306">
            <v>578453.47666666668</v>
          </cell>
          <cell r="AN1306">
            <v>635224.62583333324</v>
          </cell>
          <cell r="AP1306">
            <v>729144.32374999998</v>
          </cell>
          <cell r="AT1306" t="str">
            <v>57</v>
          </cell>
        </row>
        <row r="1307">
          <cell r="J1307">
            <v>1255840.19</v>
          </cell>
          <cell r="K1307">
            <v>1255840.19</v>
          </cell>
          <cell r="L1307">
            <v>1256078.69</v>
          </cell>
          <cell r="M1307">
            <v>1256873.69</v>
          </cell>
          <cell r="N1307">
            <v>1263973.54</v>
          </cell>
          <cell r="O1307">
            <v>1266333.54</v>
          </cell>
          <cell r="P1307">
            <v>1266333.54</v>
          </cell>
          <cell r="Q1307">
            <v>1265653.31</v>
          </cell>
          <cell r="R1307">
            <v>1265653.31</v>
          </cell>
          <cell r="S1307">
            <v>1265653.31</v>
          </cell>
          <cell r="T1307">
            <v>1265653.31</v>
          </cell>
          <cell r="U1307">
            <v>1265653.31</v>
          </cell>
          <cell r="V1307">
            <v>1265653.31</v>
          </cell>
          <cell r="W1307">
            <v>1265653.31</v>
          </cell>
          <cell r="X1307">
            <v>1265653.31</v>
          </cell>
          <cell r="Y1307">
            <v>1265653.31</v>
          </cell>
          <cell r="Z1307">
            <v>1265653.31</v>
          </cell>
          <cell r="AA1307">
            <v>1265653.31</v>
          </cell>
          <cell r="AD1307">
            <v>1260878.2074999998</v>
          </cell>
          <cell r="AE1307">
            <v>1260414.7641666664</v>
          </cell>
          <cell r="AF1307">
            <v>1260504.5916666666</v>
          </cell>
          <cell r="AG1307">
            <v>1261235.0208333335</v>
          </cell>
          <cell r="AH1307">
            <v>1262052.7808333335</v>
          </cell>
          <cell r="AI1307">
            <v>1262870.5408333335</v>
          </cell>
          <cell r="AJ1307">
            <v>1263688.3008333335</v>
          </cell>
          <cell r="AK1307">
            <v>1264496.1233333338</v>
          </cell>
          <cell r="AL1307">
            <v>1265260.8833333335</v>
          </cell>
          <cell r="AM1307">
            <v>1265696.6912500004</v>
          </cell>
          <cell r="AN1307">
            <v>1265738.3387500003</v>
          </cell>
          <cell r="AP1307">
            <v>1213341.5541666669</v>
          </cell>
          <cell r="AT1307" t="str">
            <v>57</v>
          </cell>
        </row>
        <row r="1308"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P1308">
            <v>0</v>
          </cell>
          <cell r="AT1308" t="str">
            <v>57</v>
          </cell>
        </row>
        <row r="1309"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P1309">
            <v>0</v>
          </cell>
          <cell r="AT1309" t="str">
            <v>57</v>
          </cell>
        </row>
        <row r="1310">
          <cell r="J1310">
            <v>631223.56999999995</v>
          </cell>
          <cell r="K1310">
            <v>629429.85</v>
          </cell>
          <cell r="L1310">
            <v>629429.85</v>
          </cell>
          <cell r="M1310">
            <v>629429.85</v>
          </cell>
          <cell r="N1310">
            <v>625574.47</v>
          </cell>
          <cell r="O1310">
            <v>625574.47</v>
          </cell>
          <cell r="P1310">
            <v>625574.47</v>
          </cell>
          <cell r="Q1310">
            <v>640000</v>
          </cell>
          <cell r="R1310">
            <v>640000</v>
          </cell>
          <cell r="S1310">
            <v>640000</v>
          </cell>
          <cell r="T1310">
            <v>634285</v>
          </cell>
          <cell r="U1310">
            <v>634285</v>
          </cell>
          <cell r="V1310">
            <v>634285</v>
          </cell>
          <cell r="W1310">
            <v>627216.77</v>
          </cell>
          <cell r="X1310">
            <v>627216.77</v>
          </cell>
          <cell r="Y1310">
            <v>627216.77</v>
          </cell>
          <cell r="Z1310">
            <v>621434.80000000005</v>
          </cell>
          <cell r="AA1310">
            <v>621434.80000000005</v>
          </cell>
          <cell r="AD1310">
            <v>630515.30583333317</v>
          </cell>
          <cell r="AE1310">
            <v>630931.97249999992</v>
          </cell>
          <cell r="AF1310">
            <v>631348.63916666666</v>
          </cell>
          <cell r="AG1310">
            <v>631684.53208333335</v>
          </cell>
          <cell r="AH1310">
            <v>631939.65125</v>
          </cell>
          <cell r="AI1310">
            <v>632194.77041666664</v>
          </cell>
          <cell r="AJ1310">
            <v>632230.11833333329</v>
          </cell>
          <cell r="AK1310">
            <v>632045.69499999995</v>
          </cell>
          <cell r="AL1310">
            <v>631861.27166666661</v>
          </cell>
          <cell r="AM1310">
            <v>631596.57374999986</v>
          </cell>
          <cell r="AN1310">
            <v>631251.60124999995</v>
          </cell>
          <cell r="AP1310">
            <v>630734.14249999996</v>
          </cell>
          <cell r="AT1310" t="str">
            <v>57</v>
          </cell>
        </row>
        <row r="1311">
          <cell r="J1311">
            <v>530428.43000000005</v>
          </cell>
          <cell r="K1311">
            <v>529545.53</v>
          </cell>
          <cell r="L1311">
            <v>556000</v>
          </cell>
          <cell r="M1311">
            <v>556000</v>
          </cell>
          <cell r="N1311">
            <v>552321.25</v>
          </cell>
          <cell r="O1311">
            <v>552321.25</v>
          </cell>
          <cell r="P1311">
            <v>552321.25</v>
          </cell>
          <cell r="Q1311">
            <v>556500</v>
          </cell>
          <cell r="R1311">
            <v>556500</v>
          </cell>
          <cell r="S1311">
            <v>556500</v>
          </cell>
          <cell r="T1311">
            <v>551520.36</v>
          </cell>
          <cell r="U1311">
            <v>551520.36</v>
          </cell>
          <cell r="V1311">
            <v>551520.36</v>
          </cell>
          <cell r="W1311">
            <v>550234.19999999995</v>
          </cell>
          <cell r="X1311">
            <v>550234.19999999995</v>
          </cell>
          <cell r="Y1311">
            <v>550234.19999999995</v>
          </cell>
          <cell r="Z1311">
            <v>550099.19999999995</v>
          </cell>
          <cell r="AA1311">
            <v>550099.19999999995</v>
          </cell>
          <cell r="AD1311">
            <v>541087.04749999999</v>
          </cell>
          <cell r="AE1311">
            <v>543295.38083333336</v>
          </cell>
          <cell r="AF1311">
            <v>545503.71416666673</v>
          </cell>
          <cell r="AG1311">
            <v>547486.71125000005</v>
          </cell>
          <cell r="AH1311">
            <v>549244.37208333332</v>
          </cell>
          <cell r="AI1311">
            <v>551002.03291666682</v>
          </cell>
          <cell r="AJ1311">
            <v>552742.8912500001</v>
          </cell>
          <cell r="AK1311">
            <v>553364.67750000011</v>
          </cell>
          <cell r="AL1311">
            <v>552884.19416666671</v>
          </cell>
          <cell r="AM1311">
            <v>552551.36708333332</v>
          </cell>
          <cell r="AN1311">
            <v>552366.19624999992</v>
          </cell>
          <cell r="AP1311">
            <v>552088.44000000006</v>
          </cell>
          <cell r="AT1311" t="str">
            <v>57</v>
          </cell>
        </row>
        <row r="1312">
          <cell r="J1312">
            <v>3302394.74</v>
          </cell>
          <cell r="K1312">
            <v>3302394.74</v>
          </cell>
          <cell r="L1312">
            <v>3302394.74</v>
          </cell>
          <cell r="M1312">
            <v>3302394.74</v>
          </cell>
          <cell r="N1312">
            <v>3298050.5</v>
          </cell>
          <cell r="O1312">
            <v>3298050.5</v>
          </cell>
          <cell r="P1312">
            <v>3298050.5</v>
          </cell>
          <cell r="Q1312">
            <v>2475000</v>
          </cell>
          <cell r="R1312">
            <v>2475000</v>
          </cell>
          <cell r="S1312">
            <v>2475000</v>
          </cell>
          <cell r="T1312">
            <v>2475000</v>
          </cell>
          <cell r="U1312">
            <v>2475000</v>
          </cell>
          <cell r="V1312">
            <v>2475000</v>
          </cell>
          <cell r="W1312">
            <v>2475000</v>
          </cell>
          <cell r="X1312">
            <v>2475000</v>
          </cell>
          <cell r="Y1312">
            <v>2475000</v>
          </cell>
          <cell r="Z1312">
            <v>2469837.39</v>
          </cell>
          <cell r="AA1312">
            <v>2469837.39</v>
          </cell>
          <cell r="AD1312">
            <v>3266334.9950000006</v>
          </cell>
          <cell r="AE1312">
            <v>3197584.9950000006</v>
          </cell>
          <cell r="AF1312">
            <v>3128834.9949999996</v>
          </cell>
          <cell r="AG1312">
            <v>3059985.2141666668</v>
          </cell>
          <cell r="AH1312">
            <v>2991035.6524999999</v>
          </cell>
          <cell r="AI1312">
            <v>2922086.0908333329</v>
          </cell>
          <cell r="AJ1312">
            <v>2853136.5291666668</v>
          </cell>
          <cell r="AK1312">
            <v>2784186.9675000003</v>
          </cell>
          <cell r="AL1312">
            <v>2715237.4058333333</v>
          </cell>
          <cell r="AM1312">
            <v>2646253.7454166668</v>
          </cell>
          <cell r="AN1312">
            <v>2577235.9862500001</v>
          </cell>
          <cell r="AP1312">
            <v>2473709.3475000001</v>
          </cell>
          <cell r="AT1312" t="str">
            <v>57</v>
          </cell>
        </row>
        <row r="1313">
          <cell r="J1313">
            <v>236393.37</v>
          </cell>
          <cell r="K1313">
            <v>235736.74</v>
          </cell>
          <cell r="L1313">
            <v>235736.74</v>
          </cell>
          <cell r="M1313">
            <v>235736.74</v>
          </cell>
          <cell r="N1313">
            <v>235736.74</v>
          </cell>
          <cell r="O1313">
            <v>235736.74</v>
          </cell>
          <cell r="P1313">
            <v>235736.74</v>
          </cell>
          <cell r="Q1313">
            <v>222200</v>
          </cell>
          <cell r="R1313">
            <v>222200</v>
          </cell>
          <cell r="S1313">
            <v>222200</v>
          </cell>
          <cell r="T1313">
            <v>218840</v>
          </cell>
          <cell r="U1313">
            <v>218840</v>
          </cell>
          <cell r="V1313">
            <v>218840</v>
          </cell>
          <cell r="W1313">
            <v>217382.37</v>
          </cell>
          <cell r="X1313">
            <v>217382.37</v>
          </cell>
          <cell r="Y1313">
            <v>217382.37</v>
          </cell>
          <cell r="Z1313">
            <v>214546.24</v>
          </cell>
          <cell r="AA1313">
            <v>214546.24</v>
          </cell>
          <cell r="AD1313">
            <v>236016.71249999999</v>
          </cell>
          <cell r="AE1313">
            <v>234616.71249999999</v>
          </cell>
          <cell r="AF1313">
            <v>233216.71249999999</v>
          </cell>
          <cell r="AG1313">
            <v>231785.3220833333</v>
          </cell>
          <cell r="AH1313">
            <v>230322.54125000001</v>
          </cell>
          <cell r="AI1313">
            <v>228859.76041666666</v>
          </cell>
          <cell r="AJ1313">
            <v>227363.60458333336</v>
          </cell>
          <cell r="AK1313">
            <v>225834.07375000001</v>
          </cell>
          <cell r="AL1313">
            <v>224304.54291666669</v>
          </cell>
          <cell r="AM1313">
            <v>222656.84</v>
          </cell>
          <cell r="AN1313">
            <v>220890.965</v>
          </cell>
          <cell r="AP1313">
            <v>217825.48583333334</v>
          </cell>
          <cell r="AT1313" t="str">
            <v>57</v>
          </cell>
        </row>
        <row r="1314"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P1314">
            <v>0</v>
          </cell>
          <cell r="AT1314" t="str">
            <v>57</v>
          </cell>
        </row>
        <row r="1315">
          <cell r="J1315">
            <v>1293823.8700000001</v>
          </cell>
          <cell r="K1315">
            <v>1283084.1399999999</v>
          </cell>
          <cell r="L1315">
            <v>1283084.1399999999</v>
          </cell>
          <cell r="M1315">
            <v>1283084.1399999999</v>
          </cell>
          <cell r="N1315">
            <v>1109593.6399999999</v>
          </cell>
          <cell r="O1315">
            <v>1109593.6399999999</v>
          </cell>
          <cell r="P1315">
            <v>1109593.6399999999</v>
          </cell>
          <cell r="Q1315">
            <v>1270000</v>
          </cell>
          <cell r="R1315">
            <v>1270000</v>
          </cell>
          <cell r="S1315">
            <v>1270000</v>
          </cell>
          <cell r="T1315">
            <v>1269670.5</v>
          </cell>
          <cell r="U1315">
            <v>1269670.5</v>
          </cell>
          <cell r="V1315">
            <v>1269670.5</v>
          </cell>
          <cell r="W1315">
            <v>1215053.5</v>
          </cell>
          <cell r="X1315">
            <v>1215053.5</v>
          </cell>
          <cell r="Y1315">
            <v>1215053.5</v>
          </cell>
          <cell r="Z1315">
            <v>1214873</v>
          </cell>
          <cell r="AA1315">
            <v>1214873</v>
          </cell>
          <cell r="AD1315">
            <v>1245375.4125000003</v>
          </cell>
          <cell r="AE1315">
            <v>1242875.4125000001</v>
          </cell>
          <cell r="AF1315">
            <v>1240375.4125000001</v>
          </cell>
          <cell r="AG1315">
            <v>1238119.0220833335</v>
          </cell>
          <cell r="AH1315">
            <v>1236106.24125</v>
          </cell>
          <cell r="AI1315">
            <v>1234093.4604166667</v>
          </cell>
          <cell r="AJ1315">
            <v>1230252.46</v>
          </cell>
          <cell r="AK1315">
            <v>1224583.24</v>
          </cell>
          <cell r="AL1315">
            <v>1218914.02</v>
          </cell>
          <cell r="AM1315">
            <v>1220466.05</v>
          </cell>
          <cell r="AN1315">
            <v>1229239.33</v>
          </cell>
          <cell r="AP1315">
            <v>1242399.25</v>
          </cell>
          <cell r="AT1315" t="str">
            <v>57</v>
          </cell>
        </row>
        <row r="1316"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P1316">
            <v>0</v>
          </cell>
          <cell r="AT1316" t="str">
            <v>57</v>
          </cell>
        </row>
        <row r="1317">
          <cell r="J1317">
            <v>2473994.61</v>
          </cell>
          <cell r="K1317">
            <v>7450000</v>
          </cell>
          <cell r="L1317">
            <v>7450000</v>
          </cell>
          <cell r="M1317">
            <v>7450000</v>
          </cell>
          <cell r="N1317">
            <v>7417375.0499999998</v>
          </cell>
          <cell r="O1317">
            <v>7417375.0499999998</v>
          </cell>
          <cell r="P1317">
            <v>7417375.0499999998</v>
          </cell>
          <cell r="Q1317">
            <v>7450000</v>
          </cell>
          <cell r="R1317">
            <v>7450000</v>
          </cell>
          <cell r="S1317">
            <v>7450000</v>
          </cell>
          <cell r="T1317">
            <v>7405505.5999999996</v>
          </cell>
          <cell r="U1317">
            <v>7405505.5999999996</v>
          </cell>
          <cell r="V1317">
            <v>7405505.5999999996</v>
          </cell>
          <cell r="W1317">
            <v>7364177.9199999999</v>
          </cell>
          <cell r="X1317">
            <v>7364177.9199999999</v>
          </cell>
          <cell r="Y1317">
            <v>7364177.9199999999</v>
          </cell>
          <cell r="Z1317">
            <v>7281029.54</v>
          </cell>
          <cell r="AA1317">
            <v>7281029.54</v>
          </cell>
          <cell r="AD1317">
            <v>5166592.4149999991</v>
          </cell>
          <cell r="AE1317">
            <v>5579092.4149999991</v>
          </cell>
          <cell r="AF1317">
            <v>5991592.4149999991</v>
          </cell>
          <cell r="AG1317">
            <v>6403322.0395833328</v>
          </cell>
          <cell r="AH1317">
            <v>6814281.2887499994</v>
          </cell>
          <cell r="AI1317">
            <v>7225240.5379166668</v>
          </cell>
          <cell r="AJ1317">
            <v>7427144.2424999988</v>
          </cell>
          <cell r="AK1317">
            <v>7419992.4024999999</v>
          </cell>
          <cell r="AL1317">
            <v>7412840.5625</v>
          </cell>
          <cell r="AM1317">
            <v>7403583.5795833347</v>
          </cell>
          <cell r="AN1317">
            <v>7392221.4537500003</v>
          </cell>
          <cell r="AP1317">
            <v>7368928.2650000015</v>
          </cell>
          <cell r="AT1317" t="str">
            <v>57</v>
          </cell>
        </row>
        <row r="1318">
          <cell r="J1318">
            <v>2050000</v>
          </cell>
          <cell r="K1318">
            <v>2048450</v>
          </cell>
          <cell r="L1318">
            <v>2048450</v>
          </cell>
          <cell r="M1318">
            <v>2048450</v>
          </cell>
          <cell r="N1318">
            <v>1844511.1</v>
          </cell>
          <cell r="O1318">
            <v>1844511.1</v>
          </cell>
          <cell r="P1318">
            <v>1844511.1</v>
          </cell>
          <cell r="Q1318">
            <v>2380000</v>
          </cell>
          <cell r="R1318">
            <v>2380000</v>
          </cell>
          <cell r="S1318">
            <v>2380000</v>
          </cell>
          <cell r="T1318">
            <v>2329080.6</v>
          </cell>
          <cell r="U1318">
            <v>2329080.6</v>
          </cell>
          <cell r="V1318">
            <v>2329080.6</v>
          </cell>
          <cell r="W1318">
            <v>2237090.94</v>
          </cell>
          <cell r="X1318">
            <v>2237090.94</v>
          </cell>
          <cell r="Y1318">
            <v>2237090.94</v>
          </cell>
          <cell r="Z1318">
            <v>1885646.11</v>
          </cell>
          <cell r="AA1318">
            <v>1885646.11</v>
          </cell>
          <cell r="AD1318">
            <v>2011990.2750000004</v>
          </cell>
          <cell r="AE1318">
            <v>2039490.2750000001</v>
          </cell>
          <cell r="AF1318">
            <v>2066990.2750000001</v>
          </cell>
          <cell r="AG1318">
            <v>2092368.6333333331</v>
          </cell>
          <cell r="AH1318">
            <v>2115625.35</v>
          </cell>
          <cell r="AI1318">
            <v>2138882.0666666669</v>
          </cell>
          <cell r="AJ1318">
            <v>2158370.4641666668</v>
          </cell>
          <cell r="AK1318">
            <v>2174090.5425000004</v>
          </cell>
          <cell r="AL1318">
            <v>2189810.6208333336</v>
          </cell>
          <cell r="AM1318">
            <v>2199384.6187500004</v>
          </cell>
          <cell r="AN1318">
            <v>2202812.5362500004</v>
          </cell>
          <cell r="AP1318">
            <v>2207954.4124999996</v>
          </cell>
          <cell r="AT1318" t="str">
            <v>57</v>
          </cell>
        </row>
        <row r="1319">
          <cell r="J1319">
            <v>499874.44</v>
          </cell>
          <cell r="K1319">
            <v>499874.44</v>
          </cell>
          <cell r="L1319">
            <v>499874.44</v>
          </cell>
          <cell r="M1319">
            <v>499874.44</v>
          </cell>
          <cell r="N1319">
            <v>491741.09</v>
          </cell>
          <cell r="O1319">
            <v>491741.09</v>
          </cell>
          <cell r="P1319">
            <v>491741.09</v>
          </cell>
          <cell r="Q1319">
            <v>484500</v>
          </cell>
          <cell r="R1319">
            <v>484500</v>
          </cell>
          <cell r="S1319">
            <v>484500</v>
          </cell>
          <cell r="T1319">
            <v>484500</v>
          </cell>
          <cell r="U1319">
            <v>484500</v>
          </cell>
          <cell r="V1319">
            <v>484500</v>
          </cell>
          <cell r="W1319">
            <v>484500</v>
          </cell>
          <cell r="X1319">
            <v>484500</v>
          </cell>
          <cell r="Y1319">
            <v>484500</v>
          </cell>
          <cell r="Z1319">
            <v>484500</v>
          </cell>
          <cell r="AA1319">
            <v>484500</v>
          </cell>
          <cell r="AD1319">
            <v>493997.49249999993</v>
          </cell>
          <cell r="AE1319">
            <v>493997.49249999993</v>
          </cell>
          <cell r="AF1319">
            <v>493997.49249999999</v>
          </cell>
          <cell r="AG1319">
            <v>493356.89083333331</v>
          </cell>
          <cell r="AH1319">
            <v>492075.68749999994</v>
          </cell>
          <cell r="AI1319">
            <v>490794.48416666663</v>
          </cell>
          <cell r="AJ1319">
            <v>489513.28083333332</v>
          </cell>
          <cell r="AK1319">
            <v>488232.07749999996</v>
          </cell>
          <cell r="AL1319">
            <v>486950.87416666659</v>
          </cell>
          <cell r="AM1319">
            <v>486008.56041666662</v>
          </cell>
          <cell r="AN1319">
            <v>485405.13624999998</v>
          </cell>
          <cell r="AP1319">
            <v>484500</v>
          </cell>
          <cell r="AT1319" t="str">
            <v>57</v>
          </cell>
        </row>
        <row r="1320">
          <cell r="J1320">
            <v>200000</v>
          </cell>
          <cell r="K1320">
            <v>200000</v>
          </cell>
          <cell r="L1320">
            <v>200000</v>
          </cell>
          <cell r="M1320">
            <v>200000</v>
          </cell>
          <cell r="N1320">
            <v>200000</v>
          </cell>
          <cell r="O1320">
            <v>200000</v>
          </cell>
          <cell r="P1320">
            <v>200000</v>
          </cell>
          <cell r="Q1320">
            <v>200000</v>
          </cell>
          <cell r="R1320">
            <v>200000</v>
          </cell>
          <cell r="S1320">
            <v>200000</v>
          </cell>
          <cell r="T1320">
            <v>200000</v>
          </cell>
          <cell r="U1320">
            <v>200000</v>
          </cell>
          <cell r="V1320">
            <v>200000</v>
          </cell>
          <cell r="W1320">
            <v>200000</v>
          </cell>
          <cell r="X1320">
            <v>200000</v>
          </cell>
          <cell r="Y1320">
            <v>200000</v>
          </cell>
          <cell r="Z1320">
            <v>200000</v>
          </cell>
          <cell r="AA1320">
            <v>200000</v>
          </cell>
          <cell r="AD1320">
            <v>200000</v>
          </cell>
          <cell r="AE1320">
            <v>200000</v>
          </cell>
          <cell r="AF1320">
            <v>200000</v>
          </cell>
          <cell r="AG1320">
            <v>200000</v>
          </cell>
          <cell r="AH1320">
            <v>200000</v>
          </cell>
          <cell r="AI1320">
            <v>200000</v>
          </cell>
          <cell r="AJ1320">
            <v>200000</v>
          </cell>
          <cell r="AK1320">
            <v>200000</v>
          </cell>
          <cell r="AL1320">
            <v>200000</v>
          </cell>
          <cell r="AM1320">
            <v>200000</v>
          </cell>
          <cell r="AN1320">
            <v>200000</v>
          </cell>
          <cell r="AP1320">
            <v>200000</v>
          </cell>
          <cell r="AT1320" t="str">
            <v>57</v>
          </cell>
        </row>
        <row r="1321">
          <cell r="J1321">
            <v>140000</v>
          </cell>
          <cell r="K1321">
            <v>140000</v>
          </cell>
          <cell r="L1321">
            <v>140000</v>
          </cell>
          <cell r="M1321">
            <v>140000</v>
          </cell>
          <cell r="N1321">
            <v>130200.01</v>
          </cell>
          <cell r="O1321">
            <v>130200.01</v>
          </cell>
          <cell r="P1321">
            <v>130200.01</v>
          </cell>
          <cell r="Q1321">
            <v>140000</v>
          </cell>
          <cell r="R1321">
            <v>140000</v>
          </cell>
          <cell r="S1321">
            <v>140000</v>
          </cell>
          <cell r="T1321">
            <v>140000</v>
          </cell>
          <cell r="U1321">
            <v>140000</v>
          </cell>
          <cell r="V1321">
            <v>140000</v>
          </cell>
          <cell r="W1321">
            <v>140000</v>
          </cell>
          <cell r="X1321">
            <v>140000</v>
          </cell>
          <cell r="Y1321">
            <v>140000</v>
          </cell>
          <cell r="Z1321">
            <v>140000</v>
          </cell>
          <cell r="AA1321">
            <v>140000</v>
          </cell>
          <cell r="AD1321">
            <v>137550.0025</v>
          </cell>
          <cell r="AE1321">
            <v>137550.0025</v>
          </cell>
          <cell r="AF1321">
            <v>137550.0025</v>
          </cell>
          <cell r="AG1321">
            <v>137550.0025</v>
          </cell>
          <cell r="AH1321">
            <v>137550.0025</v>
          </cell>
          <cell r="AI1321">
            <v>137550.0025</v>
          </cell>
          <cell r="AJ1321">
            <v>137550.0025</v>
          </cell>
          <cell r="AK1321">
            <v>137550.0025</v>
          </cell>
          <cell r="AL1321">
            <v>137550.0025</v>
          </cell>
          <cell r="AM1321">
            <v>137958.33541666667</v>
          </cell>
          <cell r="AN1321">
            <v>138775.00125</v>
          </cell>
          <cell r="AP1321">
            <v>140000</v>
          </cell>
          <cell r="AT1321" t="str">
            <v>57</v>
          </cell>
        </row>
        <row r="1322">
          <cell r="J1322">
            <v>100000</v>
          </cell>
          <cell r="K1322">
            <v>100000</v>
          </cell>
          <cell r="L1322">
            <v>100000</v>
          </cell>
          <cell r="M1322">
            <v>100000</v>
          </cell>
          <cell r="N1322">
            <v>100000</v>
          </cell>
          <cell r="O1322">
            <v>100000</v>
          </cell>
          <cell r="P1322">
            <v>100000</v>
          </cell>
          <cell r="Q1322">
            <v>100000</v>
          </cell>
          <cell r="R1322">
            <v>100000</v>
          </cell>
          <cell r="S1322">
            <v>100000</v>
          </cell>
          <cell r="T1322">
            <v>100000</v>
          </cell>
          <cell r="U1322">
            <v>100000</v>
          </cell>
          <cell r="V1322">
            <v>100000</v>
          </cell>
          <cell r="W1322">
            <v>100000</v>
          </cell>
          <cell r="X1322">
            <v>100000</v>
          </cell>
          <cell r="Y1322">
            <v>100000</v>
          </cell>
          <cell r="Z1322">
            <v>100000</v>
          </cell>
          <cell r="AA1322">
            <v>100000</v>
          </cell>
          <cell r="AD1322">
            <v>100000</v>
          </cell>
          <cell r="AE1322">
            <v>100000</v>
          </cell>
          <cell r="AF1322">
            <v>100000</v>
          </cell>
          <cell r="AG1322">
            <v>100000</v>
          </cell>
          <cell r="AH1322">
            <v>100000</v>
          </cell>
          <cell r="AI1322">
            <v>100000</v>
          </cell>
          <cell r="AJ1322">
            <v>100000</v>
          </cell>
          <cell r="AK1322">
            <v>100000</v>
          </cell>
          <cell r="AL1322">
            <v>100000</v>
          </cell>
          <cell r="AM1322">
            <v>100000</v>
          </cell>
          <cell r="AN1322">
            <v>100000</v>
          </cell>
          <cell r="AP1322">
            <v>100000</v>
          </cell>
          <cell r="AT1322" t="str">
            <v>57</v>
          </cell>
        </row>
        <row r="1323">
          <cell r="J1323">
            <v>163595.71</v>
          </cell>
          <cell r="K1323">
            <v>163595.71</v>
          </cell>
          <cell r="L1323">
            <v>163595.71</v>
          </cell>
          <cell r="M1323">
            <v>163595.71</v>
          </cell>
          <cell r="N1323">
            <v>163595.71</v>
          </cell>
          <cell r="O1323">
            <v>164151.93</v>
          </cell>
          <cell r="P1323">
            <v>164151.93</v>
          </cell>
          <cell r="Q1323">
            <v>164151.93</v>
          </cell>
          <cell r="R1323">
            <v>164151.93</v>
          </cell>
          <cell r="S1323">
            <v>164151.93</v>
          </cell>
          <cell r="T1323">
            <v>164151.93</v>
          </cell>
          <cell r="U1323">
            <v>164151.93</v>
          </cell>
          <cell r="V1323">
            <v>164151.93</v>
          </cell>
          <cell r="W1323">
            <v>164151.93</v>
          </cell>
          <cell r="X1323">
            <v>164151.93</v>
          </cell>
          <cell r="Y1323">
            <v>164151.93</v>
          </cell>
          <cell r="Z1323">
            <v>164151.93</v>
          </cell>
          <cell r="AA1323">
            <v>165965.81</v>
          </cell>
          <cell r="AD1323">
            <v>163711.58916666664</v>
          </cell>
          <cell r="AE1323">
            <v>163757.94083333333</v>
          </cell>
          <cell r="AF1323">
            <v>163804.29249999998</v>
          </cell>
          <cell r="AG1323">
            <v>163850.64416666664</v>
          </cell>
          <cell r="AH1323">
            <v>163896.99583333332</v>
          </cell>
          <cell r="AI1323">
            <v>163943.34749999997</v>
          </cell>
          <cell r="AJ1323">
            <v>163989.69916666663</v>
          </cell>
          <cell r="AK1323">
            <v>164036.05083333331</v>
          </cell>
          <cell r="AL1323">
            <v>164082.40249999997</v>
          </cell>
          <cell r="AM1323">
            <v>164128.75416666662</v>
          </cell>
          <cell r="AN1323">
            <v>164227.5083333333</v>
          </cell>
          <cell r="AP1323">
            <v>164529.82166666666</v>
          </cell>
          <cell r="AT1323" t="str">
            <v xml:space="preserve"> </v>
          </cell>
        </row>
        <row r="1324">
          <cell r="J1324">
            <v>817108.2</v>
          </cell>
          <cell r="K1324">
            <v>817108.2</v>
          </cell>
          <cell r="L1324">
            <v>817108.2</v>
          </cell>
          <cell r="M1324">
            <v>817108.2</v>
          </cell>
          <cell r="N1324">
            <v>817108.2</v>
          </cell>
          <cell r="O1324">
            <v>824293.54</v>
          </cell>
          <cell r="P1324">
            <v>824293.54</v>
          </cell>
          <cell r="Q1324">
            <v>824293.54</v>
          </cell>
          <cell r="R1324">
            <v>824293.54</v>
          </cell>
          <cell r="S1324">
            <v>824293.54</v>
          </cell>
          <cell r="T1324">
            <v>824293.54</v>
          </cell>
          <cell r="U1324">
            <v>824293.54</v>
          </cell>
          <cell r="V1324">
            <v>824293.54</v>
          </cell>
          <cell r="W1324">
            <v>824293.54</v>
          </cell>
          <cell r="X1324">
            <v>824293.54</v>
          </cell>
          <cell r="Y1324">
            <v>824293.54</v>
          </cell>
          <cell r="Z1324">
            <v>824293.54</v>
          </cell>
          <cell r="AA1324">
            <v>847622.47</v>
          </cell>
          <cell r="AD1324">
            <v>818605.14583333337</v>
          </cell>
          <cell r="AE1324">
            <v>819203.92416666669</v>
          </cell>
          <cell r="AF1324">
            <v>819802.70250000001</v>
          </cell>
          <cell r="AG1324">
            <v>820401.48083333333</v>
          </cell>
          <cell r="AH1324">
            <v>821000.25916666666</v>
          </cell>
          <cell r="AI1324">
            <v>821599.03749999998</v>
          </cell>
          <cell r="AJ1324">
            <v>822197.8158333333</v>
          </cell>
          <cell r="AK1324">
            <v>822796.59416666673</v>
          </cell>
          <cell r="AL1324">
            <v>823395.37250000006</v>
          </cell>
          <cell r="AM1324">
            <v>823994.15083333338</v>
          </cell>
          <cell r="AN1324">
            <v>825265.57875000022</v>
          </cell>
          <cell r="AP1324">
            <v>829153.73375000013</v>
          </cell>
          <cell r="AT1324" t="str">
            <v xml:space="preserve"> </v>
          </cell>
        </row>
        <row r="1325">
          <cell r="J1325">
            <v>1449799.6</v>
          </cell>
          <cell r="K1325">
            <v>1449799.6</v>
          </cell>
          <cell r="L1325">
            <v>1449799.6</v>
          </cell>
          <cell r="M1325">
            <v>1449799.6</v>
          </cell>
          <cell r="N1325">
            <v>1449799.6</v>
          </cell>
          <cell r="O1325">
            <v>1450030.8</v>
          </cell>
          <cell r="P1325">
            <v>1450030.8</v>
          </cell>
          <cell r="Q1325">
            <v>1450030.8</v>
          </cell>
          <cell r="R1325">
            <v>1450030.8</v>
          </cell>
          <cell r="S1325">
            <v>1450030.8</v>
          </cell>
          <cell r="T1325">
            <v>1450030.8</v>
          </cell>
          <cell r="U1325">
            <v>1450030.8</v>
          </cell>
          <cell r="V1325">
            <v>1450030.8</v>
          </cell>
          <cell r="W1325">
            <v>1450030.8</v>
          </cell>
          <cell r="X1325">
            <v>1450030.8</v>
          </cell>
          <cell r="Y1325">
            <v>1450030.8</v>
          </cell>
          <cell r="Z1325">
            <v>1450030.8</v>
          </cell>
          <cell r="AA1325">
            <v>1450784.75</v>
          </cell>
          <cell r="AD1325">
            <v>1449847.7666666666</v>
          </cell>
          <cell r="AE1325">
            <v>1449867.0333333334</v>
          </cell>
          <cell r="AF1325">
            <v>1449886.3</v>
          </cell>
          <cell r="AG1325">
            <v>1449905.5666666671</v>
          </cell>
          <cell r="AH1325">
            <v>1449924.8333333337</v>
          </cell>
          <cell r="AI1325">
            <v>1449944.1000000003</v>
          </cell>
          <cell r="AJ1325">
            <v>1449963.3666666672</v>
          </cell>
          <cell r="AK1325">
            <v>1449982.6333333338</v>
          </cell>
          <cell r="AL1325">
            <v>1450001.9000000004</v>
          </cell>
          <cell r="AM1325">
            <v>1450021.166666667</v>
          </cell>
          <cell r="AN1325">
            <v>1450062.2145833336</v>
          </cell>
          <cell r="AP1325">
            <v>1450187.8729166668</v>
          </cell>
          <cell r="AT1325" t="str">
            <v xml:space="preserve"> </v>
          </cell>
        </row>
        <row r="1326">
          <cell r="J1326">
            <v>1257125.7</v>
          </cell>
          <cell r="K1326">
            <v>1283684.77</v>
          </cell>
          <cell r="L1326">
            <v>1283684.77</v>
          </cell>
          <cell r="M1326">
            <v>1283684.77</v>
          </cell>
          <cell r="N1326">
            <v>3458805.07</v>
          </cell>
          <cell r="O1326">
            <v>3470451.36</v>
          </cell>
          <cell r="P1326">
            <v>3470451.36</v>
          </cell>
          <cell r="Q1326">
            <v>3147880.49</v>
          </cell>
          <cell r="R1326">
            <v>3147880.49</v>
          </cell>
          <cell r="S1326">
            <v>3147880.49</v>
          </cell>
          <cell r="T1326">
            <v>3150967.92</v>
          </cell>
          <cell r="U1326">
            <v>2916923.92</v>
          </cell>
          <cell r="V1326">
            <v>2916923.92</v>
          </cell>
          <cell r="W1326">
            <v>2875631.38</v>
          </cell>
          <cell r="X1326">
            <v>2875631.38</v>
          </cell>
          <cell r="Y1326">
            <v>2875631.38</v>
          </cell>
          <cell r="Z1326">
            <v>2769391.66</v>
          </cell>
          <cell r="AA1326">
            <v>2799624.09</v>
          </cell>
          <cell r="AD1326">
            <v>1901583.5558333334</v>
          </cell>
          <cell r="AE1326">
            <v>2056476.155833333</v>
          </cell>
          <cell r="AF1326">
            <v>2211368.7558333334</v>
          </cell>
          <cell r="AG1326">
            <v>2367725.148333333</v>
          </cell>
          <cell r="AH1326">
            <v>2515793.5000000005</v>
          </cell>
          <cell r="AI1326">
            <v>2654110.0183333335</v>
          </cell>
          <cell r="AJ1326">
            <v>2789599.38625</v>
          </cell>
          <cell r="AK1326">
            <v>2922261.6037500002</v>
          </cell>
          <cell r="AL1326">
            <v>3054923.8212500005</v>
          </cell>
          <cell r="AM1326">
            <v>3092529.3712500003</v>
          </cell>
          <cell r="AN1326">
            <v>3035852.67625</v>
          </cell>
          <cell r="AP1326">
            <v>2932756.7108333334</v>
          </cell>
          <cell r="AT1326" t="str">
            <v xml:space="preserve"> </v>
          </cell>
        </row>
        <row r="1327"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P1327">
            <v>0</v>
          </cell>
          <cell r="AT1327">
            <v>0</v>
          </cell>
        </row>
        <row r="1328"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631427.37</v>
          </cell>
          <cell r="V1328">
            <v>574024.87</v>
          </cell>
          <cell r="W1328">
            <v>574024.87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26309.473750000001</v>
          </cell>
          <cell r="AI1328">
            <v>76536.650416666656</v>
          </cell>
          <cell r="AJ1328">
            <v>124372.05625000001</v>
          </cell>
          <cell r="AK1328">
            <v>148289.75916666666</v>
          </cell>
          <cell r="AL1328">
            <v>148289.75916666666</v>
          </cell>
          <cell r="AM1328">
            <v>148289.75916666666</v>
          </cell>
          <cell r="AN1328">
            <v>148289.75916666666</v>
          </cell>
          <cell r="AP1328">
            <v>148289.75916666666</v>
          </cell>
          <cell r="AT1328">
            <v>0</v>
          </cell>
        </row>
        <row r="1329"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P1329">
            <v>208333.33333333334</v>
          </cell>
          <cell r="AT1329">
            <v>0</v>
          </cell>
        </row>
        <row r="1330">
          <cell r="J1330">
            <v>155510.24</v>
          </cell>
          <cell r="K1330">
            <v>139842.70000000001</v>
          </cell>
          <cell r="L1330">
            <v>93887</v>
          </cell>
          <cell r="M1330">
            <v>28087.84</v>
          </cell>
          <cell r="N1330">
            <v>238666.58</v>
          </cell>
          <cell r="O1330">
            <v>647170.75</v>
          </cell>
          <cell r="P1330">
            <v>1134782.8999999999</v>
          </cell>
          <cell r="Q1330">
            <v>0</v>
          </cell>
          <cell r="R1330">
            <v>282798.09000000003</v>
          </cell>
          <cell r="S1330">
            <v>427577.95</v>
          </cell>
          <cell r="T1330">
            <v>444760.76</v>
          </cell>
          <cell r="U1330">
            <v>379083.97</v>
          </cell>
          <cell r="V1330">
            <v>363279.04</v>
          </cell>
          <cell r="W1330">
            <v>276589.46999999997</v>
          </cell>
          <cell r="X1330">
            <v>215864.66</v>
          </cell>
          <cell r="Y1330">
            <v>164725.32</v>
          </cell>
          <cell r="Z1330">
            <v>259216.37</v>
          </cell>
          <cell r="AA1330">
            <v>579641.73</v>
          </cell>
          <cell r="AD1330">
            <v>275109.8808333333</v>
          </cell>
          <cell r="AE1330">
            <v>276844.51708333334</v>
          </cell>
          <cell r="AF1330">
            <v>287203.82416666666</v>
          </cell>
          <cell r="AG1330">
            <v>305821.44999999995</v>
          </cell>
          <cell r="AH1330">
            <v>323414.23499999993</v>
          </cell>
          <cell r="AI1330">
            <v>339671.09833333333</v>
          </cell>
          <cell r="AJ1330">
            <v>354025.91375000001</v>
          </cell>
          <cell r="AK1330">
            <v>364806.09833333333</v>
          </cell>
          <cell r="AL1330">
            <v>375581.72916666669</v>
          </cell>
          <cell r="AM1330">
            <v>382131.19874999998</v>
          </cell>
          <cell r="AN1330">
            <v>380173.73083333328</v>
          </cell>
          <cell r="AP1330">
            <v>359608.40500000003</v>
          </cell>
          <cell r="AT1330" t="str">
            <v>57</v>
          </cell>
        </row>
        <row r="1331"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P1331">
            <v>0</v>
          </cell>
          <cell r="AT1331">
            <v>0</v>
          </cell>
        </row>
        <row r="1332"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  <cell r="AP1332">
            <v>0</v>
          </cell>
          <cell r="AT1332">
            <v>0</v>
          </cell>
        </row>
        <row r="1333">
          <cell r="J1333">
            <v>0</v>
          </cell>
          <cell r="K1333">
            <v>0</v>
          </cell>
          <cell r="L1333">
            <v>0</v>
          </cell>
          <cell r="M1333">
            <v>481168.02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D1333">
            <v>40097.334999999999</v>
          </cell>
          <cell r="AE1333">
            <v>40097.334999999999</v>
          </cell>
          <cell r="AF1333">
            <v>40097.334999999999</v>
          </cell>
          <cell r="AG1333">
            <v>40097.334999999999</v>
          </cell>
          <cell r="AH1333">
            <v>40097.334999999999</v>
          </cell>
          <cell r="AI1333">
            <v>40097.334999999999</v>
          </cell>
          <cell r="AJ1333">
            <v>40097.334999999999</v>
          </cell>
          <cell r="AK1333">
            <v>40097.334999999999</v>
          </cell>
          <cell r="AL1333">
            <v>20048.6675</v>
          </cell>
          <cell r="AM1333">
            <v>0</v>
          </cell>
          <cell r="AN1333">
            <v>0</v>
          </cell>
          <cell r="AP1333">
            <v>0</v>
          </cell>
          <cell r="AT1333">
            <v>0</v>
          </cell>
        </row>
        <row r="1334"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P1334">
            <v>0</v>
          </cell>
          <cell r="AT1334">
            <v>0</v>
          </cell>
        </row>
        <row r="1335"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0</v>
          </cell>
          <cell r="AP1335">
            <v>0</v>
          </cell>
          <cell r="AT1335">
            <v>0</v>
          </cell>
        </row>
        <row r="1336"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P1336">
            <v>0</v>
          </cell>
          <cell r="AT1336">
            <v>0</v>
          </cell>
        </row>
        <row r="1337"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P1337">
            <v>0</v>
          </cell>
          <cell r="AT1337">
            <v>0</v>
          </cell>
        </row>
        <row r="1338"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P1338">
            <v>0</v>
          </cell>
          <cell r="AT1338">
            <v>0</v>
          </cell>
        </row>
        <row r="1339">
          <cell r="J1339">
            <v>316253.37</v>
          </cell>
          <cell r="K1339">
            <v>316253.37</v>
          </cell>
          <cell r="L1339">
            <v>316253.37</v>
          </cell>
          <cell r="M1339">
            <v>316253.37</v>
          </cell>
          <cell r="N1339">
            <v>316253.37</v>
          </cell>
          <cell r="O1339">
            <v>316253.37</v>
          </cell>
          <cell r="P1339">
            <v>316253.37</v>
          </cell>
          <cell r="Q1339">
            <v>316253.37</v>
          </cell>
          <cell r="R1339">
            <v>316253.37</v>
          </cell>
          <cell r="S1339">
            <v>316253.37</v>
          </cell>
          <cell r="T1339">
            <v>316253.37</v>
          </cell>
          <cell r="U1339">
            <v>316253.37</v>
          </cell>
          <cell r="V1339">
            <v>316253.37</v>
          </cell>
          <cell r="W1339">
            <v>316253.37</v>
          </cell>
          <cell r="X1339">
            <v>316253.37</v>
          </cell>
          <cell r="Y1339">
            <v>316253.37</v>
          </cell>
          <cell r="Z1339">
            <v>316253.37</v>
          </cell>
          <cell r="AA1339">
            <v>316253.37</v>
          </cell>
          <cell r="AD1339">
            <v>316253.37000000005</v>
          </cell>
          <cell r="AE1339">
            <v>316253.37000000005</v>
          </cell>
          <cell r="AF1339">
            <v>316253.37000000005</v>
          </cell>
          <cell r="AG1339">
            <v>316253.37000000005</v>
          </cell>
          <cell r="AH1339">
            <v>316253.37000000005</v>
          </cell>
          <cell r="AI1339">
            <v>316253.37000000005</v>
          </cell>
          <cell r="AJ1339">
            <v>316253.37000000005</v>
          </cell>
          <cell r="AK1339">
            <v>316253.37000000005</v>
          </cell>
          <cell r="AL1339">
            <v>316253.37000000005</v>
          </cell>
          <cell r="AM1339">
            <v>316253.37000000005</v>
          </cell>
          <cell r="AN1339">
            <v>316253.37000000005</v>
          </cell>
          <cell r="AP1339">
            <v>303076.14625000005</v>
          </cell>
          <cell r="AT1339">
            <v>0</v>
          </cell>
        </row>
        <row r="1340">
          <cell r="J1340">
            <v>328215.28000000003</v>
          </cell>
          <cell r="K1340">
            <v>328215.28000000003</v>
          </cell>
          <cell r="L1340">
            <v>328215.28000000003</v>
          </cell>
          <cell r="M1340">
            <v>328215.28000000003</v>
          </cell>
          <cell r="N1340">
            <v>328215.28000000003</v>
          </cell>
          <cell r="O1340">
            <v>328215.28000000003</v>
          </cell>
          <cell r="P1340">
            <v>328215.28000000003</v>
          </cell>
          <cell r="Q1340">
            <v>328215.28000000003</v>
          </cell>
          <cell r="R1340">
            <v>328215.28000000003</v>
          </cell>
          <cell r="S1340">
            <v>328215.28000000003</v>
          </cell>
          <cell r="T1340">
            <v>328215.28000000003</v>
          </cell>
          <cell r="U1340">
            <v>328845.77</v>
          </cell>
          <cell r="V1340">
            <v>328845.77</v>
          </cell>
          <cell r="W1340">
            <v>328845.77</v>
          </cell>
          <cell r="X1340">
            <v>328845.77</v>
          </cell>
          <cell r="Y1340">
            <v>328845.77</v>
          </cell>
          <cell r="Z1340">
            <v>328845.77</v>
          </cell>
          <cell r="AA1340">
            <v>328845.77</v>
          </cell>
          <cell r="AD1340">
            <v>328194.33083333337</v>
          </cell>
          <cell r="AE1340">
            <v>328209.76833333343</v>
          </cell>
          <cell r="AF1340">
            <v>328215.28000000009</v>
          </cell>
          <cell r="AG1340">
            <v>328215.28000000009</v>
          </cell>
          <cell r="AH1340">
            <v>328241.55041666672</v>
          </cell>
          <cell r="AI1340">
            <v>328294.09125000006</v>
          </cell>
          <cell r="AJ1340">
            <v>328346.63208333339</v>
          </cell>
          <cell r="AK1340">
            <v>328399.17291666666</v>
          </cell>
          <cell r="AL1340">
            <v>328451.71375</v>
          </cell>
          <cell r="AM1340">
            <v>328504.25458333333</v>
          </cell>
          <cell r="AN1340">
            <v>328556.79541666672</v>
          </cell>
          <cell r="AP1340">
            <v>313987.22875000001</v>
          </cell>
          <cell r="AT1340">
            <v>0</v>
          </cell>
        </row>
        <row r="1341"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P1341">
            <v>0</v>
          </cell>
          <cell r="AT1341">
            <v>0</v>
          </cell>
        </row>
        <row r="1342"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P1342">
            <v>0</v>
          </cell>
          <cell r="AT1342">
            <v>0</v>
          </cell>
        </row>
        <row r="1343">
          <cell r="J1343">
            <v>-19197.61</v>
          </cell>
          <cell r="K1343">
            <v>-20570.849999999999</v>
          </cell>
          <cell r="L1343">
            <v>-21944.09</v>
          </cell>
          <cell r="M1343">
            <v>-23317.33</v>
          </cell>
          <cell r="N1343">
            <v>-24690.57</v>
          </cell>
          <cell r="O1343">
            <v>-26063.81</v>
          </cell>
          <cell r="P1343">
            <v>-27437.05</v>
          </cell>
          <cell r="Q1343">
            <v>-28810.29</v>
          </cell>
          <cell r="R1343">
            <v>-30183.53</v>
          </cell>
          <cell r="S1343">
            <v>-31556.77</v>
          </cell>
          <cell r="T1343">
            <v>-32930.01</v>
          </cell>
          <cell r="U1343">
            <v>-34303.25</v>
          </cell>
          <cell r="V1343">
            <v>-35676.49</v>
          </cell>
          <cell r="W1343">
            <v>-37049.730000000003</v>
          </cell>
          <cell r="X1343">
            <v>-38422.97</v>
          </cell>
          <cell r="Y1343">
            <v>-39796.21</v>
          </cell>
          <cell r="Z1343">
            <v>-41169.449999999997</v>
          </cell>
          <cell r="AA1343">
            <v>-42542.69</v>
          </cell>
          <cell r="AD1343">
            <v>-20570.849999999999</v>
          </cell>
          <cell r="AE1343">
            <v>-21944.09</v>
          </cell>
          <cell r="AF1343">
            <v>-23317.329999999998</v>
          </cell>
          <cell r="AG1343">
            <v>-24690.570000000003</v>
          </cell>
          <cell r="AH1343">
            <v>-26063.809999999998</v>
          </cell>
          <cell r="AI1343">
            <v>-27437.05</v>
          </cell>
          <cell r="AJ1343">
            <v>-28810.289999999994</v>
          </cell>
          <cell r="AK1343">
            <v>-30183.53</v>
          </cell>
          <cell r="AL1343">
            <v>-31556.77</v>
          </cell>
          <cell r="AM1343">
            <v>-32930.01</v>
          </cell>
          <cell r="AN1343">
            <v>-34303.25</v>
          </cell>
          <cell r="AP1343">
            <v>-35162.681250000001</v>
          </cell>
          <cell r="AT1343">
            <v>0</v>
          </cell>
        </row>
        <row r="1344">
          <cell r="J1344">
            <v>-143251.54999999999</v>
          </cell>
          <cell r="K1344">
            <v>-154305.60000000001</v>
          </cell>
          <cell r="L1344">
            <v>-165359.65</v>
          </cell>
          <cell r="M1344">
            <v>-176413.7</v>
          </cell>
          <cell r="N1344">
            <v>-187467.75</v>
          </cell>
          <cell r="O1344">
            <v>-198521.8</v>
          </cell>
          <cell r="P1344">
            <v>-209575.85</v>
          </cell>
          <cell r="Q1344">
            <v>-220629.9</v>
          </cell>
          <cell r="R1344">
            <v>-231683.95</v>
          </cell>
          <cell r="S1344">
            <v>-242738</v>
          </cell>
          <cell r="T1344">
            <v>-253792.05</v>
          </cell>
          <cell r="U1344">
            <v>-264846.09999999998</v>
          </cell>
          <cell r="V1344">
            <v>-275900.15000000002</v>
          </cell>
          <cell r="W1344">
            <v>-286954.2</v>
          </cell>
          <cell r="X1344">
            <v>-298008.25</v>
          </cell>
          <cell r="Y1344">
            <v>-309062.3</v>
          </cell>
          <cell r="Z1344">
            <v>-320116.34999999998</v>
          </cell>
          <cell r="AA1344">
            <v>-331170.40000000002</v>
          </cell>
          <cell r="AD1344">
            <v>-154305.60000000001</v>
          </cell>
          <cell r="AE1344">
            <v>-165359.65000000002</v>
          </cell>
          <cell r="AF1344">
            <v>-176413.69999999998</v>
          </cell>
          <cell r="AG1344">
            <v>-187467.75</v>
          </cell>
          <cell r="AH1344">
            <v>-198521.79999999996</v>
          </cell>
          <cell r="AI1344">
            <v>-209575.85</v>
          </cell>
          <cell r="AJ1344">
            <v>-220629.9</v>
          </cell>
          <cell r="AK1344">
            <v>-231683.95000000004</v>
          </cell>
          <cell r="AL1344">
            <v>-242738</v>
          </cell>
          <cell r="AM1344">
            <v>-253792.04999999996</v>
          </cell>
          <cell r="AN1344">
            <v>-264846.10000000003</v>
          </cell>
          <cell r="AP1344">
            <v>-272234.26250000001</v>
          </cell>
          <cell r="AT1344">
            <v>0</v>
          </cell>
        </row>
        <row r="1345"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P1345">
            <v>-838.98708333333332</v>
          </cell>
          <cell r="AT1345">
            <v>0</v>
          </cell>
        </row>
        <row r="1346"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P1346">
            <v>11182.653333333334</v>
          </cell>
          <cell r="AT1346">
            <v>0</v>
          </cell>
        </row>
        <row r="1347"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P1347">
            <v>0</v>
          </cell>
          <cell r="AT1347" t="str">
            <v xml:space="preserve"> </v>
          </cell>
        </row>
        <row r="1348">
          <cell r="J1348">
            <v>8430</v>
          </cell>
          <cell r="K1348">
            <v>6902</v>
          </cell>
          <cell r="L1348">
            <v>5374</v>
          </cell>
          <cell r="M1348">
            <v>3846</v>
          </cell>
          <cell r="N1348">
            <v>2318</v>
          </cell>
          <cell r="O1348">
            <v>790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D1348">
            <v>7057.916666666667</v>
          </cell>
          <cell r="AE1348">
            <v>5782.416666666667</v>
          </cell>
          <cell r="AF1348">
            <v>4634.25</v>
          </cell>
          <cell r="AG1348">
            <v>3613.4166666666665</v>
          </cell>
          <cell r="AH1348">
            <v>2719.9166666666665</v>
          </cell>
          <cell r="AI1348">
            <v>1953.75</v>
          </cell>
          <cell r="AJ1348">
            <v>1314.9166666666667</v>
          </cell>
          <cell r="AK1348">
            <v>803.41666666666663</v>
          </cell>
          <cell r="AL1348">
            <v>419.25</v>
          </cell>
          <cell r="AM1348">
            <v>162.41666666666666</v>
          </cell>
          <cell r="AN1348">
            <v>32.916666666666664</v>
          </cell>
          <cell r="AP1348">
            <v>0</v>
          </cell>
          <cell r="AT1348">
            <v>12</v>
          </cell>
        </row>
        <row r="1349"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P1349">
            <v>0</v>
          </cell>
          <cell r="AT1349">
            <v>12</v>
          </cell>
        </row>
        <row r="1350"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P1350">
            <v>0</v>
          </cell>
          <cell r="AT1350">
            <v>12</v>
          </cell>
        </row>
        <row r="1351">
          <cell r="J1351">
            <v>1294747.94</v>
          </cell>
          <cell r="K1351">
            <v>1280674.6000000001</v>
          </cell>
          <cell r="L1351">
            <v>1266601.26</v>
          </cell>
          <cell r="M1351">
            <v>1252527.92</v>
          </cell>
          <cell r="N1351">
            <v>1238454.58</v>
          </cell>
          <cell r="O1351">
            <v>1224381.24</v>
          </cell>
          <cell r="P1351">
            <v>1210307.8999999999</v>
          </cell>
          <cell r="Q1351">
            <v>1196234.56</v>
          </cell>
          <cell r="R1351">
            <v>1182161.22</v>
          </cell>
          <cell r="S1351">
            <v>1168087.8799999999</v>
          </cell>
          <cell r="T1351">
            <v>1154014.54</v>
          </cell>
          <cell r="U1351">
            <v>1139941.2</v>
          </cell>
          <cell r="V1351">
            <v>1125867.8600000001</v>
          </cell>
          <cell r="W1351">
            <v>1111794.52</v>
          </cell>
          <cell r="X1351">
            <v>1097721.18</v>
          </cell>
          <cell r="Y1351">
            <v>1083647.8400000001</v>
          </cell>
          <cell r="Z1351">
            <v>1069574.5</v>
          </cell>
          <cell r="AA1351">
            <v>1055501.1599999999</v>
          </cell>
          <cell r="AD1351">
            <v>1280674.5999999999</v>
          </cell>
          <cell r="AE1351">
            <v>1266601.26</v>
          </cell>
          <cell r="AF1351">
            <v>1252527.9200000002</v>
          </cell>
          <cell r="AG1351">
            <v>1238454.5800000003</v>
          </cell>
          <cell r="AH1351">
            <v>1224381.24</v>
          </cell>
          <cell r="AI1351">
            <v>1210307.8999999999</v>
          </cell>
          <cell r="AJ1351">
            <v>1196234.56</v>
          </cell>
          <cell r="AK1351">
            <v>1182161.22</v>
          </cell>
          <cell r="AL1351">
            <v>1168087.8799999999</v>
          </cell>
          <cell r="AM1351">
            <v>1154014.54</v>
          </cell>
          <cell r="AN1351">
            <v>1139941.2</v>
          </cell>
          <cell r="AP1351">
            <v>1111794.52</v>
          </cell>
          <cell r="AT1351">
            <v>12</v>
          </cell>
        </row>
        <row r="1352">
          <cell r="J1352">
            <v>324644.09000000003</v>
          </cell>
          <cell r="K1352">
            <v>323220.21000000002</v>
          </cell>
          <cell r="L1352">
            <v>321796.33</v>
          </cell>
          <cell r="M1352">
            <v>320372.45</v>
          </cell>
          <cell r="N1352">
            <v>318948.57</v>
          </cell>
          <cell r="O1352">
            <v>317524.69</v>
          </cell>
          <cell r="P1352">
            <v>316100.81</v>
          </cell>
          <cell r="Q1352">
            <v>314676.93</v>
          </cell>
          <cell r="R1352">
            <v>313253.05</v>
          </cell>
          <cell r="S1352">
            <v>311829.17</v>
          </cell>
          <cell r="T1352">
            <v>310405.28999999998</v>
          </cell>
          <cell r="U1352">
            <v>308981.40999999997</v>
          </cell>
          <cell r="V1352">
            <v>307557.53000000003</v>
          </cell>
          <cell r="W1352">
            <v>306133.65000000002</v>
          </cell>
          <cell r="X1352">
            <v>304709.77</v>
          </cell>
          <cell r="Y1352">
            <v>303285.89</v>
          </cell>
          <cell r="Z1352">
            <v>301862.01</v>
          </cell>
          <cell r="AA1352">
            <v>300438.13</v>
          </cell>
          <cell r="AD1352">
            <v>323220.21000000002</v>
          </cell>
          <cell r="AE1352">
            <v>321796.33</v>
          </cell>
          <cell r="AF1352">
            <v>320372.44999999995</v>
          </cell>
          <cell r="AG1352">
            <v>318948.57</v>
          </cell>
          <cell r="AH1352">
            <v>317524.69</v>
          </cell>
          <cell r="AI1352">
            <v>316100.81</v>
          </cell>
          <cell r="AJ1352">
            <v>314676.93000000005</v>
          </cell>
          <cell r="AK1352">
            <v>313253.05000000005</v>
          </cell>
          <cell r="AL1352">
            <v>311829.17</v>
          </cell>
          <cell r="AM1352">
            <v>310405.28999999998</v>
          </cell>
          <cell r="AN1352">
            <v>308981.40999999997</v>
          </cell>
          <cell r="AP1352">
            <v>306133.65000000002</v>
          </cell>
          <cell r="AT1352">
            <v>12</v>
          </cell>
        </row>
        <row r="1353">
          <cell r="J1353">
            <v>2527845.46</v>
          </cell>
          <cell r="K1353">
            <v>2508695.11</v>
          </cell>
          <cell r="L1353">
            <v>2489544.7599999998</v>
          </cell>
          <cell r="M1353">
            <v>2470394.41</v>
          </cell>
          <cell r="N1353">
            <v>2451244.06</v>
          </cell>
          <cell r="O1353">
            <v>2432093.71</v>
          </cell>
          <cell r="P1353">
            <v>2412943.3599999999</v>
          </cell>
          <cell r="Q1353">
            <v>2393793.0099999998</v>
          </cell>
          <cell r="R1353">
            <v>2374642.66</v>
          </cell>
          <cell r="S1353">
            <v>2355492.31</v>
          </cell>
          <cell r="T1353">
            <v>2336341.96</v>
          </cell>
          <cell r="U1353">
            <v>2317191.61</v>
          </cell>
          <cell r="V1353">
            <v>2298041.2599999998</v>
          </cell>
          <cell r="W1353">
            <v>2278890.91</v>
          </cell>
          <cell r="X1353">
            <v>2259740.56</v>
          </cell>
          <cell r="Y1353">
            <v>2240590.21</v>
          </cell>
          <cell r="Z1353">
            <v>2221439.86</v>
          </cell>
          <cell r="AA1353">
            <v>2202289.5099999998</v>
          </cell>
          <cell r="AD1353">
            <v>2508695.11</v>
          </cell>
          <cell r="AE1353">
            <v>2489544.7599999998</v>
          </cell>
          <cell r="AF1353">
            <v>2470394.41</v>
          </cell>
          <cell r="AG1353">
            <v>2451244.0599999996</v>
          </cell>
          <cell r="AH1353">
            <v>2432093.7100000004</v>
          </cell>
          <cell r="AI1353">
            <v>2412943.3599999999</v>
          </cell>
          <cell r="AJ1353">
            <v>2393793.0099999998</v>
          </cell>
          <cell r="AK1353">
            <v>2374642.66</v>
          </cell>
          <cell r="AL1353">
            <v>2355492.3099999996</v>
          </cell>
          <cell r="AM1353">
            <v>2336341.9600000004</v>
          </cell>
          <cell r="AN1353">
            <v>2317191.61</v>
          </cell>
          <cell r="AP1353">
            <v>2278890.91</v>
          </cell>
          <cell r="AT1353">
            <v>12</v>
          </cell>
        </row>
        <row r="1354">
          <cell r="J1354">
            <v>2381317.98</v>
          </cell>
          <cell r="K1354">
            <v>2374459.44</v>
          </cell>
          <cell r="L1354">
            <v>2367600.9</v>
          </cell>
          <cell r="M1354">
            <v>2360742.36</v>
          </cell>
          <cell r="N1354">
            <v>2353883.8199999998</v>
          </cell>
          <cell r="O1354">
            <v>2347025.2799999998</v>
          </cell>
          <cell r="P1354">
            <v>2340166.7400000002</v>
          </cell>
          <cell r="Q1354">
            <v>2333308.2000000002</v>
          </cell>
          <cell r="R1354">
            <v>2326449.66</v>
          </cell>
          <cell r="S1354">
            <v>2319591.12</v>
          </cell>
          <cell r="T1354">
            <v>2312732.58</v>
          </cell>
          <cell r="U1354">
            <v>2305874.04</v>
          </cell>
          <cell r="V1354">
            <v>2299015.5</v>
          </cell>
          <cell r="W1354">
            <v>2292156.96</v>
          </cell>
          <cell r="X1354">
            <v>2285298.42</v>
          </cell>
          <cell r="Y1354">
            <v>2278439.88</v>
          </cell>
          <cell r="Z1354">
            <v>2271581.34</v>
          </cell>
          <cell r="AA1354">
            <v>2264722.7999999998</v>
          </cell>
          <cell r="AD1354">
            <v>2374459.4400000004</v>
          </cell>
          <cell r="AE1354">
            <v>2367600.9000000004</v>
          </cell>
          <cell r="AF1354">
            <v>2360742.36</v>
          </cell>
          <cell r="AG1354">
            <v>2353883.8199999998</v>
          </cell>
          <cell r="AH1354">
            <v>2347025.2799999998</v>
          </cell>
          <cell r="AI1354">
            <v>2340166.7400000002</v>
          </cell>
          <cell r="AJ1354">
            <v>2333308.2000000002</v>
          </cell>
          <cell r="AK1354">
            <v>2326449.6599999997</v>
          </cell>
          <cell r="AL1354">
            <v>2319591.12</v>
          </cell>
          <cell r="AM1354">
            <v>2312732.58</v>
          </cell>
          <cell r="AN1354">
            <v>2305874.0399999996</v>
          </cell>
          <cell r="AP1354">
            <v>2292156.9600000004</v>
          </cell>
          <cell r="AT1354" t="str">
            <v>12</v>
          </cell>
        </row>
        <row r="1355">
          <cell r="J1355">
            <v>9160465.6999999993</v>
          </cell>
          <cell r="K1355">
            <v>9134078.2200000007</v>
          </cell>
          <cell r="L1355">
            <v>9107690.7400000002</v>
          </cell>
          <cell r="M1355">
            <v>9081303.2599999998</v>
          </cell>
          <cell r="N1355">
            <v>9054915.7799999993</v>
          </cell>
          <cell r="O1355">
            <v>9028528.3000000007</v>
          </cell>
          <cell r="P1355">
            <v>9002140.8200000003</v>
          </cell>
          <cell r="Q1355">
            <v>8975753.3399999999</v>
          </cell>
          <cell r="R1355">
            <v>8949365.8599999994</v>
          </cell>
          <cell r="S1355">
            <v>8922978.3800000008</v>
          </cell>
          <cell r="T1355">
            <v>8896590.9000000004</v>
          </cell>
          <cell r="U1355">
            <v>8870203.4199999999</v>
          </cell>
          <cell r="V1355">
            <v>8843815.9399999995</v>
          </cell>
          <cell r="W1355">
            <v>8817428.4600000009</v>
          </cell>
          <cell r="X1355">
            <v>8791040.9800000004</v>
          </cell>
          <cell r="Y1355">
            <v>8764653.5</v>
          </cell>
          <cell r="Z1355">
            <v>8738266.0199999996</v>
          </cell>
          <cell r="AA1355">
            <v>8711878.5399999991</v>
          </cell>
          <cell r="AD1355">
            <v>9134078.2199999988</v>
          </cell>
          <cell r="AE1355">
            <v>9107690.7399999984</v>
          </cell>
          <cell r="AF1355">
            <v>9081303.2599999998</v>
          </cell>
          <cell r="AG1355">
            <v>9054915.7799999993</v>
          </cell>
          <cell r="AH1355">
            <v>9028528.2999999989</v>
          </cell>
          <cell r="AI1355">
            <v>9002140.8200000003</v>
          </cell>
          <cell r="AJ1355">
            <v>8975753.3399999999</v>
          </cell>
          <cell r="AK1355">
            <v>8949365.8600000013</v>
          </cell>
          <cell r="AL1355">
            <v>8922978.379999999</v>
          </cell>
          <cell r="AM1355">
            <v>8896590.9000000004</v>
          </cell>
          <cell r="AN1355">
            <v>8870203.4199999999</v>
          </cell>
          <cell r="AP1355">
            <v>8817428.4600000009</v>
          </cell>
          <cell r="AT1355" t="str">
            <v>12</v>
          </cell>
        </row>
        <row r="1356"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P1356">
            <v>0</v>
          </cell>
          <cell r="AT1356">
            <v>12</v>
          </cell>
        </row>
        <row r="1357">
          <cell r="J1357">
            <v>7288.82</v>
          </cell>
          <cell r="K1357">
            <v>6997.25</v>
          </cell>
          <cell r="L1357">
            <v>6705.68</v>
          </cell>
          <cell r="M1357">
            <v>6414.11</v>
          </cell>
          <cell r="N1357">
            <v>6122.54</v>
          </cell>
          <cell r="O1357">
            <v>5830.97</v>
          </cell>
          <cell r="P1357">
            <v>5539.4</v>
          </cell>
          <cell r="Q1357">
            <v>5247.83</v>
          </cell>
          <cell r="R1357">
            <v>4956.26</v>
          </cell>
          <cell r="S1357">
            <v>4664.6899999999996</v>
          </cell>
          <cell r="T1357">
            <v>4373.12</v>
          </cell>
          <cell r="U1357">
            <v>4081.55</v>
          </cell>
          <cell r="V1357">
            <v>3789.98</v>
          </cell>
          <cell r="W1357">
            <v>3498.41</v>
          </cell>
          <cell r="X1357">
            <v>3206.84</v>
          </cell>
          <cell r="Y1357">
            <v>2915.27</v>
          </cell>
          <cell r="Z1357">
            <v>2623.7</v>
          </cell>
          <cell r="AA1357">
            <v>2332.13</v>
          </cell>
          <cell r="AD1357">
            <v>6997.25</v>
          </cell>
          <cell r="AE1357">
            <v>6705.68</v>
          </cell>
          <cell r="AF1357">
            <v>6414.11</v>
          </cell>
          <cell r="AG1357">
            <v>6122.54</v>
          </cell>
          <cell r="AH1357">
            <v>5830.9700000000012</v>
          </cell>
          <cell r="AI1357">
            <v>5539.4000000000015</v>
          </cell>
          <cell r="AJ1357">
            <v>5247.8300000000017</v>
          </cell>
          <cell r="AK1357">
            <v>4956.2600000000011</v>
          </cell>
          <cell r="AL1357">
            <v>4664.6899999999996</v>
          </cell>
          <cell r="AM1357">
            <v>4373.12</v>
          </cell>
          <cell r="AN1357">
            <v>4081.5499999999997</v>
          </cell>
          <cell r="AP1357">
            <v>3498.41</v>
          </cell>
          <cell r="AT1357">
            <v>12</v>
          </cell>
        </row>
        <row r="1358">
          <cell r="J1358">
            <v>670836.51</v>
          </cell>
          <cell r="K1358">
            <v>667046.47</v>
          </cell>
          <cell r="L1358">
            <v>663256.43000000005</v>
          </cell>
          <cell r="M1358">
            <v>659466.39</v>
          </cell>
          <cell r="N1358">
            <v>655676.35</v>
          </cell>
          <cell r="O1358">
            <v>651886.31000000006</v>
          </cell>
          <cell r="P1358">
            <v>648096.27</v>
          </cell>
          <cell r="Q1358">
            <v>644306.23</v>
          </cell>
          <cell r="R1358">
            <v>640516.18999999994</v>
          </cell>
          <cell r="S1358">
            <v>636726.15</v>
          </cell>
          <cell r="T1358">
            <v>632936.11</v>
          </cell>
          <cell r="U1358">
            <v>629146.06999999995</v>
          </cell>
          <cell r="V1358">
            <v>625356.03</v>
          </cell>
          <cell r="W1358">
            <v>621565.99</v>
          </cell>
          <cell r="X1358">
            <v>617775.94999999995</v>
          </cell>
          <cell r="Y1358">
            <v>613985.91</v>
          </cell>
          <cell r="Z1358">
            <v>610195.87</v>
          </cell>
          <cell r="AA1358">
            <v>606405.82999999996</v>
          </cell>
          <cell r="AD1358">
            <v>667046.46999999986</v>
          </cell>
          <cell r="AE1358">
            <v>663256.43000000005</v>
          </cell>
          <cell r="AF1358">
            <v>659466.3899999999</v>
          </cell>
          <cell r="AG1358">
            <v>655676.35</v>
          </cell>
          <cell r="AH1358">
            <v>651886.31000000006</v>
          </cell>
          <cell r="AI1358">
            <v>648096.27000000014</v>
          </cell>
          <cell r="AJ1358">
            <v>644306.2300000001</v>
          </cell>
          <cell r="AK1358">
            <v>640516.19000000006</v>
          </cell>
          <cell r="AL1358">
            <v>636726.15000000014</v>
          </cell>
          <cell r="AM1358">
            <v>632936.1100000001</v>
          </cell>
          <cell r="AN1358">
            <v>629146.07000000007</v>
          </cell>
          <cell r="AP1358">
            <v>621565.99000000011</v>
          </cell>
          <cell r="AT1358">
            <v>12</v>
          </cell>
        </row>
        <row r="1359">
          <cell r="J1359">
            <v>509780.34</v>
          </cell>
          <cell r="K1359">
            <v>506900.22</v>
          </cell>
          <cell r="L1359">
            <v>504020.1</v>
          </cell>
          <cell r="M1359">
            <v>501139.98</v>
          </cell>
          <cell r="N1359">
            <v>498259.86</v>
          </cell>
          <cell r="O1359">
            <v>495379.74</v>
          </cell>
          <cell r="P1359">
            <v>492499.62</v>
          </cell>
          <cell r="Q1359">
            <v>489619.5</v>
          </cell>
          <cell r="R1359">
            <v>486739.38</v>
          </cell>
          <cell r="S1359">
            <v>483859.26</v>
          </cell>
          <cell r="T1359">
            <v>480979.14</v>
          </cell>
          <cell r="U1359">
            <v>478099.02</v>
          </cell>
          <cell r="V1359">
            <v>475218.9</v>
          </cell>
          <cell r="W1359">
            <v>472338.78</v>
          </cell>
          <cell r="X1359">
            <v>469458.66</v>
          </cell>
          <cell r="Y1359">
            <v>466578.54</v>
          </cell>
          <cell r="Z1359">
            <v>463698.42</v>
          </cell>
          <cell r="AA1359">
            <v>460818.3</v>
          </cell>
          <cell r="AD1359">
            <v>506900.22000000003</v>
          </cell>
          <cell r="AE1359">
            <v>504020.09999999992</v>
          </cell>
          <cell r="AF1359">
            <v>501139.98</v>
          </cell>
          <cell r="AG1359">
            <v>498259.86000000004</v>
          </cell>
          <cell r="AH1359">
            <v>495379.74</v>
          </cell>
          <cell r="AI1359">
            <v>492499.61999999988</v>
          </cell>
          <cell r="AJ1359">
            <v>489619.5</v>
          </cell>
          <cell r="AK1359">
            <v>486739.38000000006</v>
          </cell>
          <cell r="AL1359">
            <v>483859.26000000007</v>
          </cell>
          <cell r="AM1359">
            <v>480979.13999999996</v>
          </cell>
          <cell r="AN1359">
            <v>478099.02</v>
          </cell>
          <cell r="AP1359">
            <v>472338.78</v>
          </cell>
          <cell r="AT1359">
            <v>12</v>
          </cell>
        </row>
        <row r="1360">
          <cell r="J1360">
            <v>1560924.78</v>
          </cell>
          <cell r="K1360">
            <v>1552105.99</v>
          </cell>
          <cell r="L1360">
            <v>1543287.2</v>
          </cell>
          <cell r="M1360">
            <v>1534468.41</v>
          </cell>
          <cell r="N1360">
            <v>1525649.62</v>
          </cell>
          <cell r="O1360">
            <v>1516830.83</v>
          </cell>
          <cell r="P1360">
            <v>1508012.04</v>
          </cell>
          <cell r="Q1360">
            <v>1499193.25</v>
          </cell>
          <cell r="R1360">
            <v>1490374.46</v>
          </cell>
          <cell r="S1360">
            <v>1481555.67</v>
          </cell>
          <cell r="T1360">
            <v>1472736.88</v>
          </cell>
          <cell r="U1360">
            <v>1463918.09</v>
          </cell>
          <cell r="V1360">
            <v>1455099.3</v>
          </cell>
          <cell r="W1360">
            <v>1446280.51</v>
          </cell>
          <cell r="X1360">
            <v>1437461.72</v>
          </cell>
          <cell r="Y1360">
            <v>1428642.93</v>
          </cell>
          <cell r="Z1360">
            <v>1419824.14</v>
          </cell>
          <cell r="AA1360">
            <v>1411005.35</v>
          </cell>
          <cell r="AD1360">
            <v>1552105.99</v>
          </cell>
          <cell r="AE1360">
            <v>1543287.2000000002</v>
          </cell>
          <cell r="AF1360">
            <v>1534468.4100000001</v>
          </cell>
          <cell r="AG1360">
            <v>1525649.62</v>
          </cell>
          <cell r="AH1360">
            <v>1516830.83</v>
          </cell>
          <cell r="AI1360">
            <v>1508012.04</v>
          </cell>
          <cell r="AJ1360">
            <v>1499193.2500000002</v>
          </cell>
          <cell r="AK1360">
            <v>1490374.46</v>
          </cell>
          <cell r="AL1360">
            <v>1481555.67</v>
          </cell>
          <cell r="AM1360">
            <v>1472736.88</v>
          </cell>
          <cell r="AN1360">
            <v>1463918.09</v>
          </cell>
          <cell r="AP1360">
            <v>1446280.51</v>
          </cell>
          <cell r="AT1360">
            <v>12</v>
          </cell>
        </row>
        <row r="1361">
          <cell r="J1361">
            <v>476393.19</v>
          </cell>
          <cell r="K1361">
            <v>473701.71</v>
          </cell>
          <cell r="L1361">
            <v>471010.23</v>
          </cell>
          <cell r="M1361">
            <v>468318.75</v>
          </cell>
          <cell r="N1361">
            <v>465627.27</v>
          </cell>
          <cell r="O1361">
            <v>462935.79</v>
          </cell>
          <cell r="P1361">
            <v>460244.31</v>
          </cell>
          <cell r="Q1361">
            <v>457552.83</v>
          </cell>
          <cell r="R1361">
            <v>454861.35</v>
          </cell>
          <cell r="S1361">
            <v>452169.87</v>
          </cell>
          <cell r="T1361">
            <v>449478.39</v>
          </cell>
          <cell r="U1361">
            <v>446786.91</v>
          </cell>
          <cell r="V1361">
            <v>444095.43</v>
          </cell>
          <cell r="W1361">
            <v>441403.95</v>
          </cell>
          <cell r="X1361">
            <v>438712.47</v>
          </cell>
          <cell r="Y1361">
            <v>436020.99</v>
          </cell>
          <cell r="Z1361">
            <v>433329.51</v>
          </cell>
          <cell r="AA1361">
            <v>430638.03</v>
          </cell>
          <cell r="AD1361">
            <v>473701.70999999996</v>
          </cell>
          <cell r="AE1361">
            <v>471010.23</v>
          </cell>
          <cell r="AF1361">
            <v>468318.75</v>
          </cell>
          <cell r="AG1361">
            <v>465627.27</v>
          </cell>
          <cell r="AH1361">
            <v>462935.79</v>
          </cell>
          <cell r="AI1361">
            <v>460244.31</v>
          </cell>
          <cell r="AJ1361">
            <v>457552.83</v>
          </cell>
          <cell r="AK1361">
            <v>454861.35000000003</v>
          </cell>
          <cell r="AL1361">
            <v>452169.87000000005</v>
          </cell>
          <cell r="AM1361">
            <v>449478.39000000007</v>
          </cell>
          <cell r="AN1361">
            <v>446786.91000000009</v>
          </cell>
          <cell r="AP1361">
            <v>441403.95</v>
          </cell>
          <cell r="AT1361">
            <v>12</v>
          </cell>
        </row>
        <row r="1362">
          <cell r="J1362">
            <v>6371.21</v>
          </cell>
          <cell r="K1362">
            <v>6276.12</v>
          </cell>
          <cell r="L1362">
            <v>6181.03</v>
          </cell>
          <cell r="M1362">
            <v>6085.94</v>
          </cell>
          <cell r="N1362">
            <v>5990.85</v>
          </cell>
          <cell r="O1362">
            <v>5895.76</v>
          </cell>
          <cell r="P1362">
            <v>5800.67</v>
          </cell>
          <cell r="Q1362">
            <v>5705.58</v>
          </cell>
          <cell r="R1362">
            <v>5610.49</v>
          </cell>
          <cell r="S1362">
            <v>5515.4</v>
          </cell>
          <cell r="T1362">
            <v>5420.31</v>
          </cell>
          <cell r="U1362">
            <v>5325.22</v>
          </cell>
          <cell r="V1362">
            <v>5230.13</v>
          </cell>
          <cell r="W1362">
            <v>5135.04</v>
          </cell>
          <cell r="X1362">
            <v>5039.95</v>
          </cell>
          <cell r="Y1362">
            <v>4944.8599999999997</v>
          </cell>
          <cell r="Z1362">
            <v>4849.7700000000004</v>
          </cell>
          <cell r="AA1362">
            <v>4754.68</v>
          </cell>
          <cell r="AD1362">
            <v>6276.12</v>
          </cell>
          <cell r="AE1362">
            <v>6181.03</v>
          </cell>
          <cell r="AF1362">
            <v>6085.94</v>
          </cell>
          <cell r="AG1362">
            <v>5990.8499999999995</v>
          </cell>
          <cell r="AH1362">
            <v>5895.7599999999993</v>
          </cell>
          <cell r="AI1362">
            <v>5800.670000000001</v>
          </cell>
          <cell r="AJ1362">
            <v>5705.579999999999</v>
          </cell>
          <cell r="AK1362">
            <v>5610.4900000000007</v>
          </cell>
          <cell r="AL1362">
            <v>5515.3999999999987</v>
          </cell>
          <cell r="AM1362">
            <v>5420.3099999999995</v>
          </cell>
          <cell r="AN1362">
            <v>5325.22</v>
          </cell>
          <cell r="AP1362">
            <v>5135.04</v>
          </cell>
          <cell r="AT1362">
            <v>12</v>
          </cell>
        </row>
        <row r="1363">
          <cell r="J1363">
            <v>14865.09</v>
          </cell>
          <cell r="K1363">
            <v>14643.21</v>
          </cell>
          <cell r="L1363">
            <v>14421.33</v>
          </cell>
          <cell r="M1363">
            <v>14199.45</v>
          </cell>
          <cell r="N1363">
            <v>13977.57</v>
          </cell>
          <cell r="O1363">
            <v>13755.69</v>
          </cell>
          <cell r="P1363">
            <v>13533.81</v>
          </cell>
          <cell r="Q1363">
            <v>13311.93</v>
          </cell>
          <cell r="R1363">
            <v>13090.05</v>
          </cell>
          <cell r="S1363">
            <v>12868.17</v>
          </cell>
          <cell r="T1363">
            <v>12646.29</v>
          </cell>
          <cell r="U1363">
            <v>12424.41</v>
          </cell>
          <cell r="V1363">
            <v>12202.53</v>
          </cell>
          <cell r="W1363">
            <v>11980.65</v>
          </cell>
          <cell r="X1363">
            <v>11758.77</v>
          </cell>
          <cell r="Y1363">
            <v>11536.89</v>
          </cell>
          <cell r="Z1363">
            <v>11315.01</v>
          </cell>
          <cell r="AA1363">
            <v>11093.13</v>
          </cell>
          <cell r="AD1363">
            <v>14643.21</v>
          </cell>
          <cell r="AE1363">
            <v>14421.33</v>
          </cell>
          <cell r="AF1363">
            <v>14199.449999999999</v>
          </cell>
          <cell r="AG1363">
            <v>13977.57</v>
          </cell>
          <cell r="AH1363">
            <v>13755.69</v>
          </cell>
          <cell r="AI1363">
            <v>13533.81</v>
          </cell>
          <cell r="AJ1363">
            <v>13311.93</v>
          </cell>
          <cell r="AK1363">
            <v>13090.049999999997</v>
          </cell>
          <cell r="AL1363">
            <v>12868.17</v>
          </cell>
          <cell r="AM1363">
            <v>12646.29</v>
          </cell>
          <cell r="AN1363">
            <v>12424.409999999998</v>
          </cell>
          <cell r="AP1363">
            <v>11980.65</v>
          </cell>
          <cell r="AT1363">
            <v>12</v>
          </cell>
        </row>
        <row r="1364"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P1364">
            <v>0</v>
          </cell>
          <cell r="AT1364">
            <v>12</v>
          </cell>
        </row>
        <row r="1365">
          <cell r="J1365">
            <v>390535.86</v>
          </cell>
          <cell r="K1365">
            <v>385328.72</v>
          </cell>
          <cell r="L1365">
            <v>380121.58</v>
          </cell>
          <cell r="M1365">
            <v>374914.44</v>
          </cell>
          <cell r="N1365">
            <v>369707.3</v>
          </cell>
          <cell r="O1365">
            <v>364500.16</v>
          </cell>
          <cell r="P1365">
            <v>359293.02</v>
          </cell>
          <cell r="Q1365">
            <v>354085.88</v>
          </cell>
          <cell r="R1365">
            <v>348878.74</v>
          </cell>
          <cell r="S1365">
            <v>343671.6</v>
          </cell>
          <cell r="T1365">
            <v>338464.46</v>
          </cell>
          <cell r="U1365">
            <v>333257.32</v>
          </cell>
          <cell r="V1365">
            <v>328050.18</v>
          </cell>
          <cell r="W1365">
            <v>322843.03999999998</v>
          </cell>
          <cell r="X1365">
            <v>317635.90000000002</v>
          </cell>
          <cell r="Y1365">
            <v>312428.76</v>
          </cell>
          <cell r="Z1365">
            <v>307221.62</v>
          </cell>
          <cell r="AA1365">
            <v>302014.48</v>
          </cell>
          <cell r="AD1365">
            <v>385328.72</v>
          </cell>
          <cell r="AE1365">
            <v>380121.5799999999</v>
          </cell>
          <cell r="AF1365">
            <v>374914.44</v>
          </cell>
          <cell r="AG1365">
            <v>369707.30000000005</v>
          </cell>
          <cell r="AH1365">
            <v>364500.16</v>
          </cell>
          <cell r="AI1365">
            <v>359293.02</v>
          </cell>
          <cell r="AJ1365">
            <v>354085.88000000006</v>
          </cell>
          <cell r="AK1365">
            <v>348878.74</v>
          </cell>
          <cell r="AL1365">
            <v>343671.6</v>
          </cell>
          <cell r="AM1365">
            <v>338464.45999999996</v>
          </cell>
          <cell r="AN1365">
            <v>333257.32</v>
          </cell>
          <cell r="AP1365">
            <v>322843.03999999998</v>
          </cell>
          <cell r="AT1365">
            <v>12</v>
          </cell>
        </row>
        <row r="1366"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P1366">
            <v>0</v>
          </cell>
          <cell r="AT1366">
            <v>12</v>
          </cell>
        </row>
        <row r="1367"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P1367">
            <v>0</v>
          </cell>
          <cell r="AT1367">
            <v>12</v>
          </cell>
        </row>
        <row r="1368">
          <cell r="J1368">
            <v>76369.19</v>
          </cell>
          <cell r="K1368">
            <v>75481.2</v>
          </cell>
          <cell r="L1368">
            <v>74593.210000000006</v>
          </cell>
          <cell r="M1368">
            <v>73705.22</v>
          </cell>
          <cell r="N1368">
            <v>72817.23</v>
          </cell>
          <cell r="O1368">
            <v>71929.240000000005</v>
          </cell>
          <cell r="P1368">
            <v>71041.25</v>
          </cell>
          <cell r="Q1368">
            <v>70153.259999999995</v>
          </cell>
          <cell r="R1368">
            <v>69265.27</v>
          </cell>
          <cell r="S1368">
            <v>68377.279999999999</v>
          </cell>
          <cell r="T1368">
            <v>67489.289999999994</v>
          </cell>
          <cell r="U1368">
            <v>66601.3</v>
          </cell>
          <cell r="V1368">
            <v>65713.31</v>
          </cell>
          <cell r="W1368">
            <v>64825.32</v>
          </cell>
          <cell r="X1368">
            <v>63937.33</v>
          </cell>
          <cell r="Y1368">
            <v>63049.34</v>
          </cell>
          <cell r="Z1368">
            <v>62161.35</v>
          </cell>
          <cell r="AA1368">
            <v>61273.36</v>
          </cell>
          <cell r="AD1368">
            <v>75481.2</v>
          </cell>
          <cell r="AE1368">
            <v>74593.210000000006</v>
          </cell>
          <cell r="AF1368">
            <v>73705.22</v>
          </cell>
          <cell r="AG1368">
            <v>72817.23</v>
          </cell>
          <cell r="AH1368">
            <v>71929.240000000005</v>
          </cell>
          <cell r="AI1368">
            <v>71041.250000000015</v>
          </cell>
          <cell r="AJ1368">
            <v>70153.260000000009</v>
          </cell>
          <cell r="AK1368">
            <v>69265.27</v>
          </cell>
          <cell r="AL1368">
            <v>68377.279999999984</v>
          </cell>
          <cell r="AM1368">
            <v>67489.289999999994</v>
          </cell>
          <cell r="AN1368">
            <v>66601.3</v>
          </cell>
          <cell r="AP1368">
            <v>64825.319999999985</v>
          </cell>
          <cell r="AT1368">
            <v>12</v>
          </cell>
        </row>
        <row r="1369"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P1369">
            <v>0</v>
          </cell>
          <cell r="AT1369">
            <v>12</v>
          </cell>
        </row>
        <row r="1370">
          <cell r="J1370">
            <v>3956845.71</v>
          </cell>
          <cell r="K1370">
            <v>3940427.26</v>
          </cell>
          <cell r="L1370">
            <v>3924008.81</v>
          </cell>
          <cell r="M1370">
            <v>3907590.36</v>
          </cell>
          <cell r="N1370">
            <v>3891171.91</v>
          </cell>
          <cell r="O1370">
            <v>3874753.46</v>
          </cell>
          <cell r="P1370">
            <v>3858335.01</v>
          </cell>
          <cell r="Q1370">
            <v>3841916.56</v>
          </cell>
          <cell r="R1370">
            <v>3825498.11</v>
          </cell>
          <cell r="S1370">
            <v>3809079.66</v>
          </cell>
          <cell r="T1370">
            <v>3792661.21</v>
          </cell>
          <cell r="U1370">
            <v>3776242.76</v>
          </cell>
          <cell r="V1370">
            <v>3759824.31</v>
          </cell>
          <cell r="W1370">
            <v>3743405.86</v>
          </cell>
          <cell r="X1370">
            <v>3726987.41</v>
          </cell>
          <cell r="Y1370">
            <v>3710568.96</v>
          </cell>
          <cell r="Z1370">
            <v>3694150.51</v>
          </cell>
          <cell r="AA1370">
            <v>3677732.06</v>
          </cell>
          <cell r="AD1370">
            <v>3940427.26</v>
          </cell>
          <cell r="AE1370">
            <v>3924008.81</v>
          </cell>
          <cell r="AF1370">
            <v>3907590.36</v>
          </cell>
          <cell r="AG1370">
            <v>3891171.91</v>
          </cell>
          <cell r="AH1370">
            <v>3874753.4599999995</v>
          </cell>
          <cell r="AI1370">
            <v>3858335.01</v>
          </cell>
          <cell r="AJ1370">
            <v>3841916.56</v>
          </cell>
          <cell r="AK1370">
            <v>3825498.11</v>
          </cell>
          <cell r="AL1370">
            <v>3809079.66</v>
          </cell>
          <cell r="AM1370">
            <v>3792661.2099999995</v>
          </cell>
          <cell r="AN1370">
            <v>3776242.76</v>
          </cell>
          <cell r="AP1370">
            <v>3743405.86</v>
          </cell>
          <cell r="AT1370" t="str">
            <v>12</v>
          </cell>
        </row>
        <row r="1371">
          <cell r="J1371">
            <v>190954.89</v>
          </cell>
          <cell r="K1371">
            <v>175041.99</v>
          </cell>
          <cell r="L1371">
            <v>159129.09</v>
          </cell>
          <cell r="M1371">
            <v>143216.19</v>
          </cell>
          <cell r="N1371">
            <v>127303.29</v>
          </cell>
          <cell r="O1371">
            <v>111390.39</v>
          </cell>
          <cell r="P1371">
            <v>95477.49</v>
          </cell>
          <cell r="Q1371">
            <v>79564.59</v>
          </cell>
          <cell r="R1371">
            <v>63651.69</v>
          </cell>
          <cell r="S1371">
            <v>47738.79</v>
          </cell>
          <cell r="T1371">
            <v>31825.89</v>
          </cell>
          <cell r="U1371">
            <v>15912.99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D1371">
            <v>175041.99</v>
          </cell>
          <cell r="AE1371">
            <v>159129.09</v>
          </cell>
          <cell r="AF1371">
            <v>143216.18999999997</v>
          </cell>
          <cell r="AG1371">
            <v>127303.29</v>
          </cell>
          <cell r="AH1371">
            <v>111390.38999999997</v>
          </cell>
          <cell r="AI1371">
            <v>95477.486250000016</v>
          </cell>
          <cell r="AJ1371">
            <v>80227.616250000006</v>
          </cell>
          <cell r="AK1371">
            <v>66303.821249999994</v>
          </cell>
          <cell r="AL1371">
            <v>53706.10125</v>
          </cell>
          <cell r="AM1371">
            <v>42434.456249999996</v>
          </cell>
          <cell r="AN1371">
            <v>32488.88625</v>
          </cell>
          <cell r="AP1371">
            <v>16575.971249999999</v>
          </cell>
          <cell r="AT1371" t="str">
            <v>12</v>
          </cell>
        </row>
        <row r="1372">
          <cell r="J1372">
            <v>14185042.970000001</v>
          </cell>
          <cell r="K1372">
            <v>14151666.4</v>
          </cell>
          <cell r="L1372">
            <v>14118289.83</v>
          </cell>
          <cell r="M1372">
            <v>14084913.26</v>
          </cell>
          <cell r="N1372">
            <v>14051536.689999999</v>
          </cell>
          <cell r="O1372">
            <v>14018160.119999999</v>
          </cell>
          <cell r="P1372">
            <v>13984783.550000001</v>
          </cell>
          <cell r="Q1372">
            <v>13951406.98</v>
          </cell>
          <cell r="R1372">
            <v>13918030.41</v>
          </cell>
          <cell r="S1372">
            <v>13884653.84</v>
          </cell>
          <cell r="T1372">
            <v>13851277.27</v>
          </cell>
          <cell r="U1372">
            <v>13817900.699999999</v>
          </cell>
          <cell r="V1372">
            <v>13784524.130000001</v>
          </cell>
          <cell r="W1372">
            <v>13751147.560000001</v>
          </cell>
          <cell r="X1372">
            <v>13717770.99</v>
          </cell>
          <cell r="Y1372">
            <v>13684394.42</v>
          </cell>
          <cell r="Z1372">
            <v>13651017.85</v>
          </cell>
          <cell r="AA1372">
            <v>13617641.279999999</v>
          </cell>
          <cell r="AD1372">
            <v>14151666.4</v>
          </cell>
          <cell r="AE1372">
            <v>14118289.83</v>
          </cell>
          <cell r="AF1372">
            <v>14084913.259999998</v>
          </cell>
          <cell r="AG1372">
            <v>14051536.689999999</v>
          </cell>
          <cell r="AH1372">
            <v>14018160.120000003</v>
          </cell>
          <cell r="AI1372">
            <v>13984783.549999999</v>
          </cell>
          <cell r="AJ1372">
            <v>13951406.979999999</v>
          </cell>
          <cell r="AK1372">
            <v>13918030.410000002</v>
          </cell>
          <cell r="AL1372">
            <v>13884653.840000002</v>
          </cell>
          <cell r="AM1372">
            <v>13851277.270000001</v>
          </cell>
          <cell r="AN1372">
            <v>13817900.699999997</v>
          </cell>
          <cell r="AP1372">
            <v>13751147.560000001</v>
          </cell>
          <cell r="AT1372" t="str">
            <v>12</v>
          </cell>
        </row>
        <row r="1373">
          <cell r="J1373">
            <v>105503.43</v>
          </cell>
          <cell r="K1373">
            <v>100228.27</v>
          </cell>
          <cell r="L1373">
            <v>94953.11</v>
          </cell>
          <cell r="M1373">
            <v>89677.95</v>
          </cell>
          <cell r="N1373">
            <v>84402.79</v>
          </cell>
          <cell r="O1373">
            <v>79127.63</v>
          </cell>
          <cell r="P1373">
            <v>73852.47</v>
          </cell>
          <cell r="Q1373">
            <v>68577.31</v>
          </cell>
          <cell r="R1373">
            <v>63302.15</v>
          </cell>
          <cell r="S1373">
            <v>58026.99</v>
          </cell>
          <cell r="T1373">
            <v>52751.83</v>
          </cell>
          <cell r="U1373">
            <v>47476.67</v>
          </cell>
          <cell r="V1373">
            <v>42201.51</v>
          </cell>
          <cell r="W1373">
            <v>36926.35</v>
          </cell>
          <cell r="X1373">
            <v>31651.19</v>
          </cell>
          <cell r="Y1373">
            <v>26376.03</v>
          </cell>
          <cell r="Z1373">
            <v>21100.87</v>
          </cell>
          <cell r="AA1373">
            <v>15825.71</v>
          </cell>
          <cell r="AD1373">
            <v>100228.27</v>
          </cell>
          <cell r="AE1373">
            <v>94953.11</v>
          </cell>
          <cell r="AF1373">
            <v>89677.950000000012</v>
          </cell>
          <cell r="AG1373">
            <v>84402.790000000008</v>
          </cell>
          <cell r="AH1373">
            <v>79127.62999999999</v>
          </cell>
          <cell r="AI1373">
            <v>73852.47</v>
          </cell>
          <cell r="AJ1373">
            <v>68577.31</v>
          </cell>
          <cell r="AK1373">
            <v>63302.15</v>
          </cell>
          <cell r="AL1373">
            <v>58026.989999999991</v>
          </cell>
          <cell r="AM1373">
            <v>52751.829999999994</v>
          </cell>
          <cell r="AN1373">
            <v>47476.670000000006</v>
          </cell>
          <cell r="AP1373">
            <v>36926.35</v>
          </cell>
          <cell r="AT1373" t="str">
            <v>12</v>
          </cell>
        </row>
        <row r="1374">
          <cell r="J1374">
            <v>138582.72</v>
          </cell>
          <cell r="K1374">
            <v>131653.57999999999</v>
          </cell>
          <cell r="L1374">
            <v>124724.44</v>
          </cell>
          <cell r="M1374">
            <v>117795.3</v>
          </cell>
          <cell r="N1374">
            <v>110866.16</v>
          </cell>
          <cell r="O1374">
            <v>103937.02</v>
          </cell>
          <cell r="P1374">
            <v>97007.88</v>
          </cell>
          <cell r="Q1374">
            <v>90078.74</v>
          </cell>
          <cell r="R1374">
            <v>83149.600000000006</v>
          </cell>
          <cell r="S1374">
            <v>76220.460000000006</v>
          </cell>
          <cell r="T1374">
            <v>69291.320000000007</v>
          </cell>
          <cell r="U1374">
            <v>62362.18</v>
          </cell>
          <cell r="V1374">
            <v>55433.04</v>
          </cell>
          <cell r="W1374">
            <v>48503.9</v>
          </cell>
          <cell r="X1374">
            <v>41574.76</v>
          </cell>
          <cell r="Y1374">
            <v>34645.620000000003</v>
          </cell>
          <cell r="Z1374">
            <v>27716.48</v>
          </cell>
          <cell r="AA1374">
            <v>20787.34</v>
          </cell>
          <cell r="AD1374">
            <v>131653.57999999999</v>
          </cell>
          <cell r="AE1374">
            <v>124724.44</v>
          </cell>
          <cell r="AF1374">
            <v>117795.3</v>
          </cell>
          <cell r="AG1374">
            <v>110866.15999999999</v>
          </cell>
          <cell r="AH1374">
            <v>103937.02</v>
          </cell>
          <cell r="AI1374">
            <v>97007.88</v>
          </cell>
          <cell r="AJ1374">
            <v>90078.739999999991</v>
          </cell>
          <cell r="AK1374">
            <v>83149.600000000006</v>
          </cell>
          <cell r="AL1374">
            <v>76220.460000000006</v>
          </cell>
          <cell r="AM1374">
            <v>69291.320000000007</v>
          </cell>
          <cell r="AN1374">
            <v>62362.18</v>
          </cell>
          <cell r="AP1374">
            <v>48503.9</v>
          </cell>
          <cell r="AT1374" t="str">
            <v>12</v>
          </cell>
        </row>
        <row r="1375">
          <cell r="J1375">
            <v>552384.29</v>
          </cell>
          <cell r="K1375">
            <v>524765.06999999995</v>
          </cell>
          <cell r="L1375">
            <v>497145.85</v>
          </cell>
          <cell r="M1375">
            <v>469526.63</v>
          </cell>
          <cell r="N1375">
            <v>441907.41</v>
          </cell>
          <cell r="O1375">
            <v>414288.19</v>
          </cell>
          <cell r="P1375">
            <v>386668.97</v>
          </cell>
          <cell r="Q1375">
            <v>359049.75</v>
          </cell>
          <cell r="R1375">
            <v>331430.53000000003</v>
          </cell>
          <cell r="S1375">
            <v>303811.31</v>
          </cell>
          <cell r="T1375">
            <v>276192.09000000003</v>
          </cell>
          <cell r="U1375">
            <v>248572.87</v>
          </cell>
          <cell r="V1375">
            <v>220953.65</v>
          </cell>
          <cell r="W1375">
            <v>193334.43</v>
          </cell>
          <cell r="X1375">
            <v>165715.21</v>
          </cell>
          <cell r="Y1375">
            <v>138095.99</v>
          </cell>
          <cell r="Z1375">
            <v>110476.77</v>
          </cell>
          <cell r="AA1375">
            <v>82857.55</v>
          </cell>
          <cell r="AD1375">
            <v>524765.07000000007</v>
          </cell>
          <cell r="AE1375">
            <v>497145.84999999992</v>
          </cell>
          <cell r="AF1375">
            <v>469526.63000000006</v>
          </cell>
          <cell r="AG1375">
            <v>441907.41</v>
          </cell>
          <cell r="AH1375">
            <v>414288.19</v>
          </cell>
          <cell r="AI1375">
            <v>386668.97</v>
          </cell>
          <cell r="AJ1375">
            <v>359049.75</v>
          </cell>
          <cell r="AK1375">
            <v>331430.52999999997</v>
          </cell>
          <cell r="AL1375">
            <v>303811.31</v>
          </cell>
          <cell r="AM1375">
            <v>276192.09000000003</v>
          </cell>
          <cell r="AN1375">
            <v>248572.87</v>
          </cell>
          <cell r="AP1375">
            <v>193334.43500000003</v>
          </cell>
          <cell r="AT1375" t="str">
            <v>12</v>
          </cell>
        </row>
        <row r="1376">
          <cell r="J1376">
            <v>4412149.57</v>
          </cell>
          <cell r="K1376">
            <v>4387222.18</v>
          </cell>
          <cell r="L1376">
            <v>4362294.79</v>
          </cell>
          <cell r="M1376">
            <v>4337367.4000000004</v>
          </cell>
          <cell r="N1376">
            <v>4312440.01</v>
          </cell>
          <cell r="O1376">
            <v>4287512.62</v>
          </cell>
          <cell r="P1376">
            <v>4262585.2300000004</v>
          </cell>
          <cell r="Q1376">
            <v>4237657.84</v>
          </cell>
          <cell r="R1376">
            <v>4212730.45</v>
          </cell>
          <cell r="S1376">
            <v>4187803.06</v>
          </cell>
          <cell r="T1376">
            <v>4162875.67</v>
          </cell>
          <cell r="U1376">
            <v>4137948.28</v>
          </cell>
          <cell r="V1376">
            <v>4113020.89</v>
          </cell>
          <cell r="W1376">
            <v>4088093.5</v>
          </cell>
          <cell r="X1376">
            <v>4063166.11</v>
          </cell>
          <cell r="Y1376">
            <v>4038238.72</v>
          </cell>
          <cell r="Z1376">
            <v>4013311.33</v>
          </cell>
          <cell r="AA1376">
            <v>3988383.94</v>
          </cell>
          <cell r="AD1376">
            <v>4387222.1799999988</v>
          </cell>
          <cell r="AE1376">
            <v>4362294.79</v>
          </cell>
          <cell r="AF1376">
            <v>4337367.4000000004</v>
          </cell>
          <cell r="AG1376">
            <v>4312440.01</v>
          </cell>
          <cell r="AH1376">
            <v>4287512.62</v>
          </cell>
          <cell r="AI1376">
            <v>4262585.2300000004</v>
          </cell>
          <cell r="AJ1376">
            <v>4237657.84</v>
          </cell>
          <cell r="AK1376">
            <v>4212730.45</v>
          </cell>
          <cell r="AL1376">
            <v>4187803.06</v>
          </cell>
          <cell r="AM1376">
            <v>4162875.67</v>
          </cell>
          <cell r="AN1376">
            <v>4137948.28</v>
          </cell>
          <cell r="AP1376">
            <v>4088093.4999999995</v>
          </cell>
          <cell r="AT1376" t="str">
            <v>12</v>
          </cell>
        </row>
        <row r="1377">
          <cell r="J1377">
            <v>79978.37</v>
          </cell>
          <cell r="K1377">
            <v>77693.27</v>
          </cell>
          <cell r="L1377">
            <v>75408.17</v>
          </cell>
          <cell r="M1377">
            <v>73123.070000000007</v>
          </cell>
          <cell r="N1377">
            <v>70837.97</v>
          </cell>
          <cell r="O1377">
            <v>68552.87</v>
          </cell>
          <cell r="P1377">
            <v>66267.77</v>
          </cell>
          <cell r="Q1377">
            <v>63982.67</v>
          </cell>
          <cell r="R1377">
            <v>61697.57</v>
          </cell>
          <cell r="S1377">
            <v>59412.47</v>
          </cell>
          <cell r="T1377">
            <v>57127.37</v>
          </cell>
          <cell r="U1377">
            <v>54842.27</v>
          </cell>
          <cell r="V1377">
            <v>52557.17</v>
          </cell>
          <cell r="W1377">
            <v>50272.07</v>
          </cell>
          <cell r="X1377">
            <v>47986.97</v>
          </cell>
          <cell r="Y1377">
            <v>45701.87</v>
          </cell>
          <cell r="Z1377">
            <v>43416.77</v>
          </cell>
          <cell r="AA1377">
            <v>41131.67</v>
          </cell>
          <cell r="AD1377">
            <v>77693.27</v>
          </cell>
          <cell r="AE1377">
            <v>75408.17</v>
          </cell>
          <cell r="AF1377">
            <v>73123.070000000007</v>
          </cell>
          <cell r="AG1377">
            <v>70837.969999999987</v>
          </cell>
          <cell r="AH1377">
            <v>68552.87</v>
          </cell>
          <cell r="AI1377">
            <v>66267.77</v>
          </cell>
          <cell r="AJ1377">
            <v>63982.670000000006</v>
          </cell>
          <cell r="AK1377">
            <v>61697.57</v>
          </cell>
          <cell r="AL1377">
            <v>59412.469999999994</v>
          </cell>
          <cell r="AM1377">
            <v>57127.369999999995</v>
          </cell>
          <cell r="AN1377">
            <v>54842.270000000011</v>
          </cell>
          <cell r="AP1377">
            <v>50272.07</v>
          </cell>
          <cell r="AT1377" t="str">
            <v>12</v>
          </cell>
        </row>
        <row r="1378">
          <cell r="J1378">
            <v>27124.29</v>
          </cell>
          <cell r="K1378">
            <v>26349.31</v>
          </cell>
          <cell r="L1378">
            <v>25574.33</v>
          </cell>
          <cell r="M1378">
            <v>24799.35</v>
          </cell>
          <cell r="N1378">
            <v>24024.37</v>
          </cell>
          <cell r="O1378">
            <v>23249.39</v>
          </cell>
          <cell r="P1378">
            <v>22474.41</v>
          </cell>
          <cell r="Q1378">
            <v>21699.43</v>
          </cell>
          <cell r="R1378">
            <v>20924.45</v>
          </cell>
          <cell r="S1378">
            <v>20149.47</v>
          </cell>
          <cell r="T1378">
            <v>19374.490000000002</v>
          </cell>
          <cell r="U1378">
            <v>18599.509999999998</v>
          </cell>
          <cell r="V1378">
            <v>17824.53</v>
          </cell>
          <cell r="W1378">
            <v>17049.55</v>
          </cell>
          <cell r="X1378">
            <v>16274.57</v>
          </cell>
          <cell r="Y1378">
            <v>15499.59</v>
          </cell>
          <cell r="Z1378">
            <v>14724.61</v>
          </cell>
          <cell r="AA1378">
            <v>13949.63</v>
          </cell>
          <cell r="AD1378">
            <v>26349.309999999998</v>
          </cell>
          <cell r="AE1378">
            <v>25574.33</v>
          </cell>
          <cell r="AF1378">
            <v>24799.349999999995</v>
          </cell>
          <cell r="AG1378">
            <v>24024.37</v>
          </cell>
          <cell r="AH1378">
            <v>23249.39</v>
          </cell>
          <cell r="AI1378">
            <v>22474.41</v>
          </cell>
          <cell r="AJ1378">
            <v>21699.43</v>
          </cell>
          <cell r="AK1378">
            <v>20924.45</v>
          </cell>
          <cell r="AL1378">
            <v>20149.47</v>
          </cell>
          <cell r="AM1378">
            <v>19374.490000000002</v>
          </cell>
          <cell r="AN1378">
            <v>18599.509999999998</v>
          </cell>
          <cell r="AP1378">
            <v>17049.55</v>
          </cell>
          <cell r="AT1378" t="str">
            <v>12</v>
          </cell>
        </row>
        <row r="1379">
          <cell r="J1379">
            <v>16624.52</v>
          </cell>
          <cell r="K1379">
            <v>16149.53</v>
          </cell>
          <cell r="L1379">
            <v>15674.54</v>
          </cell>
          <cell r="M1379">
            <v>15199.55</v>
          </cell>
          <cell r="N1379">
            <v>14724.56</v>
          </cell>
          <cell r="O1379">
            <v>14249.57</v>
          </cell>
          <cell r="P1379">
            <v>13774.58</v>
          </cell>
          <cell r="Q1379">
            <v>13299.59</v>
          </cell>
          <cell r="R1379">
            <v>12824.6</v>
          </cell>
          <cell r="S1379">
            <v>12349.61</v>
          </cell>
          <cell r="T1379">
            <v>11874.62</v>
          </cell>
          <cell r="U1379">
            <v>11399.63</v>
          </cell>
          <cell r="V1379">
            <v>10924.64</v>
          </cell>
          <cell r="W1379">
            <v>10449.65</v>
          </cell>
          <cell r="X1379">
            <v>9974.66</v>
          </cell>
          <cell r="Y1379">
            <v>9499.67</v>
          </cell>
          <cell r="Z1379">
            <v>9024.68</v>
          </cell>
          <cell r="AA1379">
            <v>8549.69</v>
          </cell>
          <cell r="AD1379">
            <v>16149.529999999999</v>
          </cell>
          <cell r="AE1379">
            <v>15674.54</v>
          </cell>
          <cell r="AF1379">
            <v>15199.549999999997</v>
          </cell>
          <cell r="AG1379">
            <v>14724.560000000003</v>
          </cell>
          <cell r="AH1379">
            <v>14249.569999999998</v>
          </cell>
          <cell r="AI1379">
            <v>13774.58</v>
          </cell>
          <cell r="AJ1379">
            <v>13299.589999999998</v>
          </cell>
          <cell r="AK1379">
            <v>12824.6</v>
          </cell>
          <cell r="AL1379">
            <v>12349.61</v>
          </cell>
          <cell r="AM1379">
            <v>11874.62</v>
          </cell>
          <cell r="AN1379">
            <v>11399.63</v>
          </cell>
          <cell r="AP1379">
            <v>10449.65</v>
          </cell>
          <cell r="AT1379" t="str">
            <v>12</v>
          </cell>
        </row>
        <row r="1380"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P1380">
            <v>0</v>
          </cell>
          <cell r="AT1380" t="str">
            <v>12</v>
          </cell>
        </row>
        <row r="1381"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48124.07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2005.1695833333333</v>
          </cell>
          <cell r="AP1381">
            <v>9959.0087499999991</v>
          </cell>
          <cell r="AT1381" t="str">
            <v>12</v>
          </cell>
        </row>
        <row r="1382"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94803.62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3950.1508333333331</v>
          </cell>
          <cell r="AP1382">
            <v>19619.0825</v>
          </cell>
          <cell r="AT1382" t="str">
            <v>12</v>
          </cell>
        </row>
        <row r="1383">
          <cell r="J1383">
            <v>745661.83</v>
          </cell>
          <cell r="K1383">
            <v>741449.06</v>
          </cell>
          <cell r="L1383">
            <v>737236.29</v>
          </cell>
          <cell r="M1383">
            <v>733023.52</v>
          </cell>
          <cell r="N1383">
            <v>728810.75</v>
          </cell>
          <cell r="O1383">
            <v>724597.98</v>
          </cell>
          <cell r="P1383">
            <v>720385.21</v>
          </cell>
          <cell r="Q1383">
            <v>716172.44</v>
          </cell>
          <cell r="R1383">
            <v>711959.67</v>
          </cell>
          <cell r="S1383">
            <v>707746.9</v>
          </cell>
          <cell r="T1383">
            <v>703534.13</v>
          </cell>
          <cell r="U1383">
            <v>699321.36</v>
          </cell>
          <cell r="V1383">
            <v>695108.59</v>
          </cell>
          <cell r="W1383">
            <v>690895.82</v>
          </cell>
          <cell r="X1383">
            <v>686683.05</v>
          </cell>
          <cell r="Y1383">
            <v>682470.28</v>
          </cell>
          <cell r="Z1383">
            <v>678257.51</v>
          </cell>
          <cell r="AA1383">
            <v>674044.74</v>
          </cell>
          <cell r="AD1383">
            <v>741449.06</v>
          </cell>
          <cell r="AE1383">
            <v>737236.29</v>
          </cell>
          <cell r="AF1383">
            <v>733023.52</v>
          </cell>
          <cell r="AG1383">
            <v>728810.75000000012</v>
          </cell>
          <cell r="AH1383">
            <v>724597.98</v>
          </cell>
          <cell r="AI1383">
            <v>720385.21</v>
          </cell>
          <cell r="AJ1383">
            <v>716172.44</v>
          </cell>
          <cell r="AK1383">
            <v>711959.67</v>
          </cell>
          <cell r="AL1383">
            <v>707746.9</v>
          </cell>
          <cell r="AM1383">
            <v>703534.13</v>
          </cell>
          <cell r="AN1383">
            <v>699321.36</v>
          </cell>
          <cell r="AP1383">
            <v>690895.82</v>
          </cell>
          <cell r="AT1383" t="str">
            <v>12</v>
          </cell>
        </row>
        <row r="1384"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  <cell r="AM1384">
            <v>0</v>
          </cell>
          <cell r="AN1384">
            <v>0</v>
          </cell>
          <cell r="AP1384">
            <v>62819.779583333329</v>
          </cell>
          <cell r="AT1384">
            <v>0</v>
          </cell>
        </row>
        <row r="1385">
          <cell r="J1385">
            <v>2956824.02</v>
          </cell>
          <cell r="K1385">
            <v>2954949.76</v>
          </cell>
          <cell r="L1385">
            <v>2915672.56</v>
          </cell>
          <cell r="M1385">
            <v>2873474.86</v>
          </cell>
          <cell r="N1385">
            <v>2891189.3</v>
          </cell>
          <cell r="O1385">
            <v>2864578.18</v>
          </cell>
          <cell r="P1385">
            <v>2825417.76</v>
          </cell>
          <cell r="Q1385">
            <v>2835476.23</v>
          </cell>
          <cell r="R1385">
            <v>2656657.0499999998</v>
          </cell>
          <cell r="S1385">
            <v>2610336.87</v>
          </cell>
          <cell r="T1385">
            <v>2639931.61</v>
          </cell>
          <cell r="U1385">
            <v>2624552.37</v>
          </cell>
          <cell r="V1385">
            <v>2582812.08</v>
          </cell>
          <cell r="W1385">
            <v>2586832.44</v>
          </cell>
          <cell r="X1385">
            <v>2578698.25</v>
          </cell>
          <cell r="Y1385">
            <v>2541189.89</v>
          </cell>
          <cell r="Z1385">
            <v>2559833.12</v>
          </cell>
          <cell r="AA1385">
            <v>2554262</v>
          </cell>
          <cell r="AD1385">
            <v>2941609.1633333326</v>
          </cell>
          <cell r="AE1385">
            <v>2916129.3049999997</v>
          </cell>
          <cell r="AF1385">
            <v>2885341.8987500002</v>
          </cell>
          <cell r="AG1385">
            <v>2853059.7595833335</v>
          </cell>
          <cell r="AH1385">
            <v>2820125.6983333337</v>
          </cell>
          <cell r="AI1385">
            <v>2788504.5500000003</v>
          </cell>
          <cell r="AJ1385">
            <v>2757582.4975000001</v>
          </cell>
          <cell r="AK1385">
            <v>2728203.6795833339</v>
          </cell>
          <cell r="AL1385">
            <v>2700317.8762500002</v>
          </cell>
          <cell r="AM1385">
            <v>2672666.1616666666</v>
          </cell>
          <cell r="AN1385">
            <v>2645929.8133333335</v>
          </cell>
          <cell r="AP1385">
            <v>2596599.0429166663</v>
          </cell>
          <cell r="AT1385">
            <v>0</v>
          </cell>
        </row>
        <row r="1386"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M1386">
            <v>0</v>
          </cell>
          <cell r="AN1386">
            <v>0</v>
          </cell>
          <cell r="AP1386">
            <v>0</v>
          </cell>
          <cell r="AT1386" t="str">
            <v>58</v>
          </cell>
        </row>
        <row r="1387"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M1387">
            <v>0</v>
          </cell>
          <cell r="AN1387">
            <v>0</v>
          </cell>
          <cell r="AP1387">
            <v>0</v>
          </cell>
          <cell r="AT1387" t="str">
            <v>39</v>
          </cell>
        </row>
        <row r="1388">
          <cell r="J1388">
            <v>2761463.64</v>
          </cell>
          <cell r="K1388">
            <v>2722738.83</v>
          </cell>
          <cell r="L1388">
            <v>2683854.36</v>
          </cell>
          <cell r="M1388">
            <v>2645561.7200000002</v>
          </cell>
          <cell r="N1388">
            <v>2795919.66</v>
          </cell>
          <cell r="O1388">
            <v>2826682.48</v>
          </cell>
          <cell r="P1388">
            <v>2803885.65</v>
          </cell>
          <cell r="Q1388">
            <v>2781500.43</v>
          </cell>
          <cell r="R1388">
            <v>2637960.75</v>
          </cell>
          <cell r="S1388">
            <v>2613194.4</v>
          </cell>
          <cell r="T1388">
            <v>2588429.11</v>
          </cell>
          <cell r="U1388">
            <v>2606357.52</v>
          </cell>
          <cell r="V1388">
            <v>2574887.41</v>
          </cell>
          <cell r="W1388">
            <v>2550089.5299999998</v>
          </cell>
          <cell r="X1388">
            <v>2526074.5699999998</v>
          </cell>
          <cell r="Y1388">
            <v>2494090.21</v>
          </cell>
          <cell r="Z1388">
            <v>2485524.9900000002</v>
          </cell>
          <cell r="AA1388">
            <v>2470883.33</v>
          </cell>
          <cell r="AD1388">
            <v>2781337.8374999999</v>
          </cell>
          <cell r="AE1388">
            <v>2767102.6391666667</v>
          </cell>
          <cell r="AF1388">
            <v>2747658.7379166665</v>
          </cell>
          <cell r="AG1388">
            <v>2729332.86</v>
          </cell>
          <cell r="AH1388">
            <v>2713116.7266666666</v>
          </cell>
          <cell r="AI1388">
            <v>2697855.0362500004</v>
          </cell>
          <cell r="AJ1388">
            <v>2682887.3058333332</v>
          </cell>
          <cell r="AK1388">
            <v>2669119.4270833335</v>
          </cell>
          <cell r="AL1388">
            <v>2656233.9562500003</v>
          </cell>
          <cell r="AM1388">
            <v>2636989.5320833335</v>
          </cell>
          <cell r="AN1388">
            <v>2609231.4562500003</v>
          </cell>
          <cell r="AP1388">
            <v>2509457.6754166665</v>
          </cell>
          <cell r="AT1388" t="str">
            <v>58</v>
          </cell>
        </row>
        <row r="1389"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P1389">
            <v>0</v>
          </cell>
          <cell r="AT1389" t="str">
            <v>22</v>
          </cell>
        </row>
        <row r="1390"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P1390">
            <v>0</v>
          </cell>
          <cell r="AT1390" t="str">
            <v>58</v>
          </cell>
        </row>
        <row r="1391"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P1391">
            <v>0</v>
          </cell>
          <cell r="AT1391">
            <v>0</v>
          </cell>
        </row>
        <row r="1392">
          <cell r="J1392">
            <v>10223802.039999999</v>
          </cell>
          <cell r="K1392">
            <v>7078029.9100000001</v>
          </cell>
          <cell r="L1392">
            <v>6632558.2400000002</v>
          </cell>
          <cell r="M1392">
            <v>6501168.3700000001</v>
          </cell>
          <cell r="N1392">
            <v>6344458.8700000001</v>
          </cell>
          <cell r="O1392">
            <v>6483595.1699999999</v>
          </cell>
          <cell r="P1392">
            <v>5025710.72</v>
          </cell>
          <cell r="Q1392">
            <v>4610274.3</v>
          </cell>
          <cell r="R1392">
            <v>5197863.1500000004</v>
          </cell>
          <cell r="S1392">
            <v>7814688.4500000002</v>
          </cell>
          <cell r="T1392">
            <v>3988746.73</v>
          </cell>
          <cell r="U1392">
            <v>3361074.68</v>
          </cell>
          <cell r="V1392">
            <v>4165536.46</v>
          </cell>
          <cell r="W1392">
            <v>5142627.5199999996</v>
          </cell>
          <cell r="X1392">
            <v>6595172.9500000002</v>
          </cell>
          <cell r="Y1392">
            <v>4794649.32</v>
          </cell>
          <cell r="Z1392">
            <v>6451859.4900000002</v>
          </cell>
          <cell r="AA1392">
            <v>6288629.1100000003</v>
          </cell>
          <cell r="AD1392">
            <v>10419825.4125</v>
          </cell>
          <cell r="AE1392">
            <v>9393601.6345833335</v>
          </cell>
          <cell r="AF1392">
            <v>8349202.0629166663</v>
          </cell>
          <cell r="AG1392">
            <v>7315401.3258333327</v>
          </cell>
          <cell r="AH1392">
            <v>6470764.6420833329</v>
          </cell>
          <cell r="AI1392">
            <v>5852736.4866666673</v>
          </cell>
          <cell r="AJ1392">
            <v>5519666.9879166661</v>
          </cell>
          <cell r="AK1392">
            <v>5437467.5012499997</v>
          </cell>
          <cell r="AL1392">
            <v>5364804.8204166666</v>
          </cell>
          <cell r="AM1392">
            <v>5298174.8858333342</v>
          </cell>
          <cell r="AN1392">
            <v>5294526.3258333346</v>
          </cell>
          <cell r="AP1392">
            <v>5652119.4725000001</v>
          </cell>
          <cell r="AT1392" t="str">
            <v>58</v>
          </cell>
        </row>
        <row r="1393"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P1393">
            <v>0</v>
          </cell>
          <cell r="AT1393" t="str">
            <v>5</v>
          </cell>
        </row>
        <row r="1394"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P1394">
            <v>0</v>
          </cell>
          <cell r="AT1394">
            <v>22</v>
          </cell>
        </row>
        <row r="1395">
          <cell r="J1395">
            <v>2864001.71</v>
          </cell>
          <cell r="K1395">
            <v>2484081.23</v>
          </cell>
          <cell r="L1395">
            <v>2161763.08</v>
          </cell>
          <cell r="M1395">
            <v>2330455.12</v>
          </cell>
          <cell r="N1395">
            <v>2570283.5</v>
          </cell>
          <cell r="O1395">
            <v>2403493.48</v>
          </cell>
          <cell r="P1395">
            <v>2426616.6</v>
          </cell>
          <cell r="Q1395">
            <v>2075066.85</v>
          </cell>
          <cell r="R1395">
            <v>2623772.7200000002</v>
          </cell>
          <cell r="S1395">
            <v>3267731.37</v>
          </cell>
          <cell r="T1395">
            <v>3108972.28</v>
          </cell>
          <cell r="U1395">
            <v>2343895.98</v>
          </cell>
          <cell r="V1395">
            <v>2503633.17</v>
          </cell>
          <cell r="W1395">
            <v>2568844.69</v>
          </cell>
          <cell r="X1395">
            <v>2627441.54</v>
          </cell>
          <cell r="Y1395">
            <v>2264116.41</v>
          </cell>
          <cell r="Z1395">
            <v>2569743.0299999998</v>
          </cell>
          <cell r="AA1395">
            <v>2595537.41</v>
          </cell>
          <cell r="AD1395">
            <v>3338546.4745833334</v>
          </cell>
          <cell r="AE1395">
            <v>3050143.2925000004</v>
          </cell>
          <cell r="AF1395">
            <v>2810651.7316666669</v>
          </cell>
          <cell r="AG1395">
            <v>2661951.8437500005</v>
          </cell>
          <cell r="AH1395">
            <v>2591302.5270833336</v>
          </cell>
          <cell r="AI1395">
            <v>2539995.8041666667</v>
          </cell>
          <cell r="AJ1395">
            <v>2528512.2591666668</v>
          </cell>
          <cell r="AK1395">
            <v>2551447.3391666668</v>
          </cell>
          <cell r="AL1395">
            <v>2568086.4954166668</v>
          </cell>
          <cell r="AM1395">
            <v>2565299.8629166665</v>
          </cell>
          <cell r="AN1395">
            <v>2573279.1737500001</v>
          </cell>
          <cell r="AP1395">
            <v>2639583.5433333335</v>
          </cell>
          <cell r="AT1395" t="str">
            <v>58</v>
          </cell>
        </row>
        <row r="1396">
          <cell r="J1396">
            <v>7827114.4400000004</v>
          </cell>
          <cell r="K1396">
            <v>7792785.04</v>
          </cell>
          <cell r="L1396">
            <v>7758455.6399999997</v>
          </cell>
          <cell r="M1396">
            <v>7724126.2400000002</v>
          </cell>
          <cell r="N1396">
            <v>7689796.8399999999</v>
          </cell>
          <cell r="O1396">
            <v>7655467.4400000004</v>
          </cell>
          <cell r="P1396">
            <v>7621138.04</v>
          </cell>
          <cell r="Q1396">
            <v>7586808.6399999997</v>
          </cell>
          <cell r="R1396">
            <v>7552479.2400000002</v>
          </cell>
          <cell r="S1396">
            <v>7518149.8399999999</v>
          </cell>
          <cell r="T1396">
            <v>7483820.4400000004</v>
          </cell>
          <cell r="U1396">
            <v>7449491.04</v>
          </cell>
          <cell r="V1396">
            <v>7415161.6399999997</v>
          </cell>
          <cell r="W1396">
            <v>7380832.2400000002</v>
          </cell>
          <cell r="X1396">
            <v>7346502.8399999999</v>
          </cell>
          <cell r="Y1396">
            <v>7312173.4400000004</v>
          </cell>
          <cell r="Z1396">
            <v>7277844.04</v>
          </cell>
          <cell r="AA1396">
            <v>7243514.6399999997</v>
          </cell>
          <cell r="AD1396">
            <v>7792785.0400000019</v>
          </cell>
          <cell r="AE1396">
            <v>7758455.6400000006</v>
          </cell>
          <cell r="AF1396">
            <v>7724126.2399999993</v>
          </cell>
          <cell r="AG1396">
            <v>7689796.8399999999</v>
          </cell>
          <cell r="AH1396">
            <v>7655467.4400000004</v>
          </cell>
          <cell r="AI1396">
            <v>7621138.0400000019</v>
          </cell>
          <cell r="AJ1396">
            <v>7586808.6400000006</v>
          </cell>
          <cell r="AK1396">
            <v>7552479.2399999993</v>
          </cell>
          <cell r="AL1396">
            <v>7518149.8399999999</v>
          </cell>
          <cell r="AM1396">
            <v>7483820.4400000004</v>
          </cell>
          <cell r="AN1396">
            <v>7449491.0400000019</v>
          </cell>
          <cell r="AP1396">
            <v>7380832.2441666657</v>
          </cell>
          <cell r="AT1396" t="str">
            <v>5</v>
          </cell>
        </row>
        <row r="1397"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P1397">
            <v>0</v>
          </cell>
          <cell r="AT1397">
            <v>22</v>
          </cell>
        </row>
        <row r="1398"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2631118.6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D1398">
            <v>109629.94166666667</v>
          </cell>
          <cell r="AE1398">
            <v>219259.88333333333</v>
          </cell>
          <cell r="AF1398">
            <v>219259.88333333333</v>
          </cell>
          <cell r="AG1398">
            <v>219259.88333333333</v>
          </cell>
          <cell r="AH1398">
            <v>219259.88333333333</v>
          </cell>
          <cell r="AI1398">
            <v>219259.88333333333</v>
          </cell>
          <cell r="AJ1398">
            <v>219259.88333333333</v>
          </cell>
          <cell r="AK1398">
            <v>219259.88333333333</v>
          </cell>
          <cell r="AL1398">
            <v>219259.88333333333</v>
          </cell>
          <cell r="AM1398">
            <v>219259.88333333333</v>
          </cell>
          <cell r="AN1398">
            <v>219259.88333333333</v>
          </cell>
          <cell r="AP1398">
            <v>109629.94166666667</v>
          </cell>
          <cell r="AT1398" t="str">
            <v>58</v>
          </cell>
        </row>
        <row r="1399"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0</v>
          </cell>
          <cell r="AP1399">
            <v>0</v>
          </cell>
          <cell r="AT1399" t="str">
            <v>56</v>
          </cell>
        </row>
        <row r="1400"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0</v>
          </cell>
          <cell r="AP1400">
            <v>0</v>
          </cell>
          <cell r="AT1400">
            <v>22</v>
          </cell>
        </row>
        <row r="1401"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P1401">
            <v>0</v>
          </cell>
          <cell r="AT1401">
            <v>0</v>
          </cell>
        </row>
        <row r="1402"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P1402">
            <v>0</v>
          </cell>
          <cell r="AT1402" t="str">
            <v>58</v>
          </cell>
        </row>
        <row r="1403"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P1403">
            <v>0</v>
          </cell>
          <cell r="AT1403">
            <v>0</v>
          </cell>
        </row>
        <row r="1404">
          <cell r="J1404">
            <v>20972859.370000001</v>
          </cell>
          <cell r="K1404">
            <v>15404467.880000001</v>
          </cell>
          <cell r="L1404">
            <v>13537894.99</v>
          </cell>
          <cell r="M1404">
            <v>12557351.4</v>
          </cell>
          <cell r="N1404">
            <v>11143717.800000001</v>
          </cell>
          <cell r="O1404">
            <v>11258055.15</v>
          </cell>
          <cell r="P1404">
            <v>10875485.76</v>
          </cell>
          <cell r="Q1404">
            <v>10849053.92</v>
          </cell>
          <cell r="R1404">
            <v>9847446.8200000003</v>
          </cell>
          <cell r="S1404">
            <v>16186003.859999999</v>
          </cell>
          <cell r="T1404">
            <v>10579279.869999999</v>
          </cell>
          <cell r="U1404">
            <v>8067666.8600000003</v>
          </cell>
          <cell r="V1404">
            <v>8888461.0800000001</v>
          </cell>
          <cell r="W1404">
            <v>10268342</v>
          </cell>
          <cell r="X1404">
            <v>12745361.73</v>
          </cell>
          <cell r="Y1404">
            <v>9631825.0999999996</v>
          </cell>
          <cell r="Z1404">
            <v>10985203.51</v>
          </cell>
          <cell r="AA1404">
            <v>10108234.92</v>
          </cell>
          <cell r="AD1404">
            <v>20321224.197916668</v>
          </cell>
          <cell r="AE1404">
            <v>18729570.824583333</v>
          </cell>
          <cell r="AF1404">
            <v>16804559.136249997</v>
          </cell>
          <cell r="AG1404">
            <v>14820146.084583335</v>
          </cell>
          <cell r="AH1404">
            <v>13255758.604999999</v>
          </cell>
          <cell r="AI1404">
            <v>12103090.377916666</v>
          </cell>
          <cell r="AJ1404">
            <v>11385568.537500001</v>
          </cell>
          <cell r="AK1404">
            <v>11138541.073333334</v>
          </cell>
          <cell r="AL1404">
            <v>10983621.925000001</v>
          </cell>
          <cell r="AM1404">
            <v>10855120.233749999</v>
          </cell>
          <cell r="AN1404">
            <v>10800606.295416666</v>
          </cell>
          <cell r="AP1404">
            <v>10798177.617916668</v>
          </cell>
          <cell r="AT1404" t="str">
            <v>58</v>
          </cell>
        </row>
        <row r="1405"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P1405">
            <v>0</v>
          </cell>
          <cell r="AT1405" t="str">
            <v>58</v>
          </cell>
        </row>
        <row r="1406"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P1406">
            <v>0</v>
          </cell>
          <cell r="AT1406" t="str">
            <v>58</v>
          </cell>
        </row>
        <row r="1407">
          <cell r="J1407">
            <v>4549017.51</v>
          </cell>
          <cell r="K1407">
            <v>4466568.24</v>
          </cell>
          <cell r="L1407">
            <v>3909905.97</v>
          </cell>
          <cell r="M1407">
            <v>4102882.74</v>
          </cell>
          <cell r="N1407">
            <v>4575808.84</v>
          </cell>
          <cell r="O1407">
            <v>3608600.46</v>
          </cell>
          <cell r="P1407">
            <v>4461977.96</v>
          </cell>
          <cell r="Q1407">
            <v>3616125.39</v>
          </cell>
          <cell r="R1407">
            <v>4274155.22</v>
          </cell>
          <cell r="S1407">
            <v>5345760.8899999997</v>
          </cell>
          <cell r="T1407">
            <v>4995290.78</v>
          </cell>
          <cell r="U1407">
            <v>3577634.42</v>
          </cell>
          <cell r="V1407">
            <v>3969750.04</v>
          </cell>
          <cell r="W1407">
            <v>3814057.21</v>
          </cell>
          <cell r="X1407">
            <v>3704361.11</v>
          </cell>
          <cell r="Y1407">
            <v>2754026.13</v>
          </cell>
          <cell r="Z1407">
            <v>2882573.33</v>
          </cell>
          <cell r="AA1407">
            <v>2317415.65</v>
          </cell>
          <cell r="AD1407">
            <v>5756204.5612500012</v>
          </cell>
          <cell r="AE1407">
            <v>5229743.9083333332</v>
          </cell>
          <cell r="AF1407">
            <v>4768627.9416666664</v>
          </cell>
          <cell r="AG1407">
            <v>4468919.9604166662</v>
          </cell>
          <cell r="AH1407">
            <v>4345259.8891666671</v>
          </cell>
          <cell r="AI1407">
            <v>4266174.5570833338</v>
          </cell>
          <cell r="AJ1407">
            <v>4214850.4529166669</v>
          </cell>
          <cell r="AK1407">
            <v>4179098.124166667</v>
          </cell>
          <cell r="AL1407">
            <v>4114331.3962500002</v>
          </cell>
          <cell r="AM1407">
            <v>3987577.5579166673</v>
          </cell>
          <cell r="AN1407">
            <v>3863226.7112500002</v>
          </cell>
          <cell r="AP1407">
            <v>3660852.0216666665</v>
          </cell>
          <cell r="AT1407" t="str">
            <v>58</v>
          </cell>
        </row>
        <row r="1408"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P1408">
            <v>0</v>
          </cell>
          <cell r="AT1408" t="str">
            <v>58</v>
          </cell>
        </row>
        <row r="1409">
          <cell r="J1409">
            <v>5250116.87</v>
          </cell>
          <cell r="K1409">
            <v>5181895.82</v>
          </cell>
          <cell r="L1409">
            <v>4956209.66</v>
          </cell>
          <cell r="M1409">
            <v>4978072.24</v>
          </cell>
          <cell r="N1409">
            <v>4874667.9400000004</v>
          </cell>
          <cell r="O1409">
            <v>4737606.79</v>
          </cell>
          <cell r="P1409">
            <v>4806855.21</v>
          </cell>
          <cell r="Q1409">
            <v>4494697.67</v>
          </cell>
          <cell r="R1409">
            <v>4715658.0599999996</v>
          </cell>
          <cell r="S1409">
            <v>4883646.3</v>
          </cell>
          <cell r="T1409">
            <v>5061243.7699999996</v>
          </cell>
          <cell r="U1409">
            <v>5077085.21</v>
          </cell>
          <cell r="V1409">
            <v>5003819.71</v>
          </cell>
          <cell r="W1409">
            <v>5021064.53</v>
          </cell>
          <cell r="X1409">
            <v>4563405.3499999996</v>
          </cell>
          <cell r="Y1409">
            <v>4468344.6900000004</v>
          </cell>
          <cell r="Z1409">
            <v>4470183.25</v>
          </cell>
          <cell r="AA1409">
            <v>4552409.38</v>
          </cell>
          <cell r="AD1409">
            <v>4946612.375</v>
          </cell>
          <cell r="AE1409">
            <v>4945028.3904166669</v>
          </cell>
          <cell r="AF1409">
            <v>4938558.8187500006</v>
          </cell>
          <cell r="AG1409">
            <v>4929273.6550000012</v>
          </cell>
          <cell r="AH1409">
            <v>4921021.1387499999</v>
          </cell>
          <cell r="AI1409">
            <v>4907883.9133333331</v>
          </cell>
          <cell r="AJ1409">
            <v>4890920.2279166663</v>
          </cell>
          <cell r="AK1409">
            <v>4867852.0779166678</v>
          </cell>
          <cell r="AL1409">
            <v>4830246.5837499993</v>
          </cell>
          <cell r="AM1409">
            <v>4792154.4070833335</v>
          </cell>
          <cell r="AN1409">
            <v>4767584.3195833331</v>
          </cell>
          <cell r="AP1409">
            <v>4751939.0570833338</v>
          </cell>
          <cell r="AT1409">
            <v>0</v>
          </cell>
        </row>
        <row r="1410">
          <cell r="J1410">
            <v>872450.95</v>
          </cell>
          <cell r="K1410">
            <v>888275.15</v>
          </cell>
          <cell r="L1410">
            <v>940380.71</v>
          </cell>
          <cell r="M1410">
            <v>829008.13</v>
          </cell>
          <cell r="N1410">
            <v>949273.5</v>
          </cell>
          <cell r="O1410">
            <v>957715.15</v>
          </cell>
          <cell r="P1410">
            <v>1045519.96</v>
          </cell>
          <cell r="Q1410">
            <v>959793.8</v>
          </cell>
          <cell r="R1410">
            <v>1183367.18</v>
          </cell>
          <cell r="S1410">
            <v>1176844.97</v>
          </cell>
          <cell r="T1410">
            <v>1309496.5</v>
          </cell>
          <cell r="U1410">
            <v>1106469</v>
          </cell>
          <cell r="V1410">
            <v>1170394.6399999999</v>
          </cell>
          <cell r="W1410">
            <v>950211.22</v>
          </cell>
          <cell r="X1410">
            <v>975583.77</v>
          </cell>
          <cell r="Y1410">
            <v>1051573.6000000001</v>
          </cell>
          <cell r="Z1410">
            <v>915070.87</v>
          </cell>
          <cell r="AA1410">
            <v>967645.84</v>
          </cell>
          <cell r="AD1410">
            <v>1025406.9866666665</v>
          </cell>
          <cell r="AE1410">
            <v>1003088.4462500002</v>
          </cell>
          <cell r="AF1410">
            <v>974558.0145833334</v>
          </cell>
          <cell r="AG1410">
            <v>978440.93374999997</v>
          </cell>
          <cell r="AH1410">
            <v>1007433.7075</v>
          </cell>
          <cell r="AI1410">
            <v>1030630.5704166666</v>
          </cell>
          <cell r="AJ1410">
            <v>1045625.5604166667</v>
          </cell>
          <cell r="AK1410">
            <v>1049673.0241666667</v>
          </cell>
          <cell r="AL1410">
            <v>1060413.3795833334</v>
          </cell>
          <cell r="AM1410">
            <v>1068261.83125</v>
          </cell>
          <cell r="AN1410">
            <v>1067250.5004166665</v>
          </cell>
          <cell r="AP1410">
            <v>1057173.7687499998</v>
          </cell>
          <cell r="AT1410">
            <v>0</v>
          </cell>
        </row>
        <row r="1411">
          <cell r="J1411">
            <v>1077418.1299999999</v>
          </cell>
          <cell r="K1411">
            <v>1062824.33</v>
          </cell>
          <cell r="L1411">
            <v>1048230.52</v>
          </cell>
          <cell r="M1411">
            <v>1035431.42</v>
          </cell>
          <cell r="N1411">
            <v>1020837.62</v>
          </cell>
          <cell r="O1411">
            <v>1006237.61</v>
          </cell>
          <cell r="P1411">
            <v>991542.49</v>
          </cell>
          <cell r="Q1411">
            <v>976948.68</v>
          </cell>
          <cell r="R1411">
            <v>966193.42</v>
          </cell>
          <cell r="S1411">
            <v>969981.22</v>
          </cell>
          <cell r="T1411">
            <v>955475.78</v>
          </cell>
          <cell r="U1411">
            <v>940661.31</v>
          </cell>
          <cell r="V1411">
            <v>926158.83</v>
          </cell>
          <cell r="W1411">
            <v>911565.03</v>
          </cell>
          <cell r="X1411">
            <v>896971.22</v>
          </cell>
          <cell r="Y1411">
            <v>882377.41</v>
          </cell>
          <cell r="Z1411">
            <v>874138.19</v>
          </cell>
          <cell r="AA1411">
            <v>859489.65</v>
          </cell>
          <cell r="AD1411">
            <v>1053383.3125</v>
          </cell>
          <cell r="AE1411">
            <v>1042433.7158333332</v>
          </cell>
          <cell r="AF1411">
            <v>1031562.74625</v>
          </cell>
          <cell r="AG1411">
            <v>1021424.9558333334</v>
          </cell>
          <cell r="AH1411">
            <v>1010336.55625</v>
          </cell>
          <cell r="AI1411">
            <v>998012.74000000011</v>
          </cell>
          <cell r="AJ1411">
            <v>985407.79833333334</v>
          </cell>
          <cell r="AK1411">
            <v>972802.85666666646</v>
          </cell>
          <cell r="AL1411">
            <v>960123.13541666663</v>
          </cell>
          <cell r="AM1411">
            <v>947633.40874999994</v>
          </cell>
          <cell r="AN1411">
            <v>935406.4341666667</v>
          </cell>
          <cell r="AP1411">
            <v>911152.54666666675</v>
          </cell>
          <cell r="AT1411">
            <v>0</v>
          </cell>
        </row>
        <row r="1412">
          <cell r="J1412">
            <v>29387.34</v>
          </cell>
          <cell r="K1412">
            <v>28337.8</v>
          </cell>
          <cell r="L1412">
            <v>27288.25</v>
          </cell>
          <cell r="M1412">
            <v>26238.71</v>
          </cell>
          <cell r="N1412">
            <v>25189.16</v>
          </cell>
          <cell r="O1412">
            <v>24139.62</v>
          </cell>
          <cell r="P1412">
            <v>23090.07</v>
          </cell>
          <cell r="Q1412">
            <v>22040.53</v>
          </cell>
          <cell r="R1412">
            <v>20990.98</v>
          </cell>
          <cell r="S1412">
            <v>19941.439999999999</v>
          </cell>
          <cell r="T1412">
            <v>18891.89</v>
          </cell>
          <cell r="U1412">
            <v>17842.349999999999</v>
          </cell>
          <cell r="V1412">
            <v>16792.8</v>
          </cell>
          <cell r="W1412">
            <v>15743.26</v>
          </cell>
          <cell r="X1412">
            <v>14693.71</v>
          </cell>
          <cell r="Y1412">
            <v>13644.17</v>
          </cell>
          <cell r="Z1412">
            <v>12594.62</v>
          </cell>
          <cell r="AA1412">
            <v>11545.08</v>
          </cell>
          <cell r="AD1412">
            <v>28337.797499999997</v>
          </cell>
          <cell r="AE1412">
            <v>27288.252500000002</v>
          </cell>
          <cell r="AF1412">
            <v>26238.707500000004</v>
          </cell>
          <cell r="AG1412">
            <v>25189.162499999995</v>
          </cell>
          <cell r="AH1412">
            <v>24139.617500000004</v>
          </cell>
          <cell r="AI1412">
            <v>23090.072499999998</v>
          </cell>
          <cell r="AJ1412">
            <v>22040.5275</v>
          </cell>
          <cell r="AK1412">
            <v>20990.982500000002</v>
          </cell>
          <cell r="AL1412">
            <v>19941.4375</v>
          </cell>
          <cell r="AM1412">
            <v>18891.892500000002</v>
          </cell>
          <cell r="AN1412">
            <v>17842.3475</v>
          </cell>
          <cell r="AP1412">
            <v>15743.2575</v>
          </cell>
          <cell r="AT1412" t="str">
            <v>39</v>
          </cell>
        </row>
        <row r="1413"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P1413">
            <v>0</v>
          </cell>
          <cell r="AT1413">
            <v>22</v>
          </cell>
        </row>
        <row r="1414"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P1414">
            <v>0</v>
          </cell>
          <cell r="AT1414">
            <v>0</v>
          </cell>
        </row>
        <row r="1415">
          <cell r="J1415">
            <v>-100268.57</v>
          </cell>
          <cell r="K1415">
            <v>-101591.87</v>
          </cell>
          <cell r="L1415">
            <v>-102915.17</v>
          </cell>
          <cell r="M1415">
            <v>-100949.01</v>
          </cell>
          <cell r="N1415">
            <v>-102272.31</v>
          </cell>
          <cell r="O1415">
            <v>-103595.61</v>
          </cell>
          <cell r="P1415">
            <v>-104918.91</v>
          </cell>
          <cell r="Q1415">
            <v>-106242.2</v>
          </cell>
          <cell r="R1415">
            <v>-107565.5</v>
          </cell>
          <cell r="S1415">
            <v>-108888.8</v>
          </cell>
          <cell r="T1415">
            <v>-110212.09</v>
          </cell>
          <cell r="U1415">
            <v>-111535.39</v>
          </cell>
          <cell r="V1415">
            <v>-112858.69</v>
          </cell>
          <cell r="W1415">
            <v>-114181.99</v>
          </cell>
          <cell r="X1415">
            <v>-115505.28</v>
          </cell>
          <cell r="Y1415">
            <v>-116828.58</v>
          </cell>
          <cell r="Z1415">
            <v>-118151.88</v>
          </cell>
          <cell r="AA1415">
            <v>-119475.18</v>
          </cell>
          <cell r="AD1415">
            <v>-100358.32791666668</v>
          </cell>
          <cell r="AE1415">
            <v>-101407.50374999999</v>
          </cell>
          <cell r="AF1415">
            <v>-102456.67958333332</v>
          </cell>
          <cell r="AG1415">
            <v>-103505.85541666666</v>
          </cell>
          <cell r="AH1415">
            <v>-104555.03125</v>
          </cell>
          <cell r="AI1415">
            <v>-105604.20749999997</v>
          </cell>
          <cell r="AJ1415">
            <v>-106653.38416666666</v>
          </cell>
          <cell r="AK1415">
            <v>-107702.56041666667</v>
          </cell>
          <cell r="AL1415">
            <v>-108888.79708333332</v>
          </cell>
          <cell r="AM1415">
            <v>-110212.09458333334</v>
          </cell>
          <cell r="AN1415">
            <v>-111535.39208333334</v>
          </cell>
          <cell r="AP1415">
            <v>-114099.59041666666</v>
          </cell>
          <cell r="AT1415">
            <v>0</v>
          </cell>
        </row>
        <row r="1416"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P1416">
            <v>0</v>
          </cell>
          <cell r="AT1416">
            <v>0</v>
          </cell>
        </row>
        <row r="1417"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P1417">
            <v>0</v>
          </cell>
          <cell r="AT1417" t="str">
            <v>58</v>
          </cell>
        </row>
        <row r="1418"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P1418">
            <v>14621651.91375</v>
          </cell>
          <cell r="AT1418" t="str">
            <v>58</v>
          </cell>
        </row>
        <row r="1419">
          <cell r="J1419">
            <v>14061092.529999999</v>
          </cell>
          <cell r="K1419">
            <v>14144048.23</v>
          </cell>
          <cell r="L1419">
            <v>14227004.289999999</v>
          </cell>
          <cell r="M1419">
            <v>14310592.91</v>
          </cell>
          <cell r="N1419">
            <v>14393031.859999999</v>
          </cell>
          <cell r="O1419">
            <v>14476045.65</v>
          </cell>
          <cell r="P1419">
            <v>14559059.439999999</v>
          </cell>
          <cell r="Q1419">
            <v>14642073.220000001</v>
          </cell>
          <cell r="R1419">
            <v>14725264.59</v>
          </cell>
          <cell r="S1419">
            <v>14808455.93</v>
          </cell>
          <cell r="T1419">
            <v>14891647.27</v>
          </cell>
          <cell r="U1419">
            <v>14974788.76</v>
          </cell>
          <cell r="V1419">
            <v>15057955.18</v>
          </cell>
          <cell r="W1419">
            <v>15141121.6</v>
          </cell>
          <cell r="X1419">
            <v>15224288.02</v>
          </cell>
          <cell r="Y1419">
            <v>15308039.99</v>
          </cell>
          <cell r="Z1419">
            <v>15391791.960000001</v>
          </cell>
          <cell r="AA1419">
            <v>15475543.93</v>
          </cell>
          <cell r="AD1419">
            <v>14241845.402083332</v>
          </cell>
          <cell r="AE1419">
            <v>14291586.055000002</v>
          </cell>
          <cell r="AF1419">
            <v>14341905.763333336</v>
          </cell>
          <cell r="AG1419">
            <v>14400887.165000001</v>
          </cell>
          <cell r="AH1419">
            <v>14476233.066666668</v>
          </cell>
          <cell r="AI1419">
            <v>14559294.667083332</v>
          </cell>
          <cell r="AJ1419">
            <v>14642375.334583335</v>
          </cell>
          <cell r="AK1419">
            <v>14725473.547083333</v>
          </cell>
          <cell r="AL1419">
            <v>14808587.330833333</v>
          </cell>
          <cell r="AM1419">
            <v>14891762.630000003</v>
          </cell>
          <cell r="AN1419">
            <v>14975023.395833334</v>
          </cell>
          <cell r="AP1419">
            <v>14881012.01375</v>
          </cell>
          <cell r="AT1419" t="str">
            <v>58</v>
          </cell>
        </row>
        <row r="1420"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P1420">
            <v>0</v>
          </cell>
          <cell r="AT1420">
            <v>0</v>
          </cell>
        </row>
        <row r="1421">
          <cell r="J1421">
            <v>331710.2</v>
          </cell>
          <cell r="K1421">
            <v>320271.92</v>
          </cell>
          <cell r="L1421">
            <v>308833.64</v>
          </cell>
          <cell r="M1421">
            <v>297395.34999999998</v>
          </cell>
          <cell r="N1421">
            <v>285957.07</v>
          </cell>
          <cell r="O1421">
            <v>274518.78000000003</v>
          </cell>
          <cell r="P1421">
            <v>263080.5</v>
          </cell>
          <cell r="Q1421">
            <v>251642.22</v>
          </cell>
          <cell r="R1421">
            <v>240203.94</v>
          </cell>
          <cell r="S1421">
            <v>228765.65</v>
          </cell>
          <cell r="T1421">
            <v>217327.37</v>
          </cell>
          <cell r="U1421">
            <v>205889.09</v>
          </cell>
          <cell r="V1421">
            <v>194450.8</v>
          </cell>
          <cell r="W1421">
            <v>183012.52</v>
          </cell>
          <cell r="X1421">
            <v>171574.24</v>
          </cell>
          <cell r="Y1421">
            <v>160135.95000000001</v>
          </cell>
          <cell r="Z1421">
            <v>148697.67000000001</v>
          </cell>
          <cell r="AA1421">
            <v>137259.38</v>
          </cell>
          <cell r="AD1421">
            <v>320271.91916666669</v>
          </cell>
          <cell r="AE1421">
            <v>308833.6358333333</v>
          </cell>
          <cell r="AF1421">
            <v>297395.35249999998</v>
          </cell>
          <cell r="AG1421">
            <v>285957.06916666665</v>
          </cell>
          <cell r="AH1421">
            <v>274518.78583333333</v>
          </cell>
          <cell r="AI1421">
            <v>263080.5025</v>
          </cell>
          <cell r="AJ1421">
            <v>251642.21916666665</v>
          </cell>
          <cell r="AK1421">
            <v>240203.93583333329</v>
          </cell>
          <cell r="AL1421">
            <v>228765.65249999997</v>
          </cell>
          <cell r="AM1421">
            <v>217327.36916666673</v>
          </cell>
          <cell r="AN1421">
            <v>205889.08583333335</v>
          </cell>
          <cell r="AP1421">
            <v>183012.51916666667</v>
          </cell>
          <cell r="AT1421" t="str">
            <v>22</v>
          </cell>
        </row>
        <row r="1422"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P1422">
            <v>0</v>
          </cell>
          <cell r="AT1422" t="str">
            <v>58</v>
          </cell>
        </row>
        <row r="1423"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P1423">
            <v>0</v>
          </cell>
          <cell r="AT1423">
            <v>0</v>
          </cell>
        </row>
        <row r="1424"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P1424">
            <v>0</v>
          </cell>
          <cell r="AT1424" t="str">
            <v>58</v>
          </cell>
        </row>
        <row r="1425"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P1425">
            <v>0</v>
          </cell>
          <cell r="AT1425" t="str">
            <v>58</v>
          </cell>
        </row>
        <row r="1426">
          <cell r="J1426">
            <v>-1031089.63</v>
          </cell>
          <cell r="K1426">
            <v>-1050732.8</v>
          </cell>
          <cell r="L1426">
            <v>-1007442.59</v>
          </cell>
          <cell r="M1426">
            <v>-1019376.96</v>
          </cell>
          <cell r="N1426">
            <v>-1031617.27</v>
          </cell>
          <cell r="O1426">
            <v>-994394.03</v>
          </cell>
          <cell r="P1426">
            <v>-1072353.6299999999</v>
          </cell>
          <cell r="Q1426">
            <v>-1057203.75</v>
          </cell>
          <cell r="R1426">
            <v>-1103007.3799999999</v>
          </cell>
          <cell r="S1426">
            <v>-1121241.56</v>
          </cell>
          <cell r="T1426">
            <v>-1197798.75</v>
          </cell>
          <cell r="U1426">
            <v>-1227923.42</v>
          </cell>
          <cell r="V1426">
            <v>-1272127.8600000001</v>
          </cell>
          <cell r="W1426">
            <v>-1310131.83</v>
          </cell>
          <cell r="X1426">
            <v>-1335213.4099999999</v>
          </cell>
          <cell r="Y1426">
            <v>-1390604.51</v>
          </cell>
          <cell r="Z1426">
            <v>-1367158.94</v>
          </cell>
          <cell r="AA1426">
            <v>-1387060.27</v>
          </cell>
          <cell r="AD1426">
            <v>-1081201.98875</v>
          </cell>
          <cell r="AE1426">
            <v>-1075154.7145833333</v>
          </cell>
          <cell r="AF1426">
            <v>-1071321.7145833331</v>
          </cell>
          <cell r="AG1426">
            <v>-1071308.6220833336</v>
          </cell>
          <cell r="AH1426">
            <v>-1074417.2762499999</v>
          </cell>
          <cell r="AI1426">
            <v>-1086225.0737500002</v>
          </cell>
          <cell r="AJ1426">
            <v>-1107076.62625</v>
          </cell>
          <cell r="AK1426">
            <v>-1131542.0366666666</v>
          </cell>
          <cell r="AL1426">
            <v>-1160666.9687499998</v>
          </cell>
          <cell r="AM1426">
            <v>-1190115.68625</v>
          </cell>
          <cell r="AN1426">
            <v>-1220457.6824999999</v>
          </cell>
          <cell r="AP1426">
            <v>-1310735.8229166665</v>
          </cell>
          <cell r="AT1426">
            <v>0</v>
          </cell>
        </row>
        <row r="1427"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P1427">
            <v>0</v>
          </cell>
          <cell r="AT1427" t="str">
            <v>58</v>
          </cell>
        </row>
        <row r="1428">
          <cell r="J1428">
            <v>176679.87</v>
          </cell>
          <cell r="K1428">
            <v>176679.87</v>
          </cell>
          <cell r="L1428">
            <v>176679.87</v>
          </cell>
          <cell r="M1428">
            <v>176679.87</v>
          </cell>
          <cell r="N1428">
            <v>176679.87</v>
          </cell>
          <cell r="O1428">
            <v>176679.87</v>
          </cell>
          <cell r="P1428">
            <v>176679.87</v>
          </cell>
          <cell r="Q1428">
            <v>176679.87</v>
          </cell>
          <cell r="R1428">
            <v>176679.87</v>
          </cell>
          <cell r="S1428">
            <v>176679.87</v>
          </cell>
          <cell r="T1428">
            <v>176679.87</v>
          </cell>
          <cell r="U1428">
            <v>176679.87</v>
          </cell>
          <cell r="V1428">
            <v>176679.87</v>
          </cell>
          <cell r="W1428">
            <v>176679.87</v>
          </cell>
          <cell r="X1428">
            <v>176679.87</v>
          </cell>
          <cell r="Y1428">
            <v>176679.87</v>
          </cell>
          <cell r="Z1428">
            <v>176679.87</v>
          </cell>
          <cell r="AA1428">
            <v>176679.87</v>
          </cell>
          <cell r="AD1428">
            <v>176679.87000000002</v>
          </cell>
          <cell r="AE1428">
            <v>176679.87000000002</v>
          </cell>
          <cell r="AF1428">
            <v>176679.87000000002</v>
          </cell>
          <cell r="AG1428">
            <v>176679.87000000002</v>
          </cell>
          <cell r="AH1428">
            <v>176679.87000000002</v>
          </cell>
          <cell r="AI1428">
            <v>176679.87000000002</v>
          </cell>
          <cell r="AJ1428">
            <v>176679.87000000002</v>
          </cell>
          <cell r="AK1428">
            <v>176679.87000000002</v>
          </cell>
          <cell r="AL1428">
            <v>176679.87000000002</v>
          </cell>
          <cell r="AM1428">
            <v>176679.87000000002</v>
          </cell>
          <cell r="AN1428">
            <v>176679.87000000002</v>
          </cell>
          <cell r="AP1428">
            <v>169318.2141666667</v>
          </cell>
          <cell r="AT1428">
            <v>0</v>
          </cell>
        </row>
        <row r="1429"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P1429">
            <v>0</v>
          </cell>
          <cell r="AT1429">
            <v>0</v>
          </cell>
        </row>
        <row r="1430"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P1430">
            <v>0</v>
          </cell>
          <cell r="AT1430" t="str">
            <v>58</v>
          </cell>
        </row>
        <row r="1431"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P1431">
            <v>0</v>
          </cell>
          <cell r="AT1431">
            <v>0</v>
          </cell>
        </row>
        <row r="1432"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P1432">
            <v>0</v>
          </cell>
          <cell r="AT1432" t="str">
            <v>58</v>
          </cell>
        </row>
        <row r="1433"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P1433">
            <v>0</v>
          </cell>
          <cell r="AT1433">
            <v>0</v>
          </cell>
        </row>
        <row r="1434">
          <cell r="J1434">
            <v>9769.42</v>
          </cell>
          <cell r="K1434">
            <v>9281.94</v>
          </cell>
          <cell r="L1434">
            <v>8794.4599999999991</v>
          </cell>
          <cell r="M1434">
            <v>8306.98</v>
          </cell>
          <cell r="N1434">
            <v>7819.5</v>
          </cell>
          <cell r="O1434">
            <v>7332.02</v>
          </cell>
          <cell r="P1434">
            <v>6844.54</v>
          </cell>
          <cell r="Q1434">
            <v>6357.06</v>
          </cell>
          <cell r="R1434">
            <v>5869.58</v>
          </cell>
          <cell r="S1434">
            <v>5382.1</v>
          </cell>
          <cell r="T1434">
            <v>4894.82</v>
          </cell>
          <cell r="U1434">
            <v>4407.34</v>
          </cell>
          <cell r="V1434">
            <v>3919.86</v>
          </cell>
          <cell r="W1434">
            <v>3432.38</v>
          </cell>
          <cell r="X1434">
            <v>3187.23</v>
          </cell>
          <cell r="Y1434">
            <v>2942.07</v>
          </cell>
          <cell r="Z1434">
            <v>2696.91</v>
          </cell>
          <cell r="AA1434">
            <v>2451.75</v>
          </cell>
          <cell r="AD1434">
            <v>9740.3274999999994</v>
          </cell>
          <cell r="AE1434">
            <v>9087.81</v>
          </cell>
          <cell r="AF1434">
            <v>8471.9741666666669</v>
          </cell>
          <cell r="AG1434">
            <v>7892.8279166666662</v>
          </cell>
          <cell r="AH1434">
            <v>7350.3712500000011</v>
          </cell>
          <cell r="AI1434">
            <v>6844.581666666666</v>
          </cell>
          <cell r="AJ1434">
            <v>6357.1183333333329</v>
          </cell>
          <cell r="AK1434">
            <v>5879.7520833333328</v>
          </cell>
          <cell r="AL1434">
            <v>5422.5795833333341</v>
          </cell>
          <cell r="AM1434">
            <v>4985.6004166666671</v>
          </cell>
          <cell r="AN1434">
            <v>4568.8145833333338</v>
          </cell>
          <cell r="AP1434">
            <v>3795.8241666666672</v>
          </cell>
          <cell r="AT1434" t="str">
            <v>22</v>
          </cell>
        </row>
        <row r="1435"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P1435">
            <v>0</v>
          </cell>
          <cell r="AT1435">
            <v>0</v>
          </cell>
        </row>
        <row r="1436"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P1436">
            <v>0</v>
          </cell>
          <cell r="AT1436">
            <v>0</v>
          </cell>
        </row>
        <row r="1437"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P1437">
            <v>0</v>
          </cell>
          <cell r="AT1437" t="str">
            <v>39</v>
          </cell>
        </row>
        <row r="1438">
          <cell r="J1438">
            <v>2273318.79</v>
          </cell>
          <cell r="K1438">
            <v>2361442.84</v>
          </cell>
          <cell r="L1438">
            <v>2493392.84</v>
          </cell>
          <cell r="M1438">
            <v>2625342.84</v>
          </cell>
          <cell r="N1438">
            <v>2633065.94</v>
          </cell>
          <cell r="O1438">
            <v>2754515.94</v>
          </cell>
          <cell r="P1438">
            <v>2875965.94</v>
          </cell>
          <cell r="Q1438">
            <v>3648677.98</v>
          </cell>
          <cell r="R1438">
            <v>3801372.48</v>
          </cell>
          <cell r="S1438">
            <v>3954066.98</v>
          </cell>
          <cell r="T1438">
            <v>2508075.16</v>
          </cell>
          <cell r="U1438">
            <v>2677286.16</v>
          </cell>
          <cell r="V1438">
            <v>2846497.16</v>
          </cell>
          <cell r="W1438">
            <v>3015708.03</v>
          </cell>
          <cell r="X1438">
            <v>3184919.03</v>
          </cell>
          <cell r="Y1438">
            <v>3354130.03</v>
          </cell>
          <cell r="Z1438">
            <v>3512716.74</v>
          </cell>
          <cell r="AA1438">
            <v>3681494.79</v>
          </cell>
          <cell r="AD1438">
            <v>2653009.5541666672</v>
          </cell>
          <cell r="AE1438">
            <v>2709450.6416666671</v>
          </cell>
          <cell r="AF1438">
            <v>2768670.4375</v>
          </cell>
          <cell r="AG1438">
            <v>2819314.8612500001</v>
          </cell>
          <cell r="AH1438">
            <v>2861765.8504166664</v>
          </cell>
          <cell r="AI1438">
            <v>2907759.4229166661</v>
          </cell>
          <cell r="AJ1438">
            <v>2958902.9045833331</v>
          </cell>
          <cell r="AK1438">
            <v>3014977.5454166667</v>
          </cell>
          <cell r="AL1438">
            <v>3074157.2695833337</v>
          </cell>
          <cell r="AM1438">
            <v>3141175.519166667</v>
          </cell>
          <cell r="AN1438">
            <v>3216451.7545833341</v>
          </cell>
          <cell r="AP1438">
            <v>3460500.737083334</v>
          </cell>
          <cell r="AT1438" t="str">
            <v>58</v>
          </cell>
        </row>
        <row r="1439"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P1439">
            <v>0</v>
          </cell>
          <cell r="AT1439">
            <v>0</v>
          </cell>
        </row>
        <row r="1440"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P1440">
            <v>0</v>
          </cell>
          <cell r="AT1440" t="str">
            <v>58</v>
          </cell>
        </row>
        <row r="1441"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P1441">
            <v>0</v>
          </cell>
          <cell r="AT1441" t="str">
            <v>58</v>
          </cell>
        </row>
        <row r="1442"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P1442">
            <v>0</v>
          </cell>
          <cell r="AT1442" t="str">
            <v>58</v>
          </cell>
        </row>
        <row r="1443"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P1443">
            <v>0</v>
          </cell>
          <cell r="AT1443">
            <v>0</v>
          </cell>
        </row>
        <row r="1444"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P1444">
            <v>0</v>
          </cell>
          <cell r="AT1444">
            <v>0</v>
          </cell>
        </row>
        <row r="1445">
          <cell r="J1445">
            <v>159437</v>
          </cell>
          <cell r="K1445">
            <v>159437</v>
          </cell>
          <cell r="L1445">
            <v>159437</v>
          </cell>
          <cell r="M1445">
            <v>159437</v>
          </cell>
          <cell r="N1445">
            <v>159437</v>
          </cell>
          <cell r="O1445">
            <v>159437</v>
          </cell>
          <cell r="P1445">
            <v>159437</v>
          </cell>
          <cell r="Q1445">
            <v>159437</v>
          </cell>
          <cell r="R1445">
            <v>159437</v>
          </cell>
          <cell r="S1445">
            <v>159437</v>
          </cell>
          <cell r="T1445">
            <v>159437</v>
          </cell>
          <cell r="U1445">
            <v>159437</v>
          </cell>
          <cell r="V1445">
            <v>159437</v>
          </cell>
          <cell r="W1445">
            <v>159437</v>
          </cell>
          <cell r="X1445">
            <v>159437</v>
          </cell>
          <cell r="Y1445">
            <v>159437</v>
          </cell>
          <cell r="Z1445">
            <v>159437</v>
          </cell>
          <cell r="AA1445">
            <v>159437</v>
          </cell>
          <cell r="AD1445">
            <v>159437</v>
          </cell>
          <cell r="AE1445">
            <v>159437</v>
          </cell>
          <cell r="AF1445">
            <v>159437</v>
          </cell>
          <cell r="AG1445">
            <v>159437</v>
          </cell>
          <cell r="AH1445">
            <v>159437</v>
          </cell>
          <cell r="AI1445">
            <v>159437</v>
          </cell>
          <cell r="AJ1445">
            <v>159437</v>
          </cell>
          <cell r="AK1445">
            <v>159437</v>
          </cell>
          <cell r="AL1445">
            <v>159437</v>
          </cell>
          <cell r="AM1445">
            <v>159437</v>
          </cell>
          <cell r="AN1445">
            <v>159437</v>
          </cell>
          <cell r="AP1445">
            <v>159437</v>
          </cell>
          <cell r="AT1445">
            <v>0</v>
          </cell>
        </row>
        <row r="1446">
          <cell r="J1446">
            <v>1046077.73</v>
          </cell>
          <cell r="K1446">
            <v>0</v>
          </cell>
          <cell r="L1446">
            <v>-27032.51</v>
          </cell>
          <cell r="M1446">
            <v>24818.68</v>
          </cell>
          <cell r="N1446">
            <v>24026.14</v>
          </cell>
          <cell r="O1446">
            <v>24116.22</v>
          </cell>
          <cell r="P1446">
            <v>23131.200000000001</v>
          </cell>
          <cell r="Q1446">
            <v>19286.96</v>
          </cell>
          <cell r="R1446">
            <v>23286.9</v>
          </cell>
          <cell r="S1446">
            <v>21347.360000000001</v>
          </cell>
          <cell r="T1446">
            <v>16330.2</v>
          </cell>
          <cell r="U1446">
            <v>18060.080000000002</v>
          </cell>
          <cell r="V1446">
            <v>11672.69</v>
          </cell>
          <cell r="W1446">
            <v>9813.5300000000007</v>
          </cell>
          <cell r="X1446">
            <v>22547.91</v>
          </cell>
          <cell r="Y1446">
            <v>24513.360000000001</v>
          </cell>
          <cell r="Z1446">
            <v>11873.6</v>
          </cell>
          <cell r="AA1446">
            <v>11680.55</v>
          </cell>
          <cell r="AD1446">
            <v>104369.76583333331</v>
          </cell>
          <cell r="AE1446">
            <v>103115.08499999998</v>
          </cell>
          <cell r="AF1446">
            <v>101988.65333333328</v>
          </cell>
          <cell r="AG1446">
            <v>101060.96291666664</v>
          </cell>
          <cell r="AH1446">
            <v>100945.54166666667</v>
          </cell>
          <cell r="AI1446">
            <v>58020.53666666666</v>
          </cell>
          <cell r="AJ1446">
            <v>15329.223750000005</v>
          </cell>
          <cell r="AK1446">
            <v>17803.971666666672</v>
          </cell>
          <cell r="AL1446">
            <v>19857.100833333334</v>
          </cell>
          <cell r="AM1446">
            <v>19338.023333333331</v>
          </cell>
          <cell r="AN1446">
            <v>18313.514583333334</v>
          </cell>
          <cell r="AP1446">
            <v>16572.291666666668</v>
          </cell>
          <cell r="AT1446">
            <v>0</v>
          </cell>
        </row>
        <row r="1447"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P1447">
            <v>0</v>
          </cell>
          <cell r="AT1447">
            <v>0</v>
          </cell>
        </row>
        <row r="1448"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P1448">
            <v>0</v>
          </cell>
          <cell r="AT1448">
            <v>0</v>
          </cell>
        </row>
        <row r="1449"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P1449">
            <v>0</v>
          </cell>
          <cell r="AT1449" t="str">
            <v>5</v>
          </cell>
        </row>
        <row r="1450"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P1450">
            <v>0</v>
          </cell>
          <cell r="AT1450" t="str">
            <v>58</v>
          </cell>
        </row>
        <row r="1451">
          <cell r="J1451">
            <v>151802.95000000001</v>
          </cell>
          <cell r="K1451">
            <v>151181</v>
          </cell>
          <cell r="L1451">
            <v>150559.04999999999</v>
          </cell>
          <cell r="M1451">
            <v>149937.1</v>
          </cell>
          <cell r="N1451">
            <v>149315.15</v>
          </cell>
          <cell r="O1451">
            <v>148693.20000000001</v>
          </cell>
          <cell r="P1451">
            <v>148071.25</v>
          </cell>
          <cell r="Q1451">
            <v>147449.29999999999</v>
          </cell>
          <cell r="R1451">
            <v>146827.35</v>
          </cell>
          <cell r="S1451">
            <v>146205.4</v>
          </cell>
          <cell r="T1451">
            <v>145583.45000000001</v>
          </cell>
          <cell r="U1451">
            <v>144961.5</v>
          </cell>
          <cell r="V1451">
            <v>144339.54999999999</v>
          </cell>
          <cell r="W1451">
            <v>143717.6</v>
          </cell>
          <cell r="X1451">
            <v>143095.65</v>
          </cell>
          <cell r="Y1451">
            <v>142473.70000000001</v>
          </cell>
          <cell r="Z1451">
            <v>141851.75</v>
          </cell>
          <cell r="AA1451">
            <v>141229.79999999999</v>
          </cell>
          <cell r="AD1451">
            <v>151181</v>
          </cell>
          <cell r="AE1451">
            <v>150559.05000000002</v>
          </cell>
          <cell r="AF1451">
            <v>149937.1</v>
          </cell>
          <cell r="AG1451">
            <v>149315.15</v>
          </cell>
          <cell r="AH1451">
            <v>148693.19999999998</v>
          </cell>
          <cell r="AI1451">
            <v>148071.25</v>
          </cell>
          <cell r="AJ1451">
            <v>147449.30000000002</v>
          </cell>
          <cell r="AK1451">
            <v>146827.35</v>
          </cell>
          <cell r="AL1451">
            <v>146205.4</v>
          </cell>
          <cell r="AM1451">
            <v>145583.44999999998</v>
          </cell>
          <cell r="AN1451">
            <v>144961.5</v>
          </cell>
          <cell r="AP1451">
            <v>143717.6</v>
          </cell>
          <cell r="AT1451" t="str">
            <v>5</v>
          </cell>
        </row>
        <row r="1452"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P1452">
            <v>0</v>
          </cell>
          <cell r="AT1452">
            <v>0</v>
          </cell>
        </row>
        <row r="1453"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P1453">
            <v>0</v>
          </cell>
          <cell r="AT1453" t="str">
            <v>58</v>
          </cell>
        </row>
        <row r="1454"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P1454">
            <v>0</v>
          </cell>
          <cell r="AT1454">
            <v>0</v>
          </cell>
        </row>
        <row r="1455"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P1455">
            <v>0</v>
          </cell>
          <cell r="AT1455" t="str">
            <v>29</v>
          </cell>
        </row>
        <row r="1456">
          <cell r="J1456">
            <v>6403123.9199999999</v>
          </cell>
          <cell r="K1456">
            <v>6587506.4000000004</v>
          </cell>
          <cell r="L1456">
            <v>6772120.3399999999</v>
          </cell>
          <cell r="M1456">
            <v>6951620.0599999996</v>
          </cell>
          <cell r="N1456">
            <v>7131037.4299999997</v>
          </cell>
          <cell r="O1456">
            <v>7310687.79</v>
          </cell>
          <cell r="P1456">
            <v>7490571.8600000003</v>
          </cell>
          <cell r="Q1456">
            <v>7738603.0199999996</v>
          </cell>
          <cell r="R1456">
            <v>8145538.71</v>
          </cell>
          <cell r="S1456">
            <v>8540812.2899999991</v>
          </cell>
          <cell r="T1456">
            <v>8858320.0600000005</v>
          </cell>
          <cell r="U1456">
            <v>9221687.5399999991</v>
          </cell>
          <cell r="V1456">
            <v>9585490.1199999992</v>
          </cell>
          <cell r="W1456">
            <v>9951329.5399999991</v>
          </cell>
          <cell r="X1456">
            <v>10321463.880000001</v>
          </cell>
          <cell r="Y1456">
            <v>10692094.42</v>
          </cell>
          <cell r="Z1456">
            <v>11065935.300000001</v>
          </cell>
          <cell r="AA1456">
            <v>11438799.48</v>
          </cell>
          <cell r="AD1456">
            <v>6602967.0645833323</v>
          </cell>
          <cell r="AE1456">
            <v>6790116.5154166659</v>
          </cell>
          <cell r="AF1456">
            <v>6999937.6237499984</v>
          </cell>
          <cell r="AG1456">
            <v>7228106.5891666664</v>
          </cell>
          <cell r="AH1456">
            <v>7470855.9737499999</v>
          </cell>
          <cell r="AI1456">
            <v>7728567.71</v>
          </cell>
          <cell r="AJ1456">
            <v>8001325.5991666662</v>
          </cell>
          <cell r="AK1456">
            <v>8289374.2108333325</v>
          </cell>
          <cell r="AL1456">
            <v>8593116.6233333312</v>
          </cell>
          <cell r="AM1456">
            <v>8912923.7995833326</v>
          </cell>
          <cell r="AN1456">
            <v>9248882.5312499981</v>
          </cell>
          <cell r="AP1456">
            <v>9927938.5887499992</v>
          </cell>
          <cell r="AT1456" t="str">
            <v>22</v>
          </cell>
        </row>
        <row r="1457">
          <cell r="J1457">
            <v>72137525.719999999</v>
          </cell>
          <cell r="K1457">
            <v>71747071.560000002</v>
          </cell>
          <cell r="L1457">
            <v>71356617.390000001</v>
          </cell>
          <cell r="M1457">
            <v>70966163.230000004</v>
          </cell>
          <cell r="N1457">
            <v>71044066.609999999</v>
          </cell>
          <cell r="O1457">
            <v>70644938.450000003</v>
          </cell>
          <cell r="P1457">
            <v>70245810.299999997</v>
          </cell>
          <cell r="Q1457">
            <v>73267991.299999997</v>
          </cell>
          <cell r="R1457">
            <v>72346772.049999997</v>
          </cell>
          <cell r="S1457">
            <v>71992572.049999997</v>
          </cell>
          <cell r="T1457">
            <v>71638372.049999997</v>
          </cell>
          <cell r="U1457">
            <v>71284172.049999997</v>
          </cell>
          <cell r="V1457">
            <v>70929972.049999997</v>
          </cell>
          <cell r="W1457">
            <v>70575772.049999997</v>
          </cell>
          <cell r="X1457">
            <v>70221572.049999997</v>
          </cell>
          <cell r="Y1457">
            <v>69867372.049999997</v>
          </cell>
          <cell r="Z1457">
            <v>69600225.799999997</v>
          </cell>
          <cell r="AA1457">
            <v>69265553.870000005</v>
          </cell>
          <cell r="AD1457">
            <v>72022977.643749997</v>
          </cell>
          <cell r="AE1457">
            <v>71932378.661249995</v>
          </cell>
          <cell r="AF1457">
            <v>71821175.057083324</v>
          </cell>
          <cell r="AG1457">
            <v>71712992.63333331</v>
          </cell>
          <cell r="AH1457">
            <v>71607831.390000001</v>
          </cell>
          <cell r="AI1457">
            <v>71505691.327083319</v>
          </cell>
          <cell r="AJ1457">
            <v>71406572.444583312</v>
          </cell>
          <cell r="AK1457">
            <v>71310474.742499992</v>
          </cell>
          <cell r="AL1457">
            <v>71217398.220833316</v>
          </cell>
          <cell r="AM1457">
            <v>71111455.221249998</v>
          </cell>
          <cell r="AN1457">
            <v>70993820.829999983</v>
          </cell>
          <cell r="AP1457">
            <v>69340576.782916665</v>
          </cell>
          <cell r="AT1457" t="str">
            <v>58</v>
          </cell>
        </row>
        <row r="1458"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P1458">
            <v>0</v>
          </cell>
          <cell r="AT1458">
            <v>22</v>
          </cell>
        </row>
        <row r="1459">
          <cell r="J1459">
            <v>4230704.09</v>
          </cell>
          <cell r="K1459">
            <v>4193578.27</v>
          </cell>
          <cell r="L1459">
            <v>4156452.46</v>
          </cell>
          <cell r="M1459">
            <v>4119326.65</v>
          </cell>
          <cell r="N1459">
            <v>4082200.84</v>
          </cell>
          <cell r="O1459">
            <v>4045075.02</v>
          </cell>
          <cell r="P1459">
            <v>4007949.21</v>
          </cell>
          <cell r="Q1459">
            <v>3976280.6</v>
          </cell>
          <cell r="R1459">
            <v>3933212.75</v>
          </cell>
          <cell r="S1459">
            <v>3890144.9</v>
          </cell>
          <cell r="T1459">
            <v>3847077.05</v>
          </cell>
          <cell r="U1459">
            <v>3804009.2</v>
          </cell>
          <cell r="V1459">
            <v>3760941.35</v>
          </cell>
          <cell r="W1459">
            <v>3717873.5</v>
          </cell>
          <cell r="X1459">
            <v>3674805.65</v>
          </cell>
          <cell r="Y1459">
            <v>3631737.8</v>
          </cell>
          <cell r="Z1459">
            <v>3588669.95</v>
          </cell>
          <cell r="AA1459">
            <v>3545602.1</v>
          </cell>
          <cell r="AD1459">
            <v>4193805.6570833339</v>
          </cell>
          <cell r="AE1459">
            <v>4156887.0262500006</v>
          </cell>
          <cell r="AF1459">
            <v>4119473.2258333336</v>
          </cell>
          <cell r="AG1459">
            <v>4081564.2558333334</v>
          </cell>
          <cell r="AH1459">
            <v>4043160.1158333328</v>
          </cell>
          <cell r="AI1459">
            <v>4004260.8058333336</v>
          </cell>
          <cell r="AJ1459">
            <v>3964866.3262499999</v>
          </cell>
          <cell r="AK1459">
            <v>3924976.6770833335</v>
          </cell>
          <cell r="AL1459">
            <v>3884591.8579166667</v>
          </cell>
          <cell r="AM1459">
            <v>3843711.8687499999</v>
          </cell>
          <cell r="AN1459">
            <v>3802336.7100000004</v>
          </cell>
          <cell r="AP1459">
            <v>3683721.1341666668</v>
          </cell>
          <cell r="AT1459" t="str">
            <v>58</v>
          </cell>
        </row>
        <row r="1460"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P1460">
            <v>0</v>
          </cell>
          <cell r="AT1460">
            <v>0</v>
          </cell>
        </row>
        <row r="1461">
          <cell r="J1461">
            <v>-996479.63</v>
          </cell>
          <cell r="K1461">
            <v>-988925.47</v>
          </cell>
          <cell r="L1461">
            <v>-981371.3</v>
          </cell>
          <cell r="M1461">
            <v>-973817.14</v>
          </cell>
          <cell r="N1461">
            <v>-1596642.73</v>
          </cell>
          <cell r="O1461">
            <v>-1581155.23</v>
          </cell>
          <cell r="P1461">
            <v>-1565667.73</v>
          </cell>
          <cell r="Q1461">
            <v>-1776600.46</v>
          </cell>
          <cell r="R1461">
            <v>-1781996.29</v>
          </cell>
          <cell r="S1461">
            <v>-1765692.13</v>
          </cell>
          <cell r="T1461">
            <v>-1749387.96</v>
          </cell>
          <cell r="U1461">
            <v>-1733083.8</v>
          </cell>
          <cell r="V1461">
            <v>-1716779.63</v>
          </cell>
          <cell r="W1461">
            <v>-1700475.47</v>
          </cell>
          <cell r="X1461">
            <v>-1684171.3</v>
          </cell>
          <cell r="Y1461">
            <v>-1667867.14</v>
          </cell>
          <cell r="Z1461">
            <v>-1534400.46</v>
          </cell>
          <cell r="AA1461">
            <v>-1519583.79</v>
          </cell>
          <cell r="AD1461">
            <v>-1179245.4058333335</v>
          </cell>
          <cell r="AE1461">
            <v>-1241647.4891666665</v>
          </cell>
          <cell r="AF1461">
            <v>-1304224.5724999998</v>
          </cell>
          <cell r="AG1461">
            <v>-1366072.4891666668</v>
          </cell>
          <cell r="AH1461">
            <v>-1427191.2391666668</v>
          </cell>
          <cell r="AI1461">
            <v>-1487580.8225</v>
          </cell>
          <cell r="AJ1461">
            <v>-1547241.2391666665</v>
          </cell>
          <cell r="AK1461">
            <v>-1606172.4891666668</v>
          </cell>
          <cell r="AL1461">
            <v>-1664374.5725</v>
          </cell>
          <cell r="AM1461">
            <v>-1690699.8945833333</v>
          </cell>
          <cell r="AN1461">
            <v>-1685540.9900000002</v>
          </cell>
          <cell r="AP1461">
            <v>-1640012.9412499999</v>
          </cell>
          <cell r="AT1461" t="str">
            <v>58</v>
          </cell>
        </row>
        <row r="1462">
          <cell r="J1462">
            <v>3851209.65</v>
          </cell>
          <cell r="K1462">
            <v>3889286.88</v>
          </cell>
          <cell r="L1462">
            <v>3909413.37</v>
          </cell>
          <cell r="M1462">
            <v>3932854.18</v>
          </cell>
          <cell r="N1462">
            <v>3963422.08</v>
          </cell>
          <cell r="O1462">
            <v>3973884.26</v>
          </cell>
          <cell r="P1462">
            <v>3989254.97</v>
          </cell>
          <cell r="Q1462">
            <v>4019044.25</v>
          </cell>
          <cell r="R1462">
            <v>4025538.16</v>
          </cell>
          <cell r="S1462">
            <v>4040011.96</v>
          </cell>
          <cell r="T1462">
            <v>4068742.32</v>
          </cell>
          <cell r="U1462">
            <v>4110404.6</v>
          </cell>
          <cell r="V1462">
            <v>4102796.35</v>
          </cell>
          <cell r="W1462">
            <v>4115543.15</v>
          </cell>
          <cell r="X1462">
            <v>4128858.79</v>
          </cell>
          <cell r="Y1462">
            <v>4123674.61</v>
          </cell>
          <cell r="Z1462">
            <v>4121181.06</v>
          </cell>
          <cell r="AA1462">
            <v>4153636.52</v>
          </cell>
          <cell r="AD1462">
            <v>3864748.7808333323</v>
          </cell>
          <cell r="AE1462">
            <v>3892527.8783333334</v>
          </cell>
          <cell r="AF1462">
            <v>3919206.5937499995</v>
          </cell>
          <cell r="AG1462">
            <v>3944071.6058333335</v>
          </cell>
          <cell r="AH1462">
            <v>3968520.2045833333</v>
          </cell>
          <cell r="AI1462">
            <v>3991571.6691666669</v>
          </cell>
          <cell r="AJ1462">
            <v>4011481.7929166667</v>
          </cell>
          <cell r="AK1462">
            <v>4030052.6966666668</v>
          </cell>
          <cell r="AL1462">
            <v>4047147.1070833337</v>
          </cell>
          <cell r="AM1462">
            <v>4061671.249166667</v>
          </cell>
          <cell r="AN1462">
            <v>4075734.2175000007</v>
          </cell>
          <cell r="AP1462">
            <v>4103560.3204166666</v>
          </cell>
          <cell r="AT1462">
            <v>0</v>
          </cell>
        </row>
        <row r="1463">
          <cell r="J1463">
            <v>2562568</v>
          </cell>
          <cell r="K1463">
            <v>2562568</v>
          </cell>
          <cell r="L1463">
            <v>2562568</v>
          </cell>
          <cell r="M1463">
            <v>2562568</v>
          </cell>
          <cell r="N1463">
            <v>2562568</v>
          </cell>
          <cell r="O1463">
            <v>2562568</v>
          </cell>
          <cell r="P1463">
            <v>2562568</v>
          </cell>
          <cell r="Q1463">
            <v>2562568</v>
          </cell>
          <cell r="R1463">
            <v>2562568</v>
          </cell>
          <cell r="S1463">
            <v>2562568</v>
          </cell>
          <cell r="T1463">
            <v>2562568</v>
          </cell>
          <cell r="U1463">
            <v>2562568</v>
          </cell>
          <cell r="V1463">
            <v>2562568</v>
          </cell>
          <cell r="W1463">
            <v>2562568</v>
          </cell>
          <cell r="X1463">
            <v>2562568</v>
          </cell>
          <cell r="Y1463">
            <v>2562568</v>
          </cell>
          <cell r="Z1463">
            <v>2562568</v>
          </cell>
          <cell r="AA1463">
            <v>2562568</v>
          </cell>
          <cell r="AD1463">
            <v>2562568</v>
          </cell>
          <cell r="AE1463">
            <v>2562568</v>
          </cell>
          <cell r="AF1463">
            <v>2562568</v>
          </cell>
          <cell r="AG1463">
            <v>2562568</v>
          </cell>
          <cell r="AH1463">
            <v>2562568</v>
          </cell>
          <cell r="AI1463">
            <v>2562568</v>
          </cell>
          <cell r="AJ1463">
            <v>2562568</v>
          </cell>
          <cell r="AK1463">
            <v>2562568</v>
          </cell>
          <cell r="AL1463">
            <v>2562568</v>
          </cell>
          <cell r="AM1463">
            <v>2562568</v>
          </cell>
          <cell r="AN1463">
            <v>2562568</v>
          </cell>
          <cell r="AP1463">
            <v>2562568</v>
          </cell>
          <cell r="AT1463">
            <v>0</v>
          </cell>
        </row>
        <row r="1464"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P1464">
            <v>0</v>
          </cell>
          <cell r="AT1464" t="str">
            <v>58</v>
          </cell>
        </row>
        <row r="1465"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P1465">
            <v>0</v>
          </cell>
          <cell r="AT1465" t="str">
            <v>29</v>
          </cell>
        </row>
        <row r="1466">
          <cell r="J1466">
            <v>2025469.95</v>
          </cell>
          <cell r="K1466">
            <v>2017400.35</v>
          </cell>
          <cell r="L1466">
            <v>2009330.75</v>
          </cell>
          <cell r="M1466">
            <v>2001261.15</v>
          </cell>
          <cell r="N1466">
            <v>1993191.55</v>
          </cell>
          <cell r="O1466">
            <v>1985121.95</v>
          </cell>
          <cell r="P1466">
            <v>1977052.35</v>
          </cell>
          <cell r="Q1466">
            <v>1968982.75</v>
          </cell>
          <cell r="R1466">
            <v>1960913.15</v>
          </cell>
          <cell r="S1466">
            <v>1952843.55</v>
          </cell>
          <cell r="T1466">
            <v>1944773.95</v>
          </cell>
          <cell r="U1466">
            <v>1936704.35</v>
          </cell>
          <cell r="V1466">
            <v>1928634.75</v>
          </cell>
          <cell r="W1466">
            <v>1920565.15</v>
          </cell>
          <cell r="X1466">
            <v>1912495.55</v>
          </cell>
          <cell r="Y1466">
            <v>1904425.95</v>
          </cell>
          <cell r="Z1466">
            <v>1896356.35</v>
          </cell>
          <cell r="AA1466">
            <v>1888286.75</v>
          </cell>
          <cell r="AD1466">
            <v>2017400.3500000003</v>
          </cell>
          <cell r="AE1466">
            <v>2009330.7500000002</v>
          </cell>
          <cell r="AF1466">
            <v>2001261.1499999997</v>
          </cell>
          <cell r="AG1466">
            <v>1993191.55</v>
          </cell>
          <cell r="AH1466">
            <v>1985121.95</v>
          </cell>
          <cell r="AI1466">
            <v>1977052.3500000003</v>
          </cell>
          <cell r="AJ1466">
            <v>1968982.7500000002</v>
          </cell>
          <cell r="AK1466">
            <v>1960913.1499999997</v>
          </cell>
          <cell r="AL1466">
            <v>1952843.55</v>
          </cell>
          <cell r="AM1466">
            <v>1944773.95</v>
          </cell>
          <cell r="AN1466">
            <v>1936704.3500000003</v>
          </cell>
          <cell r="AP1466">
            <v>1889362.6908333332</v>
          </cell>
          <cell r="AT1466" t="str">
            <v>58</v>
          </cell>
        </row>
        <row r="1467"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P1467">
            <v>0</v>
          </cell>
          <cell r="AT1467">
            <v>0</v>
          </cell>
        </row>
        <row r="1468"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P1468">
            <v>0</v>
          </cell>
          <cell r="AT1468" t="str">
            <v>22</v>
          </cell>
        </row>
        <row r="1469"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P1469">
            <v>0</v>
          </cell>
          <cell r="AT1469">
            <v>0</v>
          </cell>
        </row>
        <row r="1470"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P1470">
            <v>0</v>
          </cell>
          <cell r="AT1470">
            <v>0</v>
          </cell>
        </row>
        <row r="1471"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P1471">
            <v>0</v>
          </cell>
          <cell r="AT1471">
            <v>0</v>
          </cell>
        </row>
        <row r="1472">
          <cell r="J1472">
            <v>1965399</v>
          </cell>
          <cell r="K1472">
            <v>1965399</v>
          </cell>
          <cell r="L1472">
            <v>1965399</v>
          </cell>
          <cell r="M1472">
            <v>1965399</v>
          </cell>
          <cell r="N1472">
            <v>1965399</v>
          </cell>
          <cell r="O1472">
            <v>1965399</v>
          </cell>
          <cell r="P1472">
            <v>1965399</v>
          </cell>
          <cell r="Q1472">
            <v>1965399</v>
          </cell>
          <cell r="R1472">
            <v>1965399</v>
          </cell>
          <cell r="S1472">
            <v>1965399</v>
          </cell>
          <cell r="T1472">
            <v>1965399</v>
          </cell>
          <cell r="U1472">
            <v>1965399</v>
          </cell>
          <cell r="V1472">
            <v>1965399</v>
          </cell>
          <cell r="W1472">
            <v>1965399</v>
          </cell>
          <cell r="X1472">
            <v>1965399</v>
          </cell>
          <cell r="Y1472">
            <v>1965399</v>
          </cell>
          <cell r="Z1472">
            <v>1965399</v>
          </cell>
          <cell r="AA1472">
            <v>1965399</v>
          </cell>
          <cell r="AD1472">
            <v>1801615.75</v>
          </cell>
          <cell r="AE1472">
            <v>1801615.75</v>
          </cell>
          <cell r="AF1472">
            <v>1883507.375</v>
          </cell>
          <cell r="AG1472">
            <v>1965399</v>
          </cell>
          <cell r="AH1472">
            <v>1965399</v>
          </cell>
          <cell r="AI1472">
            <v>1965399</v>
          </cell>
          <cell r="AJ1472">
            <v>1965399</v>
          </cell>
          <cell r="AK1472">
            <v>1965399</v>
          </cell>
          <cell r="AL1472">
            <v>1965399</v>
          </cell>
          <cell r="AM1472">
            <v>1965399</v>
          </cell>
          <cell r="AN1472">
            <v>1965399</v>
          </cell>
          <cell r="AP1472">
            <v>1883507.375</v>
          </cell>
          <cell r="AT1472">
            <v>22</v>
          </cell>
        </row>
        <row r="1473">
          <cell r="J1473">
            <v>554634.88</v>
          </cell>
          <cell r="K1473">
            <v>527215.46</v>
          </cell>
          <cell r="L1473">
            <v>490289.15</v>
          </cell>
          <cell r="M1473">
            <v>557552.04</v>
          </cell>
          <cell r="N1473">
            <v>539129.1</v>
          </cell>
          <cell r="O1473">
            <v>497388.47</v>
          </cell>
          <cell r="P1473">
            <v>473947.36</v>
          </cell>
          <cell r="Q1473">
            <v>570378.18000000005</v>
          </cell>
          <cell r="R1473">
            <v>591396.23</v>
          </cell>
          <cell r="S1473">
            <v>773611.67</v>
          </cell>
          <cell r="T1473">
            <v>832286.89</v>
          </cell>
          <cell r="U1473">
            <v>822991.9</v>
          </cell>
          <cell r="V1473">
            <v>832705.06</v>
          </cell>
          <cell r="W1473">
            <v>736275.07</v>
          </cell>
          <cell r="X1473">
            <v>475868.23</v>
          </cell>
          <cell r="Y1473">
            <v>378722.11</v>
          </cell>
          <cell r="Z1473">
            <v>295999.65999999997</v>
          </cell>
          <cell r="AA1473">
            <v>225347.55</v>
          </cell>
          <cell r="AD1473">
            <v>527219.82083333319</v>
          </cell>
          <cell r="AE1473">
            <v>525569.45874999999</v>
          </cell>
          <cell r="AF1473">
            <v>532456.7120833334</v>
          </cell>
          <cell r="AG1473">
            <v>557754.08375000011</v>
          </cell>
          <cell r="AH1473">
            <v>588385.71999999986</v>
          </cell>
          <cell r="AI1473">
            <v>614154.70166666666</v>
          </cell>
          <cell r="AJ1473">
            <v>634451.77625</v>
          </cell>
          <cell r="AK1473">
            <v>642561.7216666668</v>
          </cell>
          <cell r="AL1473">
            <v>634509.60291666666</v>
          </cell>
          <cell r="AM1473">
            <v>616927.96250000002</v>
          </cell>
          <cell r="AN1473">
            <v>595462.53083333338</v>
          </cell>
          <cell r="AP1473">
            <v>552935.43000000005</v>
          </cell>
          <cell r="AT1473">
            <v>0</v>
          </cell>
        </row>
        <row r="1474">
          <cell r="J1474">
            <v>184403.35</v>
          </cell>
          <cell r="K1474">
            <v>177310.91</v>
          </cell>
          <cell r="L1474">
            <v>170218.47</v>
          </cell>
          <cell r="M1474">
            <v>163126.04</v>
          </cell>
          <cell r="N1474">
            <v>156033.60999999999</v>
          </cell>
          <cell r="O1474">
            <v>148941.17000000001</v>
          </cell>
          <cell r="P1474">
            <v>141848.74</v>
          </cell>
          <cell r="Q1474">
            <v>134756.29999999999</v>
          </cell>
          <cell r="R1474">
            <v>127663.86</v>
          </cell>
          <cell r="S1474">
            <v>120571.43</v>
          </cell>
          <cell r="T1474">
            <v>113478.99</v>
          </cell>
          <cell r="U1474">
            <v>106386.56</v>
          </cell>
          <cell r="V1474">
            <v>99294.12</v>
          </cell>
          <cell r="W1474">
            <v>92201.69</v>
          </cell>
          <cell r="X1474">
            <v>85109.26</v>
          </cell>
          <cell r="Y1474">
            <v>78016.820000000007</v>
          </cell>
          <cell r="Z1474">
            <v>70924.39</v>
          </cell>
          <cell r="AA1474">
            <v>63831.95</v>
          </cell>
          <cell r="AD1474">
            <v>177310.91166666665</v>
          </cell>
          <cell r="AE1474">
            <v>170218.47625000004</v>
          </cell>
          <cell r="AF1474">
            <v>163126.04083333333</v>
          </cell>
          <cell r="AG1474">
            <v>156033.60541666669</v>
          </cell>
          <cell r="AH1474">
            <v>148941.17000000001</v>
          </cell>
          <cell r="AI1474">
            <v>141848.73458333334</v>
          </cell>
          <cell r="AJ1474">
            <v>134756.29916666666</v>
          </cell>
          <cell r="AK1474">
            <v>127663.86458333336</v>
          </cell>
          <cell r="AL1474">
            <v>120571.43000000001</v>
          </cell>
          <cell r="AM1474">
            <v>113478.99500000001</v>
          </cell>
          <cell r="AN1474">
            <v>106386.56</v>
          </cell>
          <cell r="AP1474">
            <v>92201.689166666663</v>
          </cell>
          <cell r="AT1474" t="str">
            <v>28</v>
          </cell>
        </row>
        <row r="1475"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P1475">
            <v>0</v>
          </cell>
          <cell r="AT1475" t="str">
            <v>22</v>
          </cell>
        </row>
        <row r="1476">
          <cell r="J1476">
            <v>1509515.4</v>
          </cell>
          <cell r="K1476">
            <v>1488757.89</v>
          </cell>
          <cell r="L1476">
            <v>1468000.38</v>
          </cell>
          <cell r="M1476">
            <v>1153100.07</v>
          </cell>
          <cell r="N1476">
            <v>1132342.56</v>
          </cell>
          <cell r="O1476">
            <v>1111585.05</v>
          </cell>
          <cell r="P1476">
            <v>1090827.55</v>
          </cell>
          <cell r="Q1476">
            <v>1070070.04</v>
          </cell>
          <cell r="R1476">
            <v>1049312.5900000001</v>
          </cell>
          <cell r="S1476">
            <v>1028555.14</v>
          </cell>
          <cell r="T1476">
            <v>1125552.04</v>
          </cell>
          <cell r="U1476">
            <v>1144045.92</v>
          </cell>
          <cell r="V1476">
            <v>1162539.3400000001</v>
          </cell>
          <cell r="W1476">
            <v>1181033.22</v>
          </cell>
          <cell r="X1476">
            <v>1199527.1100000001</v>
          </cell>
          <cell r="Y1476">
            <v>1218020.99</v>
          </cell>
          <cell r="Z1476">
            <v>1707531.57</v>
          </cell>
          <cell r="AA1476">
            <v>1726025.46</v>
          </cell>
          <cell r="AD1476">
            <v>1384582.3170833336</v>
          </cell>
          <cell r="AE1476">
            <v>1338291.58125</v>
          </cell>
          <cell r="AF1476">
            <v>1289958.1916666669</v>
          </cell>
          <cell r="AG1476">
            <v>1247552.5675000001</v>
          </cell>
          <cell r="AH1476">
            <v>1213731.5104166667</v>
          </cell>
          <cell r="AI1476">
            <v>1183181.3833333331</v>
          </cell>
          <cell r="AJ1476">
            <v>1155902.18625</v>
          </cell>
          <cell r="AK1476">
            <v>1131893.93875</v>
          </cell>
          <cell r="AL1476">
            <v>1123412.5908333333</v>
          </cell>
          <cell r="AM1476">
            <v>1150083.8379166666</v>
          </cell>
          <cell r="AN1476">
            <v>1199651.7304166667</v>
          </cell>
          <cell r="AP1476">
            <v>1288760.9141666666</v>
          </cell>
          <cell r="AT1476">
            <v>0</v>
          </cell>
        </row>
        <row r="1477"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P1477">
            <v>0</v>
          </cell>
          <cell r="AT1477">
            <v>0</v>
          </cell>
        </row>
        <row r="1478"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  <cell r="AP1478">
            <v>0</v>
          </cell>
          <cell r="AT1478">
            <v>0</v>
          </cell>
        </row>
        <row r="1479">
          <cell r="J1479">
            <v>252795.67</v>
          </cell>
          <cell r="K1479">
            <v>250580.41</v>
          </cell>
          <cell r="L1479">
            <v>248365.14</v>
          </cell>
          <cell r="M1479">
            <v>236648.08</v>
          </cell>
          <cell r="N1479">
            <v>234432.81</v>
          </cell>
          <cell r="O1479">
            <v>232217.54</v>
          </cell>
          <cell r="P1479">
            <v>230002.28</v>
          </cell>
          <cell r="Q1479">
            <v>227787.01</v>
          </cell>
          <cell r="R1479">
            <v>225571.74</v>
          </cell>
          <cell r="S1479">
            <v>223356.48</v>
          </cell>
          <cell r="T1479">
            <v>260936.39</v>
          </cell>
          <cell r="U1479">
            <v>271986.18</v>
          </cell>
          <cell r="V1479">
            <v>283035.99</v>
          </cell>
          <cell r="W1479">
            <v>294085.78000000003</v>
          </cell>
          <cell r="X1479">
            <v>305135.58</v>
          </cell>
          <cell r="Y1479">
            <v>316185.37</v>
          </cell>
          <cell r="Z1479">
            <v>486415.86</v>
          </cell>
          <cell r="AA1479">
            <v>497465.65</v>
          </cell>
          <cell r="AD1479">
            <v>247413.13958333331</v>
          </cell>
          <cell r="AE1479">
            <v>244373.06458333333</v>
          </cell>
          <cell r="AF1479">
            <v>241267.00500000003</v>
          </cell>
          <cell r="AG1479">
            <v>239753.09333333335</v>
          </cell>
          <cell r="AH1479">
            <v>240516.00916666666</v>
          </cell>
          <cell r="AI1479">
            <v>242483.32416666672</v>
          </cell>
          <cell r="AJ1479">
            <v>245556.06125000006</v>
          </cell>
          <cell r="AK1479">
            <v>249734.22</v>
          </cell>
          <cell r="AL1479">
            <v>255413.70875000002</v>
          </cell>
          <cell r="AM1479">
            <v>269227.05624999997</v>
          </cell>
          <cell r="AN1479">
            <v>290778.3545833333</v>
          </cell>
          <cell r="AP1479">
            <v>326751.18791666668</v>
          </cell>
          <cell r="AT1479">
            <v>0</v>
          </cell>
        </row>
        <row r="1480">
          <cell r="J1480">
            <v>245054.97</v>
          </cell>
          <cell r="K1480">
            <v>241037.67</v>
          </cell>
          <cell r="L1480">
            <v>237020.38</v>
          </cell>
          <cell r="M1480">
            <v>233003.09</v>
          </cell>
          <cell r="N1480">
            <v>228985.8</v>
          </cell>
          <cell r="O1480">
            <v>224968.5</v>
          </cell>
          <cell r="P1480">
            <v>220951.21</v>
          </cell>
          <cell r="Q1480">
            <v>216933.91</v>
          </cell>
          <cell r="R1480">
            <v>212916.61</v>
          </cell>
          <cell r="S1480">
            <v>208899.33</v>
          </cell>
          <cell r="T1480">
            <v>204882.03</v>
          </cell>
          <cell r="U1480">
            <v>200864.73</v>
          </cell>
          <cell r="V1480">
            <v>196847.45</v>
          </cell>
          <cell r="W1480">
            <v>192830.15</v>
          </cell>
          <cell r="X1480">
            <v>188812.85</v>
          </cell>
          <cell r="Y1480">
            <v>184795.57</v>
          </cell>
          <cell r="Z1480">
            <v>180778.27</v>
          </cell>
          <cell r="AA1480">
            <v>176760.98</v>
          </cell>
          <cell r="AD1480">
            <v>241037.67333333334</v>
          </cell>
          <cell r="AE1480">
            <v>237020.37958333336</v>
          </cell>
          <cell r="AF1480">
            <v>233003.08625000002</v>
          </cell>
          <cell r="AG1480">
            <v>228985.79333333333</v>
          </cell>
          <cell r="AH1480">
            <v>224968.49958333329</v>
          </cell>
          <cell r="AI1480">
            <v>220951.20583333331</v>
          </cell>
          <cell r="AJ1480">
            <v>216933.91250000006</v>
          </cell>
          <cell r="AK1480">
            <v>212916.61874999999</v>
          </cell>
          <cell r="AL1480">
            <v>208899.32500000004</v>
          </cell>
          <cell r="AM1480">
            <v>204882.03125</v>
          </cell>
          <cell r="AN1480">
            <v>200864.73749999996</v>
          </cell>
          <cell r="AP1480">
            <v>192830.15083333335</v>
          </cell>
          <cell r="AT1480" t="str">
            <v>28</v>
          </cell>
        </row>
        <row r="1481">
          <cell r="J1481">
            <v>2741292.2</v>
          </cell>
          <cell r="K1481">
            <v>2715487.76</v>
          </cell>
          <cell r="L1481">
            <v>2689683.33</v>
          </cell>
          <cell r="M1481">
            <v>2663878.89</v>
          </cell>
          <cell r="N1481">
            <v>2638074.46</v>
          </cell>
          <cell r="O1481">
            <v>2612270.02</v>
          </cell>
          <cell r="P1481">
            <v>2586465.58</v>
          </cell>
          <cell r="Q1481">
            <v>2560661.15</v>
          </cell>
          <cell r="R1481">
            <v>2534856.71</v>
          </cell>
          <cell r="S1481">
            <v>2509052.2799999998</v>
          </cell>
          <cell r="T1481">
            <v>2483247.84</v>
          </cell>
          <cell r="U1481">
            <v>2457443.41</v>
          </cell>
          <cell r="V1481">
            <v>2431638.9700000002</v>
          </cell>
          <cell r="W1481">
            <v>2405834.5299999998</v>
          </cell>
          <cell r="X1481">
            <v>2380030.1</v>
          </cell>
          <cell r="Y1481">
            <v>2354225.66</v>
          </cell>
          <cell r="Z1481">
            <v>2328421.23</v>
          </cell>
          <cell r="AA1481">
            <v>2302616.79</v>
          </cell>
          <cell r="AD1481">
            <v>2715487.7637499999</v>
          </cell>
          <cell r="AE1481">
            <v>2689683.3279166664</v>
          </cell>
          <cell r="AF1481">
            <v>2663878.8920833333</v>
          </cell>
          <cell r="AG1481">
            <v>2638074.4562500003</v>
          </cell>
          <cell r="AH1481">
            <v>2612270.0204166672</v>
          </cell>
          <cell r="AI1481">
            <v>2586465.5845833337</v>
          </cell>
          <cell r="AJ1481">
            <v>2560661.1487500002</v>
          </cell>
          <cell r="AK1481">
            <v>2534856.7129166666</v>
          </cell>
          <cell r="AL1481">
            <v>2509052.2770833336</v>
          </cell>
          <cell r="AM1481">
            <v>2483247.8412500001</v>
          </cell>
          <cell r="AN1481">
            <v>2457443.405416667</v>
          </cell>
          <cell r="AP1481">
            <v>2368317.8183333334</v>
          </cell>
          <cell r="AT1481" t="str">
            <v>58</v>
          </cell>
        </row>
        <row r="1482"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P1482">
            <v>0</v>
          </cell>
          <cell r="AT1482">
            <v>0</v>
          </cell>
        </row>
        <row r="1483">
          <cell r="J1483">
            <v>3844532.25</v>
          </cell>
          <cell r="K1483">
            <v>3850782.49</v>
          </cell>
          <cell r="L1483">
            <v>3857033.2</v>
          </cell>
          <cell r="M1483">
            <v>3863284.38</v>
          </cell>
          <cell r="N1483">
            <v>3869390.44</v>
          </cell>
          <cell r="O1483">
            <v>3875496.79</v>
          </cell>
          <cell r="P1483">
            <v>3881603.37</v>
          </cell>
          <cell r="Q1483">
            <v>3886993.92</v>
          </cell>
          <cell r="R1483">
            <v>3891449.14</v>
          </cell>
          <cell r="S1483">
            <v>3895904.55</v>
          </cell>
          <cell r="T1483">
            <v>3900360.16</v>
          </cell>
          <cell r="U1483">
            <v>3904815.96</v>
          </cell>
          <cell r="V1483">
            <v>3909271.96</v>
          </cell>
          <cell r="W1483">
            <v>3913728.15</v>
          </cell>
          <cell r="X1483">
            <v>3918184.53</v>
          </cell>
          <cell r="Y1483">
            <v>3922641.1</v>
          </cell>
          <cell r="Z1483">
            <v>3927103.79</v>
          </cell>
          <cell r="AA1483">
            <v>3933273.73</v>
          </cell>
          <cell r="AD1483">
            <v>3850659.3099999991</v>
          </cell>
          <cell r="AE1483">
            <v>3856725.789166667</v>
          </cell>
          <cell r="AF1483">
            <v>3862643.8450000002</v>
          </cell>
          <cell r="AG1483">
            <v>3868412.4762499998</v>
          </cell>
          <cell r="AH1483">
            <v>3874031.6604166664</v>
          </cell>
          <cell r="AI1483">
            <v>3879501.3754166663</v>
          </cell>
          <cell r="AJ1483">
            <v>3884821.5991666671</v>
          </cell>
          <cell r="AK1483">
            <v>3889992.3070833334</v>
          </cell>
          <cell r="AL1483">
            <v>3895013.4758333336</v>
          </cell>
          <cell r="AM1483">
            <v>3899891.3954166672</v>
          </cell>
          <cell r="AN1483">
            <v>3904703.4908333332</v>
          </cell>
          <cell r="AP1483">
            <v>3758151.762083333</v>
          </cell>
          <cell r="AT1483" t="str">
            <v>39</v>
          </cell>
        </row>
        <row r="1484"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P1484">
            <v>0</v>
          </cell>
          <cell r="AT1484" t="str">
            <v>58</v>
          </cell>
        </row>
        <row r="1485">
          <cell r="J1485">
            <v>181858852</v>
          </cell>
          <cell r="K1485">
            <v>183142222</v>
          </cell>
          <cell r="L1485">
            <v>184277388</v>
          </cell>
          <cell r="M1485">
            <v>184282655</v>
          </cell>
          <cell r="N1485">
            <v>186363985</v>
          </cell>
          <cell r="O1485">
            <v>187209807</v>
          </cell>
          <cell r="P1485">
            <v>188160478</v>
          </cell>
          <cell r="Q1485">
            <v>189033730</v>
          </cell>
          <cell r="R1485">
            <v>189033730</v>
          </cell>
          <cell r="S1485">
            <v>186233730</v>
          </cell>
          <cell r="T1485">
            <v>184833730</v>
          </cell>
          <cell r="U1485">
            <v>183433730</v>
          </cell>
          <cell r="V1485">
            <v>183395385</v>
          </cell>
          <cell r="W1485">
            <v>189033730</v>
          </cell>
          <cell r="X1485">
            <v>189033730</v>
          </cell>
          <cell r="Y1485">
            <v>189033730</v>
          </cell>
          <cell r="Z1485">
            <v>189033730</v>
          </cell>
          <cell r="AA1485">
            <v>189033730</v>
          </cell>
          <cell r="AD1485">
            <v>182817989.125</v>
          </cell>
          <cell r="AE1485">
            <v>183895039.875</v>
          </cell>
          <cell r="AF1485">
            <v>184696295.125</v>
          </cell>
          <cell r="AG1485">
            <v>185182884.16666666</v>
          </cell>
          <cell r="AH1485">
            <v>185531039.875</v>
          </cell>
          <cell r="AI1485">
            <v>185719358.625</v>
          </cell>
          <cell r="AJ1485">
            <v>186028860.33333334</v>
          </cell>
          <cell r="AK1485">
            <v>186472520.75</v>
          </cell>
          <cell r="AL1485">
            <v>186868663.125</v>
          </cell>
          <cell r="AM1485">
            <v>187177863.95833334</v>
          </cell>
          <cell r="AN1485">
            <v>187365100.125</v>
          </cell>
          <cell r="AP1485">
            <v>187454842.375</v>
          </cell>
          <cell r="AT1485" t="str">
            <v>22</v>
          </cell>
        </row>
        <row r="1486"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P1486">
            <v>0</v>
          </cell>
          <cell r="AT1486" t="str">
            <v>58</v>
          </cell>
        </row>
        <row r="1487"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P1487">
            <v>0</v>
          </cell>
          <cell r="AT1487">
            <v>0</v>
          </cell>
        </row>
        <row r="1488"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P1488">
            <v>0</v>
          </cell>
          <cell r="AT1488" t="str">
            <v>58</v>
          </cell>
        </row>
        <row r="1489"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  <cell r="AP1489">
            <v>0</v>
          </cell>
          <cell r="AT1489" t="str">
            <v>39</v>
          </cell>
        </row>
        <row r="1490">
          <cell r="J1490">
            <v>65158454.200000003</v>
          </cell>
          <cell r="K1490">
            <v>65849499.450000003</v>
          </cell>
          <cell r="L1490">
            <v>66460742.950000003</v>
          </cell>
          <cell r="M1490">
            <v>66936152.149999999</v>
          </cell>
          <cell r="N1490">
            <v>67584295.099999994</v>
          </cell>
          <cell r="O1490">
            <v>68039737.849999994</v>
          </cell>
          <cell r="P1490">
            <v>68551640.5</v>
          </cell>
          <cell r="Q1490">
            <v>69021853.25</v>
          </cell>
          <cell r="R1490">
            <v>69021853.25</v>
          </cell>
          <cell r="S1490">
            <v>69021853.25</v>
          </cell>
          <cell r="T1490">
            <v>69021853.25</v>
          </cell>
          <cell r="U1490">
            <v>69021853.25</v>
          </cell>
          <cell r="V1490">
            <v>69021853.25</v>
          </cell>
          <cell r="W1490">
            <v>69021853.25</v>
          </cell>
          <cell r="X1490">
            <v>69021853.25</v>
          </cell>
          <cell r="Y1490">
            <v>69021853.25</v>
          </cell>
          <cell r="Z1490">
            <v>69021853.25</v>
          </cell>
          <cell r="AA1490">
            <v>69021853.25</v>
          </cell>
          <cell r="AD1490">
            <v>65661590.997916669</v>
          </cell>
          <cell r="AE1490">
            <v>66223797.762499996</v>
          </cell>
          <cell r="AF1490">
            <v>66744415.252083331</v>
          </cell>
          <cell r="AG1490">
            <v>67207571.768749997</v>
          </cell>
          <cell r="AH1490">
            <v>67614912.297916666</v>
          </cell>
          <cell r="AI1490">
            <v>67968457.331249997</v>
          </cell>
          <cell r="AJ1490">
            <v>68261613.700000003</v>
          </cell>
          <cell r="AK1490">
            <v>68500508.037500009</v>
          </cell>
          <cell r="AL1490">
            <v>68694125.179166675</v>
          </cell>
          <cell r="AM1490">
            <v>68840927.64791666</v>
          </cell>
          <cell r="AN1490">
            <v>68941747.379166663</v>
          </cell>
          <cell r="AP1490">
            <v>67404841.858333334</v>
          </cell>
          <cell r="AT1490" t="str">
            <v>22</v>
          </cell>
        </row>
        <row r="1491"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  <cell r="AP1491">
            <v>0</v>
          </cell>
          <cell r="AT1491" t="str">
            <v>39</v>
          </cell>
        </row>
        <row r="1492"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P1492">
            <v>0</v>
          </cell>
          <cell r="AT1492" t="str">
            <v>22</v>
          </cell>
        </row>
        <row r="1493"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P1493">
            <v>0</v>
          </cell>
          <cell r="AT1493" t="str">
            <v>39</v>
          </cell>
        </row>
        <row r="1494">
          <cell r="J1494">
            <v>24039.05</v>
          </cell>
          <cell r="K1494">
            <v>19524.03</v>
          </cell>
          <cell r="L1494">
            <v>19141.150000000001</v>
          </cell>
          <cell r="M1494">
            <v>18864.37</v>
          </cell>
          <cell r="N1494">
            <v>18537.849999999999</v>
          </cell>
          <cell r="O1494">
            <v>18209.39</v>
          </cell>
          <cell r="P1494">
            <v>13692.81</v>
          </cell>
          <cell r="Q1494">
            <v>13481.13</v>
          </cell>
          <cell r="R1494">
            <v>13136.82</v>
          </cell>
          <cell r="S1494">
            <v>44109.64</v>
          </cell>
          <cell r="T1494">
            <v>205469.7</v>
          </cell>
          <cell r="U1494">
            <v>204367.35</v>
          </cell>
          <cell r="V1494">
            <v>202363.12</v>
          </cell>
          <cell r="W1494">
            <v>201317.11</v>
          </cell>
          <cell r="X1494">
            <v>200951.25</v>
          </cell>
          <cell r="Y1494">
            <v>200558.6</v>
          </cell>
          <cell r="Z1494">
            <v>200384.86</v>
          </cell>
          <cell r="AA1494">
            <v>200114.01</v>
          </cell>
          <cell r="AD1494">
            <v>30819.731666666663</v>
          </cell>
          <cell r="AE1494">
            <v>19398.71875</v>
          </cell>
          <cell r="AF1494">
            <v>20113.201249999998</v>
          </cell>
          <cell r="AG1494">
            <v>28611.911666666667</v>
          </cell>
          <cell r="AH1494">
            <v>43571.952500000007</v>
          </cell>
          <cell r="AI1494">
            <v>58477.943749999999</v>
          </cell>
          <cell r="AJ1494">
            <v>73482.824999999997</v>
          </cell>
          <cell r="AK1494">
            <v>88632.957500000004</v>
          </cell>
          <cell r="AL1494">
            <v>103778.97125</v>
          </cell>
          <cell r="AM1494">
            <v>118926.52291666665</v>
          </cell>
          <cell r="AN1494">
            <v>134082.84083333335</v>
          </cell>
          <cell r="AP1494">
            <v>188642.13208333333</v>
          </cell>
          <cell r="AT1494" t="str">
            <v>22</v>
          </cell>
        </row>
        <row r="1495"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P1495">
            <v>0</v>
          </cell>
          <cell r="AT1495" t="str">
            <v>58</v>
          </cell>
        </row>
        <row r="1496"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P1496">
            <v>0</v>
          </cell>
          <cell r="AT1496" t="str">
            <v>22</v>
          </cell>
        </row>
        <row r="1497"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P1497">
            <v>0</v>
          </cell>
          <cell r="AT1497" t="str">
            <v>58</v>
          </cell>
        </row>
        <row r="1498"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P1498">
            <v>0</v>
          </cell>
          <cell r="AT1498" t="str">
            <v>58</v>
          </cell>
        </row>
        <row r="1499"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P1499">
            <v>0</v>
          </cell>
          <cell r="AT1499" t="str">
            <v>39</v>
          </cell>
        </row>
        <row r="1500">
          <cell r="J1500">
            <v>32765538.120000001</v>
          </cell>
          <cell r="K1500">
            <v>32765538.120000001</v>
          </cell>
          <cell r="L1500">
            <v>32765538.120000001</v>
          </cell>
          <cell r="M1500">
            <v>32765538.120000001</v>
          </cell>
          <cell r="N1500">
            <v>32765538.120000001</v>
          </cell>
          <cell r="O1500">
            <v>32765538.120000001</v>
          </cell>
          <cell r="P1500">
            <v>32765538.120000001</v>
          </cell>
          <cell r="Q1500">
            <v>32765538.120000001</v>
          </cell>
          <cell r="R1500">
            <v>32765538.120000001</v>
          </cell>
          <cell r="S1500">
            <v>32765538.120000001</v>
          </cell>
          <cell r="T1500">
            <v>32765538.120000001</v>
          </cell>
          <cell r="U1500">
            <v>32765538.120000001</v>
          </cell>
          <cell r="V1500">
            <v>32765538.120000001</v>
          </cell>
          <cell r="W1500">
            <v>32765538.120000001</v>
          </cell>
          <cell r="X1500">
            <v>32765538.120000001</v>
          </cell>
          <cell r="Y1500">
            <v>32765538.120000001</v>
          </cell>
          <cell r="Z1500">
            <v>32765538.120000001</v>
          </cell>
          <cell r="AA1500">
            <v>32765538.120000001</v>
          </cell>
          <cell r="AD1500">
            <v>32765538.120000001</v>
          </cell>
          <cell r="AE1500">
            <v>32765538.120000001</v>
          </cell>
          <cell r="AF1500">
            <v>32765538.120000001</v>
          </cell>
          <cell r="AG1500">
            <v>32765538.120000001</v>
          </cell>
          <cell r="AH1500">
            <v>32765538.120000001</v>
          </cell>
          <cell r="AI1500">
            <v>32765538.120000001</v>
          </cell>
          <cell r="AJ1500">
            <v>32765538.120000001</v>
          </cell>
          <cell r="AK1500">
            <v>32765538.120000001</v>
          </cell>
          <cell r="AL1500">
            <v>32765538.120000001</v>
          </cell>
          <cell r="AM1500">
            <v>32765538.120000001</v>
          </cell>
          <cell r="AN1500">
            <v>32765538.120000001</v>
          </cell>
          <cell r="AP1500">
            <v>32219445.817916665</v>
          </cell>
          <cell r="AT1500" t="str">
            <v>22</v>
          </cell>
        </row>
        <row r="1501"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  <cell r="AP1501">
            <v>0</v>
          </cell>
          <cell r="AT1501" t="str">
            <v>58</v>
          </cell>
        </row>
        <row r="1502"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P1502">
            <v>0</v>
          </cell>
          <cell r="AT1502" t="str">
            <v>39</v>
          </cell>
        </row>
        <row r="1503">
          <cell r="J1503">
            <v>116375</v>
          </cell>
          <cell r="K1503">
            <v>107625</v>
          </cell>
          <cell r="L1503">
            <v>107625</v>
          </cell>
          <cell r="M1503">
            <v>107625</v>
          </cell>
          <cell r="N1503">
            <v>105000</v>
          </cell>
          <cell r="O1503">
            <v>105000</v>
          </cell>
          <cell r="P1503">
            <v>105000</v>
          </cell>
          <cell r="Q1503">
            <v>87500</v>
          </cell>
          <cell r="R1503">
            <v>87500</v>
          </cell>
          <cell r="S1503">
            <v>87500</v>
          </cell>
          <cell r="T1503">
            <v>87500</v>
          </cell>
          <cell r="U1503">
            <v>87500</v>
          </cell>
          <cell r="V1503">
            <v>87500</v>
          </cell>
          <cell r="W1503">
            <v>87500</v>
          </cell>
          <cell r="X1503">
            <v>87500</v>
          </cell>
          <cell r="Y1503">
            <v>437500</v>
          </cell>
          <cell r="Z1503">
            <v>150150</v>
          </cell>
          <cell r="AA1503">
            <v>150150</v>
          </cell>
          <cell r="AD1503">
            <v>95921.875</v>
          </cell>
          <cell r="AE1503">
            <v>99203.125</v>
          </cell>
          <cell r="AF1503">
            <v>102484.375</v>
          </cell>
          <cell r="AG1503">
            <v>102921.875</v>
          </cell>
          <cell r="AH1503">
            <v>100515.625</v>
          </cell>
          <cell r="AI1503">
            <v>98109.375</v>
          </cell>
          <cell r="AJ1503">
            <v>96067.708333333328</v>
          </cell>
          <cell r="AK1503">
            <v>94390.625</v>
          </cell>
          <cell r="AL1503">
            <v>107296.875</v>
          </cell>
          <cell r="AM1503">
            <v>122922.91666666667</v>
          </cell>
          <cell r="AN1503">
            <v>126685.41666666667</v>
          </cell>
          <cell r="AP1503">
            <v>126350</v>
          </cell>
          <cell r="AT1503">
            <v>0</v>
          </cell>
        </row>
        <row r="1504">
          <cell r="J1504">
            <v>16625</v>
          </cell>
          <cell r="K1504">
            <v>13125</v>
          </cell>
          <cell r="L1504">
            <v>13125</v>
          </cell>
          <cell r="M1504">
            <v>13125</v>
          </cell>
          <cell r="N1504">
            <v>79800</v>
          </cell>
          <cell r="O1504">
            <v>79800</v>
          </cell>
          <cell r="P1504">
            <v>79800</v>
          </cell>
          <cell r="Q1504">
            <v>61250</v>
          </cell>
          <cell r="R1504">
            <v>61250</v>
          </cell>
          <cell r="S1504">
            <v>61250</v>
          </cell>
          <cell r="T1504">
            <v>619500</v>
          </cell>
          <cell r="U1504">
            <v>619500</v>
          </cell>
          <cell r="V1504">
            <v>619500</v>
          </cell>
          <cell r="W1504">
            <v>738500</v>
          </cell>
          <cell r="X1504">
            <v>738500</v>
          </cell>
          <cell r="Y1504">
            <v>738500</v>
          </cell>
          <cell r="Z1504">
            <v>752500</v>
          </cell>
          <cell r="AA1504">
            <v>752500</v>
          </cell>
          <cell r="AD1504">
            <v>32673.958333333332</v>
          </cell>
          <cell r="AE1504">
            <v>36684.375</v>
          </cell>
          <cell r="AF1504">
            <v>40694.791666666664</v>
          </cell>
          <cell r="AG1504">
            <v>67819.791666666672</v>
          </cell>
          <cell r="AH1504">
            <v>118059.375</v>
          </cell>
          <cell r="AI1504">
            <v>168298.95833333334</v>
          </cell>
          <cell r="AJ1504">
            <v>223642.70833333334</v>
          </cell>
          <cell r="AK1504">
            <v>284090.625</v>
          </cell>
          <cell r="AL1504">
            <v>344538.54166666669</v>
          </cell>
          <cell r="AM1504">
            <v>402791.66666666669</v>
          </cell>
          <cell r="AN1504">
            <v>458850</v>
          </cell>
          <cell r="AP1504">
            <v>571739.58333333337</v>
          </cell>
          <cell r="AT1504">
            <v>0</v>
          </cell>
        </row>
        <row r="1505"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P1505">
            <v>0</v>
          </cell>
          <cell r="AT1505" t="str">
            <v>58</v>
          </cell>
        </row>
        <row r="1506"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P1506">
            <v>0</v>
          </cell>
          <cell r="AT1506" t="str">
            <v>58</v>
          </cell>
        </row>
        <row r="1507">
          <cell r="J1507">
            <v>454742.19</v>
          </cell>
          <cell r="K1507">
            <v>439061.43</v>
          </cell>
          <cell r="L1507">
            <v>423380.67</v>
          </cell>
          <cell r="M1507">
            <v>407699.91</v>
          </cell>
          <cell r="N1507">
            <v>392019.14</v>
          </cell>
          <cell r="O1507">
            <v>376338.38</v>
          </cell>
          <cell r="P1507">
            <v>360657.62</v>
          </cell>
          <cell r="Q1507">
            <v>344976.85</v>
          </cell>
          <cell r="R1507">
            <v>329296.09000000003</v>
          </cell>
          <cell r="S1507">
            <v>313615.32</v>
          </cell>
          <cell r="T1507">
            <v>297934.56</v>
          </cell>
          <cell r="U1507">
            <v>282253.8</v>
          </cell>
          <cell r="V1507">
            <v>266573.03000000003</v>
          </cell>
          <cell r="W1507">
            <v>250892.27</v>
          </cell>
          <cell r="X1507">
            <v>235211.51</v>
          </cell>
          <cell r="Y1507">
            <v>219530.75</v>
          </cell>
          <cell r="Z1507">
            <v>203849.98</v>
          </cell>
          <cell r="AA1507">
            <v>188169.22</v>
          </cell>
          <cell r="AD1507">
            <v>439061.4316666667</v>
          </cell>
          <cell r="AE1507">
            <v>423380.66833333328</v>
          </cell>
          <cell r="AF1507">
            <v>407699.90500000003</v>
          </cell>
          <cell r="AG1507">
            <v>392019.14166666666</v>
          </cell>
          <cell r="AH1507">
            <v>376338.37833333336</v>
          </cell>
          <cell r="AI1507">
            <v>360657.61499999999</v>
          </cell>
          <cell r="AJ1507">
            <v>344976.85166666668</v>
          </cell>
          <cell r="AK1507">
            <v>329296.08833333332</v>
          </cell>
          <cell r="AL1507">
            <v>313615.32500000001</v>
          </cell>
          <cell r="AM1507">
            <v>297934.5616666667</v>
          </cell>
          <cell r="AN1507">
            <v>282253.7983333334</v>
          </cell>
          <cell r="AP1507">
            <v>250892.2716666667</v>
          </cell>
          <cell r="AT1507" t="str">
            <v>22</v>
          </cell>
        </row>
        <row r="1508">
          <cell r="J1508">
            <v>10869.86</v>
          </cell>
          <cell r="K1508">
            <v>10869.86</v>
          </cell>
          <cell r="L1508">
            <v>10869.86</v>
          </cell>
          <cell r="M1508">
            <v>10869.86</v>
          </cell>
          <cell r="N1508">
            <v>10869.86</v>
          </cell>
          <cell r="O1508">
            <v>10869.86</v>
          </cell>
          <cell r="P1508">
            <v>10869.86</v>
          </cell>
          <cell r="Q1508">
            <v>10869.86</v>
          </cell>
          <cell r="R1508">
            <v>10869.86</v>
          </cell>
          <cell r="S1508">
            <v>10869.86</v>
          </cell>
          <cell r="T1508">
            <v>10869.86</v>
          </cell>
          <cell r="U1508">
            <v>10869.86</v>
          </cell>
          <cell r="V1508">
            <v>10869.86</v>
          </cell>
          <cell r="W1508">
            <v>10869.86</v>
          </cell>
          <cell r="X1508">
            <v>10869.86</v>
          </cell>
          <cell r="Y1508">
            <v>10869.86</v>
          </cell>
          <cell r="Z1508">
            <v>10869.86</v>
          </cell>
          <cell r="AA1508">
            <v>10869.86</v>
          </cell>
          <cell r="AD1508">
            <v>10869.86</v>
          </cell>
          <cell r="AE1508">
            <v>10869.86</v>
          </cell>
          <cell r="AF1508">
            <v>10869.86</v>
          </cell>
          <cell r="AG1508">
            <v>10869.86</v>
          </cell>
          <cell r="AH1508">
            <v>10869.86</v>
          </cell>
          <cell r="AI1508">
            <v>10869.86</v>
          </cell>
          <cell r="AJ1508">
            <v>10869.86</v>
          </cell>
          <cell r="AK1508">
            <v>10869.86</v>
          </cell>
          <cell r="AL1508">
            <v>10869.86</v>
          </cell>
          <cell r="AM1508">
            <v>10869.86</v>
          </cell>
          <cell r="AN1508">
            <v>10869.86</v>
          </cell>
          <cell r="AP1508">
            <v>10869.86</v>
          </cell>
          <cell r="AT1508">
            <v>0</v>
          </cell>
        </row>
        <row r="1509">
          <cell r="J1509">
            <v>7.0000000000000007E-2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D1509">
            <v>9226.9154166666685</v>
          </cell>
          <cell r="AE1509">
            <v>4390.4925000000003</v>
          </cell>
          <cell r="AF1509">
            <v>1190.7320833333333</v>
          </cell>
          <cell r="AG1509">
            <v>1.4583333333333335E-2</v>
          </cell>
          <cell r="AH1509">
            <v>8.7500000000000008E-3</v>
          </cell>
          <cell r="AI1509">
            <v>2.9166666666666668E-3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P1509">
            <v>0</v>
          </cell>
          <cell r="AT1509" t="str">
            <v>58</v>
          </cell>
        </row>
        <row r="1510">
          <cell r="J1510">
            <v>0.06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D1510">
            <v>3416.898333333334</v>
          </cell>
          <cell r="AE1510">
            <v>1229.0041666666668</v>
          </cell>
          <cell r="AF1510">
            <v>214.16833333333332</v>
          </cell>
          <cell r="AG1510">
            <v>1.2499999999999999E-2</v>
          </cell>
          <cell r="AH1510">
            <v>7.4999999999999997E-3</v>
          </cell>
          <cell r="AI1510">
            <v>2.5000000000000001E-3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P1510">
            <v>0</v>
          </cell>
          <cell r="AT1510" t="str">
            <v xml:space="preserve">58 </v>
          </cell>
        </row>
        <row r="1511">
          <cell r="J1511">
            <v>99589.02</v>
          </cell>
          <cell r="K1511">
            <v>87773.47</v>
          </cell>
          <cell r="L1511">
            <v>75071.070000000007</v>
          </cell>
          <cell r="M1511">
            <v>62232.2</v>
          </cell>
          <cell r="N1511">
            <v>50232.26</v>
          </cell>
          <cell r="O1511">
            <v>36381.769999999997</v>
          </cell>
          <cell r="P1511">
            <v>22147.97</v>
          </cell>
          <cell r="Q1511">
            <v>1959.48</v>
          </cell>
          <cell r="R1511">
            <v>2483.7600000000002</v>
          </cell>
          <cell r="S1511">
            <v>1812.22</v>
          </cell>
          <cell r="T1511">
            <v>1625.76</v>
          </cell>
          <cell r="U1511">
            <v>1563.04</v>
          </cell>
          <cell r="V1511">
            <v>1508.61</v>
          </cell>
          <cell r="W1511">
            <v>1519.95</v>
          </cell>
          <cell r="X1511">
            <v>1341.95</v>
          </cell>
          <cell r="Y1511">
            <v>1183.45</v>
          </cell>
          <cell r="Z1511">
            <v>1124.74</v>
          </cell>
          <cell r="AA1511">
            <v>1060.19</v>
          </cell>
          <cell r="AD1511">
            <v>85104.67833333333</v>
          </cell>
          <cell r="AE1511">
            <v>72384.640833333324</v>
          </cell>
          <cell r="AF1511">
            <v>61372.496666666666</v>
          </cell>
          <cell r="AG1511">
            <v>51164.842916666668</v>
          </cell>
          <cell r="AH1511">
            <v>41492.698750000003</v>
          </cell>
          <cell r="AI1511">
            <v>32819.31791666666</v>
          </cell>
          <cell r="AJ1511">
            <v>25138.737500000003</v>
          </cell>
          <cell r="AK1511">
            <v>18472.79416666667</v>
          </cell>
          <cell r="AL1511">
            <v>12857.049583333332</v>
          </cell>
          <cell r="AM1511">
            <v>8267.2049999999999</v>
          </cell>
          <cell r="AN1511">
            <v>4749.3258333333324</v>
          </cell>
          <cell r="AP1511">
            <v>1350.284166666667</v>
          </cell>
          <cell r="AT1511" t="str">
            <v>22</v>
          </cell>
        </row>
        <row r="1512">
          <cell r="J1512">
            <v>1586210.85</v>
          </cell>
          <cell r="K1512">
            <v>1556282.7</v>
          </cell>
          <cell r="L1512">
            <v>1526354.55</v>
          </cell>
          <cell r="M1512">
            <v>1496426.4</v>
          </cell>
          <cell r="N1512">
            <v>1466498.25</v>
          </cell>
          <cell r="O1512">
            <v>1436570.1</v>
          </cell>
          <cell r="P1512">
            <v>1406641.95</v>
          </cell>
          <cell r="Q1512">
            <v>1376713.8</v>
          </cell>
          <cell r="R1512">
            <v>1346785.65</v>
          </cell>
          <cell r="S1512">
            <v>1316857.5</v>
          </cell>
          <cell r="T1512">
            <v>1286929.3500000001</v>
          </cell>
          <cell r="U1512">
            <v>1257001.2</v>
          </cell>
          <cell r="V1512">
            <v>1227073.05</v>
          </cell>
          <cell r="W1512">
            <v>1197144.8999999999</v>
          </cell>
          <cell r="X1512">
            <v>1167216.75</v>
          </cell>
          <cell r="Y1512">
            <v>1137288.6000000001</v>
          </cell>
          <cell r="Z1512">
            <v>1107360.45</v>
          </cell>
          <cell r="AA1512">
            <v>1077432.3</v>
          </cell>
          <cell r="AD1512">
            <v>1556282.7</v>
          </cell>
          <cell r="AE1512">
            <v>1526354.55</v>
          </cell>
          <cell r="AF1512">
            <v>1496426.4000000001</v>
          </cell>
          <cell r="AG1512">
            <v>1466498.25</v>
          </cell>
          <cell r="AH1512">
            <v>1436570.0999999999</v>
          </cell>
          <cell r="AI1512">
            <v>1406641.95</v>
          </cell>
          <cell r="AJ1512">
            <v>1376713.8</v>
          </cell>
          <cell r="AK1512">
            <v>1346785.6500000001</v>
          </cell>
          <cell r="AL1512">
            <v>1316857.5</v>
          </cell>
          <cell r="AM1512">
            <v>1286929.3499999999</v>
          </cell>
          <cell r="AN1512">
            <v>1257001.2</v>
          </cell>
          <cell r="AP1512">
            <v>1197144.9000000001</v>
          </cell>
          <cell r="AT1512">
            <v>0</v>
          </cell>
        </row>
        <row r="1513">
          <cell r="J1513">
            <v>848476.65</v>
          </cell>
          <cell r="K1513">
            <v>832467.3</v>
          </cell>
          <cell r="L1513">
            <v>816457.95</v>
          </cell>
          <cell r="M1513">
            <v>800448.6</v>
          </cell>
          <cell r="N1513">
            <v>784439.25</v>
          </cell>
          <cell r="O1513">
            <v>768429.9</v>
          </cell>
          <cell r="P1513">
            <v>752420.55</v>
          </cell>
          <cell r="Q1513">
            <v>736411.2</v>
          </cell>
          <cell r="R1513">
            <v>720401.85</v>
          </cell>
          <cell r="S1513">
            <v>704392.5</v>
          </cell>
          <cell r="T1513">
            <v>688383.15</v>
          </cell>
          <cell r="U1513">
            <v>672373.8</v>
          </cell>
          <cell r="V1513">
            <v>656364.44999999995</v>
          </cell>
          <cell r="W1513">
            <v>640355.1</v>
          </cell>
          <cell r="X1513">
            <v>624345.75</v>
          </cell>
          <cell r="Y1513">
            <v>608336.4</v>
          </cell>
          <cell r="Z1513">
            <v>592327.05000000005</v>
          </cell>
          <cell r="AA1513">
            <v>576317.69999999995</v>
          </cell>
          <cell r="AD1513">
            <v>832467.30000000016</v>
          </cell>
          <cell r="AE1513">
            <v>816457.94999999984</v>
          </cell>
          <cell r="AF1513">
            <v>800448.6</v>
          </cell>
          <cell r="AG1513">
            <v>784439.25</v>
          </cell>
          <cell r="AH1513">
            <v>768429.9</v>
          </cell>
          <cell r="AI1513">
            <v>752420.54999999993</v>
          </cell>
          <cell r="AJ1513">
            <v>736411.20000000007</v>
          </cell>
          <cell r="AK1513">
            <v>720401.85</v>
          </cell>
          <cell r="AL1513">
            <v>704392.5</v>
          </cell>
          <cell r="AM1513">
            <v>688383.15</v>
          </cell>
          <cell r="AN1513">
            <v>672373.79999999993</v>
          </cell>
          <cell r="AP1513">
            <v>640355.1</v>
          </cell>
          <cell r="AT1513">
            <v>0</v>
          </cell>
        </row>
        <row r="1514"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P1514">
            <v>0</v>
          </cell>
          <cell r="AT1514" t="str">
            <v>58</v>
          </cell>
        </row>
        <row r="1515"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P1515">
            <v>0</v>
          </cell>
          <cell r="AT1515" t="str">
            <v>58</v>
          </cell>
        </row>
        <row r="1516">
          <cell r="J1516">
            <v>2811571.11</v>
          </cell>
          <cell r="K1516">
            <v>2848092.94</v>
          </cell>
          <cell r="L1516">
            <v>2822791.69</v>
          </cell>
          <cell r="M1516">
            <v>2806448.14</v>
          </cell>
          <cell r="N1516">
            <v>2810798.7</v>
          </cell>
          <cell r="O1516">
            <v>2973202.05</v>
          </cell>
          <cell r="P1516">
            <v>2965649.96</v>
          </cell>
          <cell r="Q1516">
            <v>2858809.14</v>
          </cell>
          <cell r="R1516">
            <v>2878584.56</v>
          </cell>
          <cell r="S1516">
            <v>3027296.47</v>
          </cell>
          <cell r="T1516">
            <v>2994571.48</v>
          </cell>
          <cell r="U1516">
            <v>3158224.69</v>
          </cell>
          <cell r="V1516">
            <v>2873132.61</v>
          </cell>
          <cell r="W1516">
            <v>2755541.61</v>
          </cell>
          <cell r="X1516">
            <v>2390227.0299999998</v>
          </cell>
          <cell r="Y1516">
            <v>2191218.77</v>
          </cell>
          <cell r="Z1516">
            <v>1834691.76</v>
          </cell>
          <cell r="AA1516">
            <v>1991347.1</v>
          </cell>
          <cell r="AD1516">
            <v>2828284.9754166664</v>
          </cell>
          <cell r="AE1516">
            <v>2819045.9491666667</v>
          </cell>
          <cell r="AF1516">
            <v>2817604.4033333338</v>
          </cell>
          <cell r="AG1516">
            <v>2848011.2229166664</v>
          </cell>
          <cell r="AH1516">
            <v>2891663.0887500006</v>
          </cell>
          <cell r="AI1516">
            <v>2915568.4733333332</v>
          </cell>
          <cell r="AJ1516">
            <v>2914277.2304166667</v>
          </cell>
          <cell r="AK1516">
            <v>2892397.3975000004</v>
          </cell>
          <cell r="AL1516">
            <v>2848739.3129166667</v>
          </cell>
          <cell r="AM1516">
            <v>2782433.6333333333</v>
          </cell>
          <cell r="AN1516">
            <v>2700851.8879166669</v>
          </cell>
          <cell r="AP1516">
            <v>2548614.7129166666</v>
          </cell>
          <cell r="AT1516" t="str">
            <v xml:space="preserve"> </v>
          </cell>
        </row>
        <row r="1517">
          <cell r="J1517">
            <v>188336.25</v>
          </cell>
          <cell r="K1517">
            <v>165720.19</v>
          </cell>
          <cell r="L1517">
            <v>141623.47</v>
          </cell>
          <cell r="M1517">
            <v>117426.08</v>
          </cell>
          <cell r="N1517">
            <v>94910.86</v>
          </cell>
          <cell r="O1517">
            <v>69153.58</v>
          </cell>
          <cell r="P1517">
            <v>42854.69</v>
          </cell>
          <cell r="Q1517">
            <v>5836.71</v>
          </cell>
          <cell r="R1517">
            <v>6797.75</v>
          </cell>
          <cell r="S1517">
            <v>5566.77</v>
          </cell>
          <cell r="T1517">
            <v>5532.29</v>
          </cell>
          <cell r="U1517">
            <v>5522.53</v>
          </cell>
          <cell r="V1517">
            <v>5527.99</v>
          </cell>
          <cell r="W1517">
            <v>5442.9</v>
          </cell>
          <cell r="X1517">
            <v>5435.78</v>
          </cell>
          <cell r="Y1517">
            <v>5251.73</v>
          </cell>
          <cell r="Z1517">
            <v>5251.28</v>
          </cell>
          <cell r="AA1517">
            <v>5240.09</v>
          </cell>
          <cell r="AD1517">
            <v>154179.27541666667</v>
          </cell>
          <cell r="AE1517">
            <v>140440.01041666669</v>
          </cell>
          <cell r="AF1517">
            <v>117781.02958333334</v>
          </cell>
          <cell r="AG1517">
            <v>97495.123749999984</v>
          </cell>
          <cell r="AH1517">
            <v>79357.182083333333</v>
          </cell>
          <cell r="AI1517">
            <v>63156.420000000013</v>
          </cell>
          <cell r="AJ1517">
            <v>48861.188750000001</v>
          </cell>
          <cell r="AK1517">
            <v>36508.481250000004</v>
          </cell>
          <cell r="AL1517">
            <v>26160.062916666666</v>
          </cell>
          <cell r="AM1517">
            <v>17750.315833333334</v>
          </cell>
          <cell r="AN1517">
            <v>11351.437916666664</v>
          </cell>
          <cell r="AP1517">
            <v>4216.4154166666667</v>
          </cell>
          <cell r="AT1517" t="str">
            <v>22</v>
          </cell>
        </row>
        <row r="1518">
          <cell r="J1518">
            <v>7361.73</v>
          </cell>
          <cell r="K1518">
            <v>6851.29</v>
          </cell>
          <cell r="L1518">
            <v>6118.51</v>
          </cell>
          <cell r="M1518">
            <v>5244.84</v>
          </cell>
          <cell r="N1518">
            <v>4345.6400000000003</v>
          </cell>
          <cell r="O1518">
            <v>3110.14</v>
          </cell>
          <cell r="P1518">
            <v>1695.83</v>
          </cell>
          <cell r="Q1518">
            <v>-561.96</v>
          </cell>
          <cell r="R1518">
            <v>-562.4</v>
          </cell>
          <cell r="S1518">
            <v>-705.35</v>
          </cell>
          <cell r="T1518">
            <v>-777.37</v>
          </cell>
          <cell r="U1518">
            <v>-847.98</v>
          </cell>
          <cell r="V1518">
            <v>-917.65</v>
          </cell>
          <cell r="W1518">
            <v>-993.18</v>
          </cell>
          <cell r="X1518">
            <v>-1064.1199999999999</v>
          </cell>
          <cell r="Y1518">
            <v>-1004.55</v>
          </cell>
          <cell r="Z1518">
            <v>-933.03</v>
          </cell>
          <cell r="AA1518">
            <v>-1290.43</v>
          </cell>
          <cell r="AD1518">
            <v>5339.1358333333328</v>
          </cell>
          <cell r="AE1518">
            <v>5213.1454166666672</v>
          </cell>
          <cell r="AF1518">
            <v>4442.7383333333337</v>
          </cell>
          <cell r="AG1518">
            <v>3694.0245833333338</v>
          </cell>
          <cell r="AH1518">
            <v>2965.5995833333341</v>
          </cell>
          <cell r="AI1518">
            <v>2261.1025000000004</v>
          </cell>
          <cell r="AJ1518">
            <v>1589.2754166666666</v>
          </cell>
          <cell r="AK1518">
            <v>963.14624999999978</v>
          </cell>
          <cell r="AL1518">
            <v>403.47875000000016</v>
          </cell>
          <cell r="AM1518">
            <v>-76.857083333333321</v>
          </cell>
          <cell r="AN1518">
            <v>-480.15875000000005</v>
          </cell>
          <cell r="AP1518">
            <v>483.71583333333336</v>
          </cell>
          <cell r="AT1518" t="str">
            <v>22</v>
          </cell>
        </row>
        <row r="1519">
          <cell r="J1519">
            <v>1359.76</v>
          </cell>
          <cell r="K1519">
            <v>1481.19</v>
          </cell>
          <cell r="L1519">
            <v>1588.97</v>
          </cell>
          <cell r="M1519">
            <v>1694.91</v>
          </cell>
          <cell r="N1519">
            <v>1799.17</v>
          </cell>
          <cell r="O1519">
            <v>1901.6</v>
          </cell>
          <cell r="P1519">
            <v>1990.53</v>
          </cell>
          <cell r="Q1519">
            <v>2066.2800000000002</v>
          </cell>
          <cell r="R1519">
            <v>2140.48</v>
          </cell>
          <cell r="S1519">
            <v>2300.0500000000002</v>
          </cell>
          <cell r="T1519">
            <v>2995.75</v>
          </cell>
          <cell r="U1519">
            <v>4138.18</v>
          </cell>
          <cell r="V1519">
            <v>5271.94</v>
          </cell>
          <cell r="W1519">
            <v>6397.19</v>
          </cell>
          <cell r="X1519">
            <v>7518.52</v>
          </cell>
          <cell r="Y1519">
            <v>8637.73</v>
          </cell>
          <cell r="Z1519">
            <v>9755.36</v>
          </cell>
          <cell r="AA1519">
            <v>10871.75</v>
          </cell>
          <cell r="AD1519">
            <v>2037.5262499999999</v>
          </cell>
          <cell r="AE1519">
            <v>1552.4054166666667</v>
          </cell>
          <cell r="AF1519">
            <v>1662.8220833333335</v>
          </cell>
          <cell r="AG1519">
            <v>1798.7358333333334</v>
          </cell>
          <cell r="AH1519">
            <v>1999.9487500000002</v>
          </cell>
          <cell r="AI1519">
            <v>2284.4133333333334</v>
          </cell>
          <cell r="AJ1519">
            <v>2652.2541666666666</v>
          </cell>
          <cell r="AK1519">
            <v>3104.1520833333329</v>
          </cell>
          <cell r="AL1519">
            <v>3640.5008333333335</v>
          </cell>
          <cell r="AM1519">
            <v>4261.2929166666663</v>
          </cell>
          <cell r="AN1519">
            <v>4966.5570833333331</v>
          </cell>
          <cell r="AP1519">
            <v>6739.8149999999996</v>
          </cell>
          <cell r="AT1519" t="str">
            <v>22</v>
          </cell>
        </row>
        <row r="1520"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D1520">
            <v>33399.072916666664</v>
          </cell>
          <cell r="AE1520">
            <v>19572.880833333333</v>
          </cell>
          <cell r="AF1520">
            <v>9274.3591666666671</v>
          </cell>
          <cell r="AG1520">
            <v>2503.5079166666669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P1520">
            <v>0</v>
          </cell>
          <cell r="AT1520" t="str">
            <v>58</v>
          </cell>
        </row>
        <row r="1521">
          <cell r="J1521">
            <v>647308.72</v>
          </cell>
          <cell r="K1521">
            <v>631520.69999999995</v>
          </cell>
          <cell r="L1521">
            <v>615732.68000000005</v>
          </cell>
          <cell r="M1521">
            <v>599944.66</v>
          </cell>
          <cell r="N1521">
            <v>584156.64</v>
          </cell>
          <cell r="O1521">
            <v>568368.61</v>
          </cell>
          <cell r="P1521">
            <v>552580.59</v>
          </cell>
          <cell r="Q1521">
            <v>536792.56999999995</v>
          </cell>
          <cell r="R1521">
            <v>521004.55</v>
          </cell>
          <cell r="S1521">
            <v>505216.53</v>
          </cell>
          <cell r="T1521">
            <v>489428.51</v>
          </cell>
          <cell r="U1521">
            <v>473640.49</v>
          </cell>
          <cell r="V1521">
            <v>457852.47</v>
          </cell>
          <cell r="W1521">
            <v>442064.45</v>
          </cell>
          <cell r="X1521">
            <v>426276.43</v>
          </cell>
          <cell r="Y1521">
            <v>410488.41</v>
          </cell>
          <cell r="Z1521">
            <v>394700.39</v>
          </cell>
          <cell r="AA1521">
            <v>378912.36</v>
          </cell>
          <cell r="AD1521">
            <v>631520.69791666663</v>
          </cell>
          <cell r="AE1521">
            <v>615732.67708333337</v>
          </cell>
          <cell r="AF1521">
            <v>599944.65625000012</v>
          </cell>
          <cell r="AG1521">
            <v>584156.63541666663</v>
          </cell>
          <cell r="AH1521">
            <v>568368.61458333337</v>
          </cell>
          <cell r="AI1521">
            <v>552580.59375</v>
          </cell>
          <cell r="AJ1521">
            <v>536792.57291666663</v>
          </cell>
          <cell r="AK1521">
            <v>521004.55208333326</v>
          </cell>
          <cell r="AL1521">
            <v>505216.53124999994</v>
          </cell>
          <cell r="AM1521">
            <v>489428.51041666657</v>
          </cell>
          <cell r="AN1521">
            <v>473640.48958333331</v>
          </cell>
          <cell r="AP1521">
            <v>436275.50916666671</v>
          </cell>
          <cell r="AT1521" t="str">
            <v>58</v>
          </cell>
        </row>
        <row r="1522">
          <cell r="J1522">
            <v>-461828.27</v>
          </cell>
          <cell r="K1522">
            <v>-493431.68</v>
          </cell>
          <cell r="L1522">
            <v>-495502.82</v>
          </cell>
          <cell r="M1522">
            <v>-489905.57</v>
          </cell>
          <cell r="N1522">
            <v>-508813.01</v>
          </cell>
          <cell r="O1522">
            <v>-468673.07</v>
          </cell>
          <cell r="P1522">
            <v>-411732.96</v>
          </cell>
          <cell r="Q1522">
            <v>-173700.97</v>
          </cell>
          <cell r="R1522">
            <v>448042.48</v>
          </cell>
          <cell r="S1522">
            <v>718395.06</v>
          </cell>
          <cell r="T1522">
            <v>1059700.82</v>
          </cell>
          <cell r="U1522">
            <v>1260839.3799999999</v>
          </cell>
          <cell r="V1522">
            <v>-176838.9</v>
          </cell>
          <cell r="W1522">
            <v>-232412.97</v>
          </cell>
          <cell r="X1522">
            <v>-268460.98</v>
          </cell>
          <cell r="Y1522">
            <v>-282007.46000000002</v>
          </cell>
          <cell r="Z1522">
            <v>-321867.78000000003</v>
          </cell>
          <cell r="AA1522">
            <v>-313261.98</v>
          </cell>
          <cell r="AD1522">
            <v>-459367.11249999999</v>
          </cell>
          <cell r="AE1522">
            <v>-401783.94958333328</v>
          </cell>
          <cell r="AF1522">
            <v>-313419.43958333327</v>
          </cell>
          <cell r="AG1522">
            <v>-203690.95374999996</v>
          </cell>
          <cell r="AH1522">
            <v>-72048.73</v>
          </cell>
          <cell r="AI1522">
            <v>10490.339583333325</v>
          </cell>
          <cell r="AJ1522">
            <v>33240.676249999968</v>
          </cell>
          <cell r="AK1522">
            <v>53576.532500000001</v>
          </cell>
          <cell r="AL1522">
            <v>71699.030416666676</v>
          </cell>
          <cell r="AM1522">
            <v>88150.836250000037</v>
          </cell>
          <cell r="AN1522">
            <v>102415.68291666666</v>
          </cell>
          <cell r="AP1522">
            <v>125906.3016666667</v>
          </cell>
          <cell r="AT1522" t="str">
            <v>56</v>
          </cell>
        </row>
        <row r="1523">
          <cell r="J1523">
            <v>736581.98</v>
          </cell>
          <cell r="K1523">
            <v>711182.6</v>
          </cell>
          <cell r="L1523">
            <v>685783.23</v>
          </cell>
          <cell r="M1523">
            <v>660383.85</v>
          </cell>
          <cell r="N1523">
            <v>634984.47</v>
          </cell>
          <cell r="O1523">
            <v>609585.09</v>
          </cell>
          <cell r="P1523">
            <v>584185.72</v>
          </cell>
          <cell r="Q1523">
            <v>558786.34</v>
          </cell>
          <cell r="R1523">
            <v>533386.96</v>
          </cell>
          <cell r="S1523">
            <v>507987.58</v>
          </cell>
          <cell r="T1523">
            <v>482588.21</v>
          </cell>
          <cell r="U1523">
            <v>457188.83</v>
          </cell>
          <cell r="V1523">
            <v>431789.45</v>
          </cell>
          <cell r="W1523">
            <v>406390.07</v>
          </cell>
          <cell r="X1523">
            <v>380990.7</v>
          </cell>
          <cell r="Y1523">
            <v>355591.32</v>
          </cell>
          <cell r="Z1523">
            <v>330191.94</v>
          </cell>
          <cell r="AA1523">
            <v>304792.56</v>
          </cell>
          <cell r="AD1523">
            <v>711182.60374999989</v>
          </cell>
          <cell r="AE1523">
            <v>685783.22624999983</v>
          </cell>
          <cell r="AF1523">
            <v>660383.84874999989</v>
          </cell>
          <cell r="AG1523">
            <v>634984.47124999994</v>
          </cell>
          <cell r="AH1523">
            <v>609585.09374999988</v>
          </cell>
          <cell r="AI1523">
            <v>584185.71624999994</v>
          </cell>
          <cell r="AJ1523">
            <v>558786.33875</v>
          </cell>
          <cell r="AK1523">
            <v>533386.96125000005</v>
          </cell>
          <cell r="AL1523">
            <v>507987.58375000005</v>
          </cell>
          <cell r="AM1523">
            <v>482588.20625000005</v>
          </cell>
          <cell r="AN1523">
            <v>457188.8287500001</v>
          </cell>
          <cell r="AP1523">
            <v>402156.84375000006</v>
          </cell>
          <cell r="AT1523" t="str">
            <v>58</v>
          </cell>
        </row>
        <row r="1524">
          <cell r="J1524">
            <v>185208.18</v>
          </cell>
          <cell r="K1524">
            <v>178821.69</v>
          </cell>
          <cell r="L1524">
            <v>172435.20000000001</v>
          </cell>
          <cell r="M1524">
            <v>166048.71</v>
          </cell>
          <cell r="N1524">
            <v>159662.22</v>
          </cell>
          <cell r="O1524">
            <v>153275.73000000001</v>
          </cell>
          <cell r="P1524">
            <v>146889.25</v>
          </cell>
          <cell r="Q1524">
            <v>140502.76</v>
          </cell>
          <cell r="R1524">
            <v>134116.26999999999</v>
          </cell>
          <cell r="S1524">
            <v>127729.78</v>
          </cell>
          <cell r="T1524">
            <v>121343.29</v>
          </cell>
          <cell r="U1524">
            <v>114956.81</v>
          </cell>
          <cell r="V1524">
            <v>108570.32</v>
          </cell>
          <cell r="W1524">
            <v>102183.83</v>
          </cell>
          <cell r="X1524">
            <v>95797.34</v>
          </cell>
          <cell r="Y1524">
            <v>89410.85</v>
          </cell>
          <cell r="Z1524">
            <v>83024.36</v>
          </cell>
          <cell r="AA1524">
            <v>76637.87</v>
          </cell>
          <cell r="AD1524">
            <v>178821.68833333332</v>
          </cell>
          <cell r="AE1524">
            <v>172435.19999999998</v>
          </cell>
          <cell r="AF1524">
            <v>166048.71166666664</v>
          </cell>
          <cell r="AG1524">
            <v>159662.22333333333</v>
          </cell>
          <cell r="AH1524">
            <v>153275.73500000002</v>
          </cell>
          <cell r="AI1524">
            <v>146889.24666666667</v>
          </cell>
          <cell r="AJ1524">
            <v>140502.75833333333</v>
          </cell>
          <cell r="AK1524">
            <v>134116.27000000002</v>
          </cell>
          <cell r="AL1524">
            <v>127729.78166666669</v>
          </cell>
          <cell r="AM1524">
            <v>121343.29333333338</v>
          </cell>
          <cell r="AN1524">
            <v>114956.80500000004</v>
          </cell>
          <cell r="AP1524">
            <v>101119.41374999996</v>
          </cell>
          <cell r="AT1524" t="str">
            <v>58</v>
          </cell>
        </row>
        <row r="1525">
          <cell r="J1525">
            <v>2674841.4</v>
          </cell>
          <cell r="K1525">
            <v>2704389.1</v>
          </cell>
          <cell r="L1525">
            <v>2704389.1</v>
          </cell>
          <cell r="M1525">
            <v>2704389.1</v>
          </cell>
          <cell r="N1525">
            <v>2720382.7</v>
          </cell>
          <cell r="O1525">
            <v>2720382.7</v>
          </cell>
          <cell r="P1525">
            <v>2720382.7</v>
          </cell>
          <cell r="Q1525">
            <v>2706973.85</v>
          </cell>
          <cell r="R1525">
            <v>2706973.85</v>
          </cell>
          <cell r="S1525">
            <v>2706973.85</v>
          </cell>
          <cell r="T1525">
            <v>2683734.2000000002</v>
          </cell>
          <cell r="U1525">
            <v>2683734.2000000002</v>
          </cell>
          <cell r="V1525">
            <v>2683734.2000000002</v>
          </cell>
          <cell r="W1525">
            <v>2659889.75</v>
          </cell>
          <cell r="X1525">
            <v>2659889.75</v>
          </cell>
          <cell r="Y1525">
            <v>2659889.75</v>
          </cell>
          <cell r="Z1525">
            <v>2627938.6</v>
          </cell>
          <cell r="AA1525">
            <v>2627938.6</v>
          </cell>
          <cell r="AD1525">
            <v>2670342.4125000001</v>
          </cell>
          <cell r="AE1525">
            <v>2688532.3791666669</v>
          </cell>
          <cell r="AF1525">
            <v>2696522.9083333332</v>
          </cell>
          <cell r="AG1525">
            <v>2701141.3041666672</v>
          </cell>
          <cell r="AH1525">
            <v>2702758.3625000003</v>
          </cell>
          <cell r="AI1525">
            <v>2703499.4291666667</v>
          </cell>
          <cell r="AJ1525">
            <v>2702015.8229166665</v>
          </cell>
          <cell r="AK1525">
            <v>2698307.5437499997</v>
          </cell>
          <cell r="AL1525">
            <v>2694599.2645833334</v>
          </cell>
          <cell r="AM1525">
            <v>2688893.2874999996</v>
          </cell>
          <cell r="AN1525">
            <v>2681189.6125000003</v>
          </cell>
          <cell r="AP1525">
            <v>2621405.9316666671</v>
          </cell>
          <cell r="AT1525" t="str">
            <v>58</v>
          </cell>
        </row>
        <row r="1526"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4632127.8499999996</v>
          </cell>
          <cell r="S1526">
            <v>6057628.5</v>
          </cell>
          <cell r="T1526">
            <v>7488587.0499999998</v>
          </cell>
          <cell r="U1526">
            <v>6388110.0499999998</v>
          </cell>
          <cell r="V1526">
            <v>4390930.25</v>
          </cell>
          <cell r="W1526">
            <v>1809898.65</v>
          </cell>
          <cell r="X1526">
            <v>-84325.15</v>
          </cell>
          <cell r="Y1526">
            <v>-1180309.8999999999</v>
          </cell>
          <cell r="Z1526">
            <v>-3679024.65</v>
          </cell>
          <cell r="AA1526">
            <v>-4440309.6500000004</v>
          </cell>
          <cell r="AD1526">
            <v>0</v>
          </cell>
          <cell r="AE1526">
            <v>193005.32708333331</v>
          </cell>
          <cell r="AF1526">
            <v>638411.84166666667</v>
          </cell>
          <cell r="AG1526">
            <v>1202837.4895833333</v>
          </cell>
          <cell r="AH1526">
            <v>1781033.2020833332</v>
          </cell>
          <cell r="AI1526">
            <v>2230159.8812500001</v>
          </cell>
          <cell r="AJ1526">
            <v>2488527.7520833332</v>
          </cell>
          <cell r="AK1526">
            <v>2560426.6479166667</v>
          </cell>
          <cell r="AL1526">
            <v>2507733.5208333335</v>
          </cell>
          <cell r="AM1526">
            <v>2305261.2479166668</v>
          </cell>
          <cell r="AN1526">
            <v>1966955.6520833336</v>
          </cell>
          <cell r="AP1526">
            <v>1447670.5362499999</v>
          </cell>
          <cell r="AT1526" t="str">
            <v>58</v>
          </cell>
        </row>
        <row r="1527"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P1527">
            <v>27589078.166666668</v>
          </cell>
          <cell r="AT1527" t="str">
            <v>58</v>
          </cell>
        </row>
        <row r="1528">
          <cell r="J1528">
            <v>72382155.349999994</v>
          </cell>
          <cell r="K1528">
            <v>80898007.719999999</v>
          </cell>
          <cell r="L1528">
            <v>83099388.739999995</v>
          </cell>
          <cell r="M1528">
            <v>86365764.299999997</v>
          </cell>
          <cell r="N1528">
            <v>95845243.400000006</v>
          </cell>
          <cell r="O1528">
            <v>89613108.25</v>
          </cell>
          <cell r="P1528">
            <v>85263335.400000006</v>
          </cell>
          <cell r="Q1528">
            <v>38762492.890000001</v>
          </cell>
          <cell r="R1528">
            <v>-11761756.17</v>
          </cell>
          <cell r="S1528">
            <v>20666.28</v>
          </cell>
          <cell r="T1528">
            <v>0.01</v>
          </cell>
          <cell r="U1528">
            <v>0.01</v>
          </cell>
          <cell r="V1528">
            <v>0.01</v>
          </cell>
          <cell r="W1528">
            <v>19549874.52</v>
          </cell>
          <cell r="X1528">
            <v>31977474.010000002</v>
          </cell>
          <cell r="Y1528">
            <v>39573158.159999996</v>
          </cell>
          <cell r="Z1528">
            <v>47260581.200000003</v>
          </cell>
          <cell r="AA1528">
            <v>41841075.270000003</v>
          </cell>
          <cell r="AD1528">
            <v>80688397.952083334</v>
          </cell>
          <cell r="AE1528">
            <v>73719452.414999992</v>
          </cell>
          <cell r="AF1528">
            <v>66712176.415416665</v>
          </cell>
          <cell r="AG1528">
            <v>60759161.928750001</v>
          </cell>
          <cell r="AH1528">
            <v>54761359.147916667</v>
          </cell>
          <cell r="AI1528">
            <v>48691444.042499989</v>
          </cell>
          <cell r="AJ1528">
            <v>43119348.68666666</v>
          </cell>
          <cell r="AK1528">
            <v>38433096.689583324</v>
          </cell>
          <cell r="AL1528">
            <v>34353324.986666657</v>
          </cell>
          <cell r="AM1528">
            <v>30379272.139166668</v>
          </cell>
          <cell r="AN1528">
            <v>26364409.84</v>
          </cell>
          <cell r="AP1528">
            <v>17000497.870416667</v>
          </cell>
          <cell r="AT1528" t="str">
            <v>29</v>
          </cell>
        </row>
        <row r="1529"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P1529">
            <v>0</v>
          </cell>
          <cell r="AT1529" t="str">
            <v>22</v>
          </cell>
        </row>
        <row r="1530">
          <cell r="J1530">
            <v>1402579.85</v>
          </cell>
          <cell r="K1530">
            <v>1354215.1</v>
          </cell>
          <cell r="L1530">
            <v>1305850.3500000001</v>
          </cell>
          <cell r="M1530">
            <v>1257485.6000000001</v>
          </cell>
          <cell r="N1530">
            <v>1209120.8500000001</v>
          </cell>
          <cell r="O1530">
            <v>1160756.1000000001</v>
          </cell>
          <cell r="P1530">
            <v>1112391.3500000001</v>
          </cell>
          <cell r="Q1530">
            <v>1064026.6000000001</v>
          </cell>
          <cell r="R1530">
            <v>1015661.85</v>
          </cell>
          <cell r="S1530">
            <v>967297.1</v>
          </cell>
          <cell r="T1530">
            <v>918932.35</v>
          </cell>
          <cell r="U1530">
            <v>870567.6</v>
          </cell>
          <cell r="V1530">
            <v>822202.85</v>
          </cell>
          <cell r="W1530">
            <v>773838.1</v>
          </cell>
          <cell r="X1530">
            <v>725473.35</v>
          </cell>
          <cell r="Y1530">
            <v>677108.6</v>
          </cell>
          <cell r="Z1530">
            <v>628743.85</v>
          </cell>
          <cell r="AA1530">
            <v>580379.1</v>
          </cell>
          <cell r="AD1530">
            <v>1354215.0999999999</v>
          </cell>
          <cell r="AE1530">
            <v>1305850.3499999999</v>
          </cell>
          <cell r="AF1530">
            <v>1257485.5999999999</v>
          </cell>
          <cell r="AG1530">
            <v>1209120.8499999999</v>
          </cell>
          <cell r="AH1530">
            <v>1160756.0999999999</v>
          </cell>
          <cell r="AI1530">
            <v>1112391.3499999999</v>
          </cell>
          <cell r="AJ1530">
            <v>1064026.5999999999</v>
          </cell>
          <cell r="AK1530">
            <v>1015661.8499999997</v>
          </cell>
          <cell r="AL1530">
            <v>967297.09999999974</v>
          </cell>
          <cell r="AM1530">
            <v>918932.34999999974</v>
          </cell>
          <cell r="AN1530">
            <v>870567.59999999974</v>
          </cell>
          <cell r="AP1530">
            <v>773838.09999999974</v>
          </cell>
          <cell r="AT1530" t="str">
            <v>25</v>
          </cell>
        </row>
        <row r="1531">
          <cell r="J1531">
            <v>406023.45</v>
          </cell>
          <cell r="K1531">
            <v>392022.75</v>
          </cell>
          <cell r="L1531">
            <v>378022.05</v>
          </cell>
          <cell r="M1531">
            <v>364021.35</v>
          </cell>
          <cell r="N1531">
            <v>350020.65</v>
          </cell>
          <cell r="O1531">
            <v>336019.95</v>
          </cell>
          <cell r="P1531">
            <v>322019.25</v>
          </cell>
          <cell r="Q1531">
            <v>308018.55</v>
          </cell>
          <cell r="R1531">
            <v>294017.84999999998</v>
          </cell>
          <cell r="S1531">
            <v>280017.15000000002</v>
          </cell>
          <cell r="T1531">
            <v>266016.45</v>
          </cell>
          <cell r="U1531">
            <v>252015.75</v>
          </cell>
          <cell r="V1531">
            <v>238015.05</v>
          </cell>
          <cell r="W1531">
            <v>224014.35</v>
          </cell>
          <cell r="X1531">
            <v>210013.65</v>
          </cell>
          <cell r="Y1531">
            <v>196012.95</v>
          </cell>
          <cell r="Z1531">
            <v>182012.25</v>
          </cell>
          <cell r="AA1531">
            <v>168011.55</v>
          </cell>
          <cell r="AD1531">
            <v>392022.75</v>
          </cell>
          <cell r="AE1531">
            <v>378022.05</v>
          </cell>
          <cell r="AF1531">
            <v>364021.35000000003</v>
          </cell>
          <cell r="AG1531">
            <v>350020.64999999997</v>
          </cell>
          <cell r="AH1531">
            <v>336019.95</v>
          </cell>
          <cell r="AI1531">
            <v>322019.25</v>
          </cell>
          <cell r="AJ1531">
            <v>308018.55</v>
          </cell>
          <cell r="AK1531">
            <v>294017.85000000003</v>
          </cell>
          <cell r="AL1531">
            <v>280017.14999999997</v>
          </cell>
          <cell r="AM1531">
            <v>266016.45</v>
          </cell>
          <cell r="AN1531">
            <v>252015.75</v>
          </cell>
          <cell r="AP1531">
            <v>224014.35</v>
          </cell>
          <cell r="AT1531" t="str">
            <v>25</v>
          </cell>
        </row>
        <row r="1532">
          <cell r="J1532">
            <v>0</v>
          </cell>
          <cell r="K1532">
            <v>263054.75</v>
          </cell>
          <cell r="L1532">
            <v>287594.21000000002</v>
          </cell>
          <cell r="M1532">
            <v>340256.7</v>
          </cell>
          <cell r="N1532">
            <v>129082.1</v>
          </cell>
          <cell r="O1532">
            <v>259019.25</v>
          </cell>
          <cell r="P1532">
            <v>496441.75</v>
          </cell>
          <cell r="Q1532">
            <v>440092.45</v>
          </cell>
          <cell r="R1532">
            <v>440092.45</v>
          </cell>
          <cell r="S1532">
            <v>440092.45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D1532">
            <v>166291.24875</v>
          </cell>
          <cell r="AE1532">
            <v>202965.61958333335</v>
          </cell>
          <cell r="AF1532">
            <v>239639.9904166667</v>
          </cell>
          <cell r="AG1532">
            <v>257977.17583333337</v>
          </cell>
          <cell r="AH1532">
            <v>257977.17583333337</v>
          </cell>
          <cell r="AI1532">
            <v>257977.17583333337</v>
          </cell>
          <cell r="AJ1532">
            <v>247016.56125000003</v>
          </cell>
          <cell r="AK1532">
            <v>224072.85458333336</v>
          </cell>
          <cell r="AL1532">
            <v>197912.40000000002</v>
          </cell>
          <cell r="AM1532">
            <v>178356.61666666667</v>
          </cell>
          <cell r="AN1532">
            <v>162185.72708333333</v>
          </cell>
          <cell r="AP1532">
            <v>91685.927083333328</v>
          </cell>
          <cell r="AT1532" t="str">
            <v>58</v>
          </cell>
        </row>
        <row r="1533">
          <cell r="J1533">
            <v>3173859.5</v>
          </cell>
          <cell r="K1533">
            <v>3697015.49</v>
          </cell>
          <cell r="L1533">
            <v>3915055.15</v>
          </cell>
          <cell r="M1533">
            <v>4180089.9</v>
          </cell>
          <cell r="N1533">
            <v>4641309.75</v>
          </cell>
          <cell r="O1533">
            <v>5153799.7</v>
          </cell>
          <cell r="P1533">
            <v>7112807.7999999998</v>
          </cell>
          <cell r="Q1533">
            <v>6856414.9500000002</v>
          </cell>
          <cell r="R1533">
            <v>6856414.9500000002</v>
          </cell>
          <cell r="S1533">
            <v>6856414.9500000002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D1533">
            <v>4251697.8220833326</v>
          </cell>
          <cell r="AE1533">
            <v>4531987.4179166667</v>
          </cell>
          <cell r="AF1533">
            <v>4812277.0137499999</v>
          </cell>
          <cell r="AG1533">
            <v>4806882.6533333333</v>
          </cell>
          <cell r="AH1533">
            <v>4515804.3366666669</v>
          </cell>
          <cell r="AI1533">
            <v>4238021.0325000007</v>
          </cell>
          <cell r="AJ1533">
            <v>3951734.5745833335</v>
          </cell>
          <cell r="AK1533">
            <v>3634564.964583334</v>
          </cell>
          <cell r="AL1533">
            <v>3297267.2541666669</v>
          </cell>
          <cell r="AM1533">
            <v>2929708.9354166663</v>
          </cell>
          <cell r="AN1533">
            <v>2521579.375</v>
          </cell>
          <cell r="AP1533">
            <v>1435471.0237499999</v>
          </cell>
          <cell r="AT1533" t="str">
            <v>58</v>
          </cell>
        </row>
        <row r="1534">
          <cell r="J1534">
            <v>2879137.44</v>
          </cell>
          <cell r="K1534">
            <v>0</v>
          </cell>
          <cell r="L1534">
            <v>0</v>
          </cell>
          <cell r="M1534">
            <v>0</v>
          </cell>
          <cell r="N1534">
            <v>3255000</v>
          </cell>
          <cell r="O1534">
            <v>3255000</v>
          </cell>
          <cell r="P1534">
            <v>3255000</v>
          </cell>
          <cell r="Q1534">
            <v>3920000</v>
          </cell>
          <cell r="R1534">
            <v>3920000</v>
          </cell>
          <cell r="S1534">
            <v>3920000</v>
          </cell>
          <cell r="T1534">
            <v>3920000</v>
          </cell>
          <cell r="U1534">
            <v>4180820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D1534">
            <v>3543531.322083334</v>
          </cell>
          <cell r="AE1534">
            <v>3395971.3512500003</v>
          </cell>
          <cell r="AF1534">
            <v>3248411.3804166671</v>
          </cell>
          <cell r="AG1534">
            <v>3052726.4095833334</v>
          </cell>
          <cell r="AH1534">
            <v>2819783.9387500002</v>
          </cell>
          <cell r="AI1534">
            <v>2588782.3933333331</v>
          </cell>
          <cell r="AJ1534">
            <v>2468818.3333333335</v>
          </cell>
          <cell r="AK1534">
            <v>2468818.3333333335</v>
          </cell>
          <cell r="AL1534">
            <v>2468818.3333333335</v>
          </cell>
          <cell r="AM1534">
            <v>2333193.3333333335</v>
          </cell>
          <cell r="AN1534">
            <v>2061943.3333333333</v>
          </cell>
          <cell r="AP1534">
            <v>1581860</v>
          </cell>
          <cell r="AT1534" t="str">
            <v>23</v>
          </cell>
        </row>
        <row r="1535">
          <cell r="J1535">
            <v>3031730.53</v>
          </cell>
          <cell r="K1535">
            <v>1820000</v>
          </cell>
          <cell r="L1535">
            <v>1820000</v>
          </cell>
          <cell r="M1535">
            <v>1820000</v>
          </cell>
          <cell r="N1535">
            <v>1295000</v>
          </cell>
          <cell r="O1535">
            <v>1295000</v>
          </cell>
          <cell r="P1535">
            <v>1295000</v>
          </cell>
          <cell r="Q1535">
            <v>735000</v>
          </cell>
          <cell r="R1535">
            <v>735000</v>
          </cell>
          <cell r="S1535">
            <v>735000</v>
          </cell>
          <cell r="T1535">
            <v>945000</v>
          </cell>
          <cell r="U1535">
            <v>975825.9</v>
          </cell>
          <cell r="V1535">
            <v>210000</v>
          </cell>
          <cell r="W1535">
            <v>2030000</v>
          </cell>
          <cell r="X1535">
            <v>2030000</v>
          </cell>
          <cell r="Y1535">
            <v>2030000</v>
          </cell>
          <cell r="Z1535">
            <v>3535000</v>
          </cell>
          <cell r="AA1535">
            <v>3535000</v>
          </cell>
          <cell r="AD1535">
            <v>2546919.3525</v>
          </cell>
          <cell r="AE1535">
            <v>2339117.4691666667</v>
          </cell>
          <cell r="AF1535">
            <v>2131315.585833333</v>
          </cell>
          <cell r="AG1535">
            <v>1863722.0358333334</v>
          </cell>
          <cell r="AH1535">
            <v>1537621.2316666667</v>
          </cell>
          <cell r="AI1535">
            <v>1257640.9304166667</v>
          </cell>
          <cell r="AJ1535">
            <v>1148818.825</v>
          </cell>
          <cell r="AK1535">
            <v>1166318.825</v>
          </cell>
          <cell r="AL1535">
            <v>1183818.825</v>
          </cell>
          <cell r="AM1535">
            <v>1285902.1583333334</v>
          </cell>
          <cell r="AN1535">
            <v>1472568.825</v>
          </cell>
          <cell r="AP1535">
            <v>1792818.825</v>
          </cell>
          <cell r="AT1535" t="str">
            <v>35</v>
          </cell>
        </row>
        <row r="1536">
          <cell r="J1536">
            <v>7960029.9400000004</v>
          </cell>
          <cell r="K1536">
            <v>13218821.789999999</v>
          </cell>
          <cell r="L1536">
            <v>19058582.629999999</v>
          </cell>
          <cell r="M1536">
            <v>25541747.66</v>
          </cell>
          <cell r="N1536">
            <v>30439276.719999999</v>
          </cell>
          <cell r="O1536">
            <v>32727247.800000001</v>
          </cell>
          <cell r="P1536">
            <v>15321503.060000001</v>
          </cell>
          <cell r="Q1536">
            <v>6595868.7699999996</v>
          </cell>
          <cell r="R1536">
            <v>-3451783.86</v>
          </cell>
          <cell r="S1536">
            <v>-10044571.9</v>
          </cell>
          <cell r="T1536">
            <v>-14028382.51</v>
          </cell>
          <cell r="U1536">
            <v>-15074048.130000001</v>
          </cell>
          <cell r="V1536">
            <v>-12725871.98</v>
          </cell>
          <cell r="W1536">
            <v>-7350443.2800000003</v>
          </cell>
          <cell r="X1536">
            <v>-1431686.12</v>
          </cell>
          <cell r="Y1536">
            <v>4707235.2300000004</v>
          </cell>
          <cell r="Z1536">
            <v>9929333.4700000007</v>
          </cell>
          <cell r="AA1536">
            <v>10966404.59</v>
          </cell>
          <cell r="AD1536">
            <v>13699581.0175</v>
          </cell>
          <cell r="AE1536">
            <v>13235859.456249999</v>
          </cell>
          <cell r="AF1536">
            <v>12390970.030833334</v>
          </cell>
          <cell r="AG1536">
            <v>11226810.372916667</v>
          </cell>
          <cell r="AH1536">
            <v>9804557.729166666</v>
          </cell>
          <cell r="AI1536">
            <v>8160111.7508333325</v>
          </cell>
          <cell r="AJ1536">
            <v>6441146.4595833309</v>
          </cell>
          <cell r="AK1536">
            <v>4730332.5504166642</v>
          </cell>
          <cell r="AL1536">
            <v>3008466.6679166653</v>
          </cell>
          <cell r="AM1536">
            <v>1285781.0145833332</v>
          </cell>
          <cell r="AN1536">
            <v>-475501.75458333333</v>
          </cell>
          <cell r="AP1536">
            <v>-2205508.7604166665</v>
          </cell>
          <cell r="AT1536" t="str">
            <v>40</v>
          </cell>
        </row>
        <row r="1537">
          <cell r="J1537">
            <v>-10482039.289999999</v>
          </cell>
          <cell r="K1537">
            <v>-14152610.039999999</v>
          </cell>
          <cell r="L1537">
            <v>-18251745.199999999</v>
          </cell>
          <cell r="M1537">
            <v>-21701055.149999999</v>
          </cell>
          <cell r="N1537">
            <v>-24811444.210000001</v>
          </cell>
          <cell r="O1537">
            <v>-28151577.77</v>
          </cell>
          <cell r="P1537">
            <v>1234033.18</v>
          </cell>
          <cell r="Q1537">
            <v>8374401.0800000001</v>
          </cell>
          <cell r="R1537">
            <v>14246394.189999999</v>
          </cell>
          <cell r="S1537">
            <v>12821504.710000001</v>
          </cell>
          <cell r="T1537">
            <v>8939691.1400000006</v>
          </cell>
          <cell r="U1537">
            <v>5022897.91</v>
          </cell>
          <cell r="V1537">
            <v>1614139.27</v>
          </cell>
          <cell r="W1537">
            <v>-879861.66</v>
          </cell>
          <cell r="X1537">
            <v>-5009990.04</v>
          </cell>
          <cell r="Y1537">
            <v>-10135116.869999999</v>
          </cell>
          <cell r="Z1537">
            <v>-14361800.85</v>
          </cell>
          <cell r="AA1537">
            <v>-20762465.170000002</v>
          </cell>
          <cell r="AD1537">
            <v>-9115171.2254166659</v>
          </cell>
          <cell r="AE1537">
            <v>-8487956.2483333331</v>
          </cell>
          <cell r="AF1537">
            <v>-7667156.0358333318</v>
          </cell>
          <cell r="AG1537">
            <v>-6875953.900833332</v>
          </cell>
          <cell r="AH1537">
            <v>-6023766.7583333328</v>
          </cell>
          <cell r="AI1537">
            <v>-5071955.0141666653</v>
          </cell>
          <cell r="AJ1537">
            <v>-4014916.3916666657</v>
          </cell>
          <cell r="AK1537">
            <v>-2910145.4108333327</v>
          </cell>
          <cell r="AL1537">
            <v>-1876491.5175000003</v>
          </cell>
          <cell r="AM1537">
            <v>-959175.61583333323</v>
          </cell>
          <cell r="AN1537">
            <v>-215894.1174999997</v>
          </cell>
          <cell r="AP1537">
            <v>-1184408.574999999</v>
          </cell>
          <cell r="AT1537" t="str">
            <v>40</v>
          </cell>
        </row>
        <row r="1538">
          <cell r="J1538">
            <v>54030.66</v>
          </cell>
          <cell r="K1538">
            <v>23873.51</v>
          </cell>
          <cell r="L1538">
            <v>-18589.650000000001</v>
          </cell>
          <cell r="M1538">
            <v>-73175.59</v>
          </cell>
          <cell r="N1538">
            <v>-135901.54</v>
          </cell>
          <cell r="O1538">
            <v>-209976.39</v>
          </cell>
          <cell r="P1538">
            <v>4775.7</v>
          </cell>
          <cell r="Q1538">
            <v>9128.68</v>
          </cell>
          <cell r="R1538">
            <v>34585.519999999997</v>
          </cell>
          <cell r="S1538">
            <v>72699.48</v>
          </cell>
          <cell r="T1538">
            <v>110440.49</v>
          </cell>
          <cell r="U1538">
            <v>137302.31</v>
          </cell>
          <cell r="V1538">
            <v>152782.78</v>
          </cell>
          <cell r="W1538">
            <v>157451.29999999999</v>
          </cell>
          <cell r="X1538">
            <v>154043.98000000001</v>
          </cell>
          <cell r="Y1538">
            <v>136637.9</v>
          </cell>
          <cell r="Z1538">
            <v>103191.61</v>
          </cell>
          <cell r="AA1538">
            <v>51101.05</v>
          </cell>
          <cell r="AD1538">
            <v>-5307.0208333333376</v>
          </cell>
          <cell r="AE1538">
            <v>-7614.0108333333328</v>
          </cell>
          <cell r="AF1538">
            <v>-8113.4187500000007</v>
          </cell>
          <cell r="AG1538">
            <v>-6254.2091666666647</v>
          </cell>
          <cell r="AH1538">
            <v>-1983.8491666666657</v>
          </cell>
          <cell r="AI1538">
            <v>4880.7699999999968</v>
          </cell>
          <cell r="AJ1538">
            <v>14561.182916666663</v>
          </cell>
          <cell r="AK1538">
            <v>27319.992083333331</v>
          </cell>
          <cell r="AL1538">
            <v>43255.28875</v>
          </cell>
          <cell r="AM1538">
            <v>61959.732083333336</v>
          </cell>
          <cell r="AN1538">
            <v>82800.173333333325</v>
          </cell>
          <cell r="AP1538">
            <v>88729.78125</v>
          </cell>
          <cell r="AT1538" t="str">
            <v>40</v>
          </cell>
        </row>
        <row r="1539">
          <cell r="J1539">
            <v>-234481.9</v>
          </cell>
          <cell r="K1539">
            <v>-211346.38</v>
          </cell>
          <cell r="L1539">
            <v>-171492.1</v>
          </cell>
          <cell r="M1539">
            <v>-114216.83</v>
          </cell>
          <cell r="N1539">
            <v>-40270.94</v>
          </cell>
          <cell r="O1539">
            <v>50432.33</v>
          </cell>
          <cell r="P1539">
            <v>61971.92</v>
          </cell>
          <cell r="Q1539">
            <v>106679.96</v>
          </cell>
          <cell r="R1539">
            <v>125323.38</v>
          </cell>
          <cell r="S1539">
            <v>115423.39</v>
          </cell>
          <cell r="T1539">
            <v>85182.86</v>
          </cell>
          <cell r="U1539">
            <v>42299.62</v>
          </cell>
          <cell r="V1539">
            <v>-4959.41</v>
          </cell>
          <cell r="W1539">
            <v>-43218.22</v>
          </cell>
          <cell r="X1539">
            <v>-67297.73</v>
          </cell>
          <cell r="Y1539">
            <v>-71446.87</v>
          </cell>
          <cell r="Z1539">
            <v>-55559.22</v>
          </cell>
          <cell r="AA1539">
            <v>-19936.11</v>
          </cell>
          <cell r="AD1539">
            <v>-147757.93958333335</v>
          </cell>
          <cell r="AE1539">
            <v>-114669.02833333336</v>
          </cell>
          <cell r="AF1539">
            <v>-82798.160833333342</v>
          </cell>
          <cell r="AG1539">
            <v>-53337.441250000003</v>
          </cell>
          <cell r="AH1539">
            <v>-27377.785833333328</v>
          </cell>
          <cell r="AI1539">
            <v>-5811.1204166666648</v>
          </cell>
          <cell r="AJ1539">
            <v>10757.656666666668</v>
          </cell>
          <cell r="AK1539">
            <v>22104.428750000003</v>
          </cell>
          <cell r="AL1539">
            <v>28227.942500000005</v>
          </cell>
          <cell r="AM1539">
            <v>29373.012500000008</v>
          </cell>
          <cell r="AN1539">
            <v>25803.982500000002</v>
          </cell>
          <cell r="AP1539">
            <v>16694.983750000003</v>
          </cell>
          <cell r="AT1539" t="str">
            <v>40</v>
          </cell>
        </row>
        <row r="1540">
          <cell r="J1540">
            <v>2798546.81</v>
          </cell>
          <cell r="K1540">
            <v>2532361.7000000002</v>
          </cell>
          <cell r="L1540">
            <v>2282882.7799999998</v>
          </cell>
          <cell r="M1540">
            <v>2079047.13</v>
          </cell>
          <cell r="N1540">
            <v>1802660.23</v>
          </cell>
          <cell r="O1540">
            <v>1300810.19</v>
          </cell>
          <cell r="P1540">
            <v>17319696.149999999</v>
          </cell>
          <cell r="Q1540">
            <v>14383031.93</v>
          </cell>
          <cell r="R1540">
            <v>11147839.310000001</v>
          </cell>
          <cell r="S1540">
            <v>8597079.4900000002</v>
          </cell>
          <cell r="T1540">
            <v>6350830.54</v>
          </cell>
          <cell r="U1540">
            <v>4780385.78</v>
          </cell>
          <cell r="V1540">
            <v>3747201.43</v>
          </cell>
          <cell r="W1540">
            <v>3096867.64</v>
          </cell>
          <cell r="X1540">
            <v>2566424.1</v>
          </cell>
          <cell r="Y1540">
            <v>2086207.39</v>
          </cell>
          <cell r="Z1540">
            <v>1477309.85</v>
          </cell>
          <cell r="AA1540">
            <v>121338.55</v>
          </cell>
          <cell r="AD1540">
            <v>4744602.46</v>
          </cell>
          <cell r="AE1540">
            <v>5321770.375</v>
          </cell>
          <cell r="AF1540">
            <v>5740320.1774999993</v>
          </cell>
          <cell r="AG1540">
            <v>6029332.4666666659</v>
          </cell>
          <cell r="AH1540">
            <v>6212824.894166667</v>
          </cell>
          <cell r="AI1540">
            <v>6320791.6125000007</v>
          </cell>
          <cell r="AJ1540">
            <v>6383839.9691666672</v>
          </cell>
          <cell r="AK1540">
            <v>6419175.2716666674</v>
          </cell>
          <cell r="AL1540">
            <v>6431287.8375000013</v>
          </cell>
          <cell r="AM1540">
            <v>6418029.9158333344</v>
          </cell>
          <cell r="AN1540">
            <v>6355328.9983333321</v>
          </cell>
          <cell r="AP1540">
            <v>4246370.0516666668</v>
          </cell>
          <cell r="AT1540" t="str">
            <v>40</v>
          </cell>
        </row>
        <row r="1541">
          <cell r="J1541">
            <v>-14367480.49</v>
          </cell>
          <cell r="K1541">
            <v>-12972705.98</v>
          </cell>
          <cell r="L1541">
            <v>-11644787.529999999</v>
          </cell>
          <cell r="M1541">
            <v>-10547809.779999999</v>
          </cell>
          <cell r="N1541">
            <v>-9100784.6600000001</v>
          </cell>
          <cell r="O1541">
            <v>-6546459.6399999997</v>
          </cell>
          <cell r="P1541">
            <v>-32040817.41</v>
          </cell>
          <cell r="Q1541">
            <v>-26684345.039999999</v>
          </cell>
          <cell r="R1541">
            <v>-20809235.190000001</v>
          </cell>
          <cell r="S1541">
            <v>-16163623.59</v>
          </cell>
          <cell r="T1541">
            <v>-12047585.050000001</v>
          </cell>
          <cell r="U1541">
            <v>-9133037.1799999997</v>
          </cell>
          <cell r="V1541">
            <v>-7193661.3099999996</v>
          </cell>
          <cell r="W1541">
            <v>-5960719.8700000001</v>
          </cell>
          <cell r="X1541">
            <v>-4942293.47</v>
          </cell>
          <cell r="Y1541">
            <v>-4029352.27</v>
          </cell>
          <cell r="Z1541">
            <v>-2876614.27</v>
          </cell>
          <cell r="AA1541">
            <v>-361177.02</v>
          </cell>
          <cell r="AD1541">
            <v>-17583486.355416667</v>
          </cell>
          <cell r="AE1541">
            <v>-17085173.802916665</v>
          </cell>
          <cell r="AF1541">
            <v>-16559937.896666666</v>
          </cell>
          <cell r="AG1541">
            <v>-16023371.487499999</v>
          </cell>
          <cell r="AH1541">
            <v>-15464041.896666668</v>
          </cell>
          <cell r="AI1541">
            <v>-14872646.829166668</v>
          </cell>
          <cell r="AJ1541">
            <v>-14281571.608750002</v>
          </cell>
          <cell r="AK1541">
            <v>-13710134.935000001</v>
          </cell>
          <cell r="AL1541">
            <v>-13159261.952916667</v>
          </cell>
          <cell r="AM1541">
            <v>-12628319.123750001</v>
          </cell>
          <cell r="AN1541">
            <v>-12111258.581666671</v>
          </cell>
          <cell r="AP1541">
            <v>-9686693.6591666657</v>
          </cell>
          <cell r="AT1541" t="str">
            <v>40</v>
          </cell>
        </row>
        <row r="1542"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  <cell r="AM1542">
            <v>0</v>
          </cell>
          <cell r="AN1542">
            <v>0</v>
          </cell>
          <cell r="AP1542">
            <v>0</v>
          </cell>
          <cell r="AT1542" t="str">
            <v>40</v>
          </cell>
        </row>
        <row r="1543"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0</v>
          </cell>
          <cell r="AP1543">
            <v>0</v>
          </cell>
          <cell r="AT1543" t="str">
            <v>40</v>
          </cell>
        </row>
        <row r="1544">
          <cell r="J1544">
            <v>11068928781.270008</v>
          </cell>
          <cell r="K1544">
            <v>11068951924.29002</v>
          </cell>
          <cell r="L1544">
            <v>11099872884.919996</v>
          </cell>
          <cell r="M1544">
            <v>11188440927.440006</v>
          </cell>
          <cell r="N1544">
            <v>11215491565.460005</v>
          </cell>
          <cell r="O1544">
            <v>11262865120.150005</v>
          </cell>
          <cell r="P1544">
            <v>11386262391.699984</v>
          </cell>
          <cell r="Q1544">
            <v>11593971660.009996</v>
          </cell>
          <cell r="R1544">
            <v>11567262198.710001</v>
          </cell>
          <cell r="S1544">
            <v>11512725303.230003</v>
          </cell>
          <cell r="T1544">
            <v>11425680772.580023</v>
          </cell>
          <cell r="U1544">
            <v>11398954684.640028</v>
          </cell>
          <cell r="V1544">
            <v>11372298347.390005</v>
          </cell>
          <cell r="W1544">
            <v>11394749750.970022</v>
          </cell>
          <cell r="X1544">
            <v>11468802141.550005</v>
          </cell>
          <cell r="Y1544">
            <v>11514848529.220016</v>
          </cell>
          <cell r="Z1544">
            <v>11573935106.380033</v>
          </cell>
          <cell r="AA1544">
            <v>11659356883.090004</v>
          </cell>
          <cell r="AD1544">
            <v>11195789862.477917</v>
          </cell>
          <cell r="AE1544">
            <v>11228283586.164167</v>
          </cell>
          <cell r="AF1544">
            <v>11256533470.173752</v>
          </cell>
          <cell r="AG1544">
            <v>11279275958.023752</v>
          </cell>
          <cell r="AH1544">
            <v>11302749971.549587</v>
          </cell>
          <cell r="AI1544">
            <v>11328424416.455004</v>
          </cell>
          <cell r="AJ1544">
            <v>11354639724.488338</v>
          </cell>
          <cell r="AK1544">
            <v>11383586686.292921</v>
          </cell>
          <cell r="AL1544">
            <v>11412559055.393339</v>
          </cell>
          <cell r="AM1544">
            <v>11441094519.672506</v>
          </cell>
          <cell r="AN1544">
            <v>11472550157.333344</v>
          </cell>
          <cell r="AP1544">
            <v>11565175117.222931</v>
          </cell>
          <cell r="AT1544" t="str">
            <v>1</v>
          </cell>
        </row>
        <row r="1545"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P1545">
            <v>0</v>
          </cell>
          <cell r="AT1545">
            <v>2</v>
          </cell>
        </row>
        <row r="1546">
          <cell r="J1546">
            <v>-859037.91</v>
          </cell>
          <cell r="K1546">
            <v>-859037.91</v>
          </cell>
          <cell r="L1546">
            <v>-859037.91</v>
          </cell>
          <cell r="M1546">
            <v>-859037.91</v>
          </cell>
          <cell r="N1546">
            <v>-859037.91</v>
          </cell>
          <cell r="O1546">
            <v>-859037.91</v>
          </cell>
          <cell r="P1546">
            <v>-859037.91</v>
          </cell>
          <cell r="Q1546">
            <v>-859037.91</v>
          </cell>
          <cell r="R1546">
            <v>-859037.91</v>
          </cell>
          <cell r="S1546">
            <v>-859037.91</v>
          </cell>
          <cell r="T1546">
            <v>-859037.91</v>
          </cell>
          <cell r="U1546">
            <v>-859037.91</v>
          </cell>
          <cell r="V1546">
            <v>-859037.91</v>
          </cell>
          <cell r="W1546">
            <v>-859037.91</v>
          </cell>
          <cell r="X1546">
            <v>-859037.91</v>
          </cell>
          <cell r="Y1546">
            <v>-859037.91</v>
          </cell>
          <cell r="Z1546">
            <v>-859037.91</v>
          </cell>
          <cell r="AA1546">
            <v>-859037.91</v>
          </cell>
          <cell r="AD1546">
            <v>-859037.91</v>
          </cell>
          <cell r="AE1546">
            <v>-859037.91</v>
          </cell>
          <cell r="AF1546">
            <v>-859037.91</v>
          </cell>
          <cell r="AG1546">
            <v>-859037.91</v>
          </cell>
          <cell r="AH1546">
            <v>-859037.91</v>
          </cell>
          <cell r="AI1546">
            <v>-859037.91</v>
          </cell>
          <cell r="AJ1546">
            <v>-859037.91</v>
          </cell>
          <cell r="AK1546">
            <v>-859037.91</v>
          </cell>
          <cell r="AL1546">
            <v>-859037.91</v>
          </cell>
          <cell r="AM1546">
            <v>-859037.91</v>
          </cell>
          <cell r="AN1546">
            <v>-859037.91</v>
          </cell>
          <cell r="AP1546">
            <v>-859037.91</v>
          </cell>
          <cell r="AT1546">
            <v>2</v>
          </cell>
        </row>
        <row r="1547"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P1547">
            <v>0</v>
          </cell>
          <cell r="AT1547" t="str">
            <v>55</v>
          </cell>
        </row>
        <row r="1548">
          <cell r="J1548">
            <v>-122847945.22</v>
          </cell>
          <cell r="K1548">
            <v>-122847945.22</v>
          </cell>
          <cell r="L1548">
            <v>-122847945.22</v>
          </cell>
          <cell r="M1548">
            <v>-122847945.22</v>
          </cell>
          <cell r="N1548">
            <v>-122847945.22</v>
          </cell>
          <cell r="O1548">
            <v>-122847945.22</v>
          </cell>
          <cell r="P1548">
            <v>-122847945.22</v>
          </cell>
          <cell r="Q1548">
            <v>-122847945.22</v>
          </cell>
          <cell r="R1548">
            <v>-122847945.22</v>
          </cell>
          <cell r="S1548">
            <v>-122847945.22</v>
          </cell>
          <cell r="T1548">
            <v>-122847945.22</v>
          </cell>
          <cell r="U1548">
            <v>-122847945.22</v>
          </cell>
          <cell r="V1548">
            <v>-122847945.22</v>
          </cell>
          <cell r="W1548">
            <v>-122847945.22</v>
          </cell>
          <cell r="X1548">
            <v>-122847945.22</v>
          </cell>
          <cell r="Y1548">
            <v>-122847945.22</v>
          </cell>
          <cell r="Z1548">
            <v>-122847945.22</v>
          </cell>
          <cell r="AA1548">
            <v>-122847945.22</v>
          </cell>
          <cell r="AD1548">
            <v>-122847945.22000001</v>
          </cell>
          <cell r="AE1548">
            <v>-122847945.22000001</v>
          </cell>
          <cell r="AF1548">
            <v>-122847945.22000001</v>
          </cell>
          <cell r="AG1548">
            <v>-122847945.22000001</v>
          </cell>
          <cell r="AH1548">
            <v>-122847945.22000001</v>
          </cell>
          <cell r="AI1548">
            <v>-122847945.22000001</v>
          </cell>
          <cell r="AJ1548">
            <v>-122847945.22000001</v>
          </cell>
          <cell r="AK1548">
            <v>-122847945.22000001</v>
          </cell>
          <cell r="AL1548">
            <v>-122847945.22000001</v>
          </cell>
          <cell r="AM1548">
            <v>-122847945.22000001</v>
          </cell>
          <cell r="AN1548">
            <v>-122847945.22000001</v>
          </cell>
          <cell r="AP1548">
            <v>-122847945.22000001</v>
          </cell>
          <cell r="AT1548">
            <v>4</v>
          </cell>
        </row>
        <row r="1549">
          <cell r="J1549">
            <v>-338395484.31</v>
          </cell>
          <cell r="K1549">
            <v>-338395484.31</v>
          </cell>
          <cell r="L1549">
            <v>-338395484.31</v>
          </cell>
          <cell r="M1549">
            <v>-338395484.31</v>
          </cell>
          <cell r="N1549">
            <v>-338395484.31</v>
          </cell>
          <cell r="O1549">
            <v>-338395484.31</v>
          </cell>
          <cell r="P1549">
            <v>-338395484.31</v>
          </cell>
          <cell r="Q1549">
            <v>-338395484.31</v>
          </cell>
          <cell r="R1549">
            <v>-338395484.31</v>
          </cell>
          <cell r="S1549">
            <v>-338395484.31</v>
          </cell>
          <cell r="T1549">
            <v>-338395484.31</v>
          </cell>
          <cell r="U1549">
            <v>-338395484.31</v>
          </cell>
          <cell r="V1549">
            <v>-338395484.31</v>
          </cell>
          <cell r="W1549">
            <v>-338395484.31</v>
          </cell>
          <cell r="X1549">
            <v>-338395484.31</v>
          </cell>
          <cell r="Y1549">
            <v>-338395484.31</v>
          </cell>
          <cell r="Z1549">
            <v>-338395484.31</v>
          </cell>
          <cell r="AA1549">
            <v>-338395484.31</v>
          </cell>
          <cell r="AD1549">
            <v>-338395484.31</v>
          </cell>
          <cell r="AE1549">
            <v>-338395484.31</v>
          </cell>
          <cell r="AF1549">
            <v>-338395484.31</v>
          </cell>
          <cell r="AG1549">
            <v>-338395484.31</v>
          </cell>
          <cell r="AH1549">
            <v>-338395484.31</v>
          </cell>
          <cell r="AI1549">
            <v>-338395484.31</v>
          </cell>
          <cell r="AJ1549">
            <v>-338395484.31</v>
          </cell>
          <cell r="AK1549">
            <v>-338395484.31</v>
          </cell>
          <cell r="AL1549">
            <v>-338395484.31</v>
          </cell>
          <cell r="AM1549">
            <v>-338395484.31</v>
          </cell>
          <cell r="AN1549">
            <v>-338395484.31</v>
          </cell>
          <cell r="AP1549">
            <v>-338395484.31</v>
          </cell>
          <cell r="AT1549">
            <v>4</v>
          </cell>
        </row>
        <row r="1550">
          <cell r="J1550">
            <v>-16901820.34</v>
          </cell>
          <cell r="K1550">
            <v>-16901820.34</v>
          </cell>
          <cell r="L1550">
            <v>-16901820.34</v>
          </cell>
          <cell r="M1550">
            <v>-16901820.34</v>
          </cell>
          <cell r="N1550">
            <v>-16901820.34</v>
          </cell>
          <cell r="O1550">
            <v>-16901820.34</v>
          </cell>
          <cell r="P1550">
            <v>-16901820.34</v>
          </cell>
          <cell r="Q1550">
            <v>-16901820.34</v>
          </cell>
          <cell r="R1550">
            <v>-16901820.34</v>
          </cell>
          <cell r="S1550">
            <v>-16901820.34</v>
          </cell>
          <cell r="T1550">
            <v>-16901820.34</v>
          </cell>
          <cell r="U1550">
            <v>-16901820.34</v>
          </cell>
          <cell r="V1550">
            <v>-16901820.34</v>
          </cell>
          <cell r="W1550">
            <v>-16901820.34</v>
          </cell>
          <cell r="X1550">
            <v>-16901820.34</v>
          </cell>
          <cell r="Y1550">
            <v>-16901820.34</v>
          </cell>
          <cell r="Z1550">
            <v>-16901820.34</v>
          </cell>
          <cell r="AA1550">
            <v>-16901820.34</v>
          </cell>
          <cell r="AD1550">
            <v>-16901820.34</v>
          </cell>
          <cell r="AE1550">
            <v>-16901820.34</v>
          </cell>
          <cell r="AF1550">
            <v>-16901820.34</v>
          </cell>
          <cell r="AG1550">
            <v>-16901820.34</v>
          </cell>
          <cell r="AH1550">
            <v>-16901820.34</v>
          </cell>
          <cell r="AI1550">
            <v>-16901820.34</v>
          </cell>
          <cell r="AJ1550">
            <v>-16901820.34</v>
          </cell>
          <cell r="AK1550">
            <v>-16901820.34</v>
          </cell>
          <cell r="AL1550">
            <v>-16901820.34</v>
          </cell>
          <cell r="AM1550">
            <v>-16901820.34</v>
          </cell>
          <cell r="AN1550">
            <v>-16901820.34</v>
          </cell>
          <cell r="AP1550">
            <v>-16901820.34</v>
          </cell>
          <cell r="AT1550">
            <v>4</v>
          </cell>
        </row>
        <row r="1551"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P1551">
            <v>0</v>
          </cell>
          <cell r="AT1551">
            <v>4</v>
          </cell>
        </row>
        <row r="1552">
          <cell r="J1552">
            <v>-2803605116.4699998</v>
          </cell>
          <cell r="K1552">
            <v>-2803605116.4699998</v>
          </cell>
          <cell r="L1552">
            <v>-2803605116.4699998</v>
          </cell>
          <cell r="M1552">
            <v>-2803605116.4699998</v>
          </cell>
          <cell r="N1552">
            <v>-2803605116.4699998</v>
          </cell>
          <cell r="O1552">
            <v>-2803605116.4699998</v>
          </cell>
          <cell r="P1552">
            <v>-2803605116.4699998</v>
          </cell>
          <cell r="Q1552">
            <v>-2803605116.4699998</v>
          </cell>
          <cell r="R1552">
            <v>-2803605116.4699998</v>
          </cell>
          <cell r="S1552">
            <v>-2803605116.4699998</v>
          </cell>
          <cell r="T1552">
            <v>-2803605116.4699998</v>
          </cell>
          <cell r="U1552">
            <v>-2803605116.4699998</v>
          </cell>
          <cell r="V1552">
            <v>-2803605116.4699998</v>
          </cell>
          <cell r="W1552">
            <v>-2803605116.4699998</v>
          </cell>
          <cell r="X1552">
            <v>-2803605116.4699998</v>
          </cell>
          <cell r="Y1552">
            <v>-2803605116.4699998</v>
          </cell>
          <cell r="Z1552">
            <v>-2803605116.4699998</v>
          </cell>
          <cell r="AA1552">
            <v>-2803605116.4699998</v>
          </cell>
          <cell r="AD1552">
            <v>-2803605116.4700003</v>
          </cell>
          <cell r="AE1552">
            <v>-2803605116.4700003</v>
          </cell>
          <cell r="AF1552">
            <v>-2803605116.4700003</v>
          </cell>
          <cell r="AG1552">
            <v>-2803605116.4700003</v>
          </cell>
          <cell r="AH1552">
            <v>-2803605116.4700003</v>
          </cell>
          <cell r="AI1552">
            <v>-2803605116.4700003</v>
          </cell>
          <cell r="AJ1552">
            <v>-2803605116.4700003</v>
          </cell>
          <cell r="AK1552">
            <v>-2803605116.4700003</v>
          </cell>
          <cell r="AL1552">
            <v>-2803605116.4700003</v>
          </cell>
          <cell r="AM1552">
            <v>-2803605116.4700003</v>
          </cell>
          <cell r="AN1552">
            <v>-2803605116.4700003</v>
          </cell>
          <cell r="AP1552">
            <v>-2803605116.4700003</v>
          </cell>
          <cell r="AT1552">
            <v>4</v>
          </cell>
        </row>
        <row r="1553"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P1553">
            <v>0</v>
          </cell>
          <cell r="AT1553" t="str">
            <v>57</v>
          </cell>
        </row>
        <row r="1554"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  <cell r="AP1554">
            <v>0</v>
          </cell>
          <cell r="AT1554" t="str">
            <v>57</v>
          </cell>
        </row>
        <row r="1555">
          <cell r="J1555">
            <v>-491575</v>
          </cell>
          <cell r="K1555">
            <v>-491575</v>
          </cell>
          <cell r="L1555">
            <v>-491575</v>
          </cell>
          <cell r="M1555">
            <v>-491575</v>
          </cell>
          <cell r="N1555">
            <v>-491575</v>
          </cell>
          <cell r="O1555">
            <v>-491575</v>
          </cell>
          <cell r="P1555">
            <v>-491575</v>
          </cell>
          <cell r="Q1555">
            <v>-491575</v>
          </cell>
          <cell r="R1555">
            <v>-491575</v>
          </cell>
          <cell r="S1555">
            <v>-491575</v>
          </cell>
          <cell r="T1555">
            <v>-491575</v>
          </cell>
          <cell r="U1555">
            <v>-491575</v>
          </cell>
          <cell r="V1555">
            <v>-491575</v>
          </cell>
          <cell r="W1555">
            <v>-491575</v>
          </cell>
          <cell r="X1555">
            <v>-491575</v>
          </cell>
          <cell r="Y1555">
            <v>-491575</v>
          </cell>
          <cell r="Z1555">
            <v>-491575</v>
          </cell>
          <cell r="AA1555">
            <v>-491575</v>
          </cell>
          <cell r="AD1555">
            <v>-491575</v>
          </cell>
          <cell r="AE1555">
            <v>-491575</v>
          </cell>
          <cell r="AF1555">
            <v>-491575</v>
          </cell>
          <cell r="AG1555">
            <v>-491575</v>
          </cell>
          <cell r="AH1555">
            <v>-491575</v>
          </cell>
          <cell r="AI1555">
            <v>-491575</v>
          </cell>
          <cell r="AJ1555">
            <v>-491575</v>
          </cell>
          <cell r="AK1555">
            <v>-491575</v>
          </cell>
          <cell r="AL1555">
            <v>-491575</v>
          </cell>
          <cell r="AM1555">
            <v>-491575</v>
          </cell>
          <cell r="AN1555">
            <v>-491575</v>
          </cell>
          <cell r="AP1555">
            <v>-491575</v>
          </cell>
          <cell r="AT1555" t="str">
            <v>57</v>
          </cell>
        </row>
        <row r="1556"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P1556">
            <v>0</v>
          </cell>
          <cell r="AT1556" t="str">
            <v>57</v>
          </cell>
        </row>
        <row r="1557"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>
            <v>0</v>
          </cell>
          <cell r="AP1557">
            <v>0</v>
          </cell>
          <cell r="AT1557" t="str">
            <v>55</v>
          </cell>
        </row>
        <row r="1558">
          <cell r="J1558">
            <v>2148854.7200000002</v>
          </cell>
          <cell r="K1558">
            <v>2148854.7200000002</v>
          </cell>
          <cell r="L1558">
            <v>2148854.7200000002</v>
          </cell>
          <cell r="M1558">
            <v>2148854.7200000002</v>
          </cell>
          <cell r="N1558">
            <v>2148854.7200000002</v>
          </cell>
          <cell r="O1558">
            <v>2148854.7200000002</v>
          </cell>
          <cell r="P1558">
            <v>2148854.7200000002</v>
          </cell>
          <cell r="Q1558">
            <v>2148854.7200000002</v>
          </cell>
          <cell r="R1558">
            <v>2148854.7200000002</v>
          </cell>
          <cell r="S1558">
            <v>2148854.7200000002</v>
          </cell>
          <cell r="T1558">
            <v>2148854.7200000002</v>
          </cell>
          <cell r="U1558">
            <v>2148854.7200000002</v>
          </cell>
          <cell r="V1558">
            <v>2148854.7200000002</v>
          </cell>
          <cell r="W1558">
            <v>2148854.7200000002</v>
          </cell>
          <cell r="X1558">
            <v>2148854.7200000002</v>
          </cell>
          <cell r="Y1558">
            <v>2148854.7200000002</v>
          </cell>
          <cell r="Z1558">
            <v>2148854.7200000002</v>
          </cell>
          <cell r="AA1558">
            <v>2148854.7200000002</v>
          </cell>
          <cell r="AD1558">
            <v>2148854.7199999997</v>
          </cell>
          <cell r="AE1558">
            <v>2148854.7199999997</v>
          </cell>
          <cell r="AF1558">
            <v>2148854.7199999997</v>
          </cell>
          <cell r="AG1558">
            <v>2148854.7199999997</v>
          </cell>
          <cell r="AH1558">
            <v>2148854.7199999997</v>
          </cell>
          <cell r="AI1558">
            <v>2148854.7199999997</v>
          </cell>
          <cell r="AJ1558">
            <v>2148854.7199999997</v>
          </cell>
          <cell r="AK1558">
            <v>2148854.7199999997</v>
          </cell>
          <cell r="AL1558">
            <v>2148854.7199999997</v>
          </cell>
          <cell r="AM1558">
            <v>2148854.7199999997</v>
          </cell>
          <cell r="AN1558">
            <v>2148854.7199999997</v>
          </cell>
          <cell r="AP1558">
            <v>2148854.7199999997</v>
          </cell>
          <cell r="AT1558">
            <v>4</v>
          </cell>
        </row>
        <row r="1559"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P1559">
            <v>0</v>
          </cell>
          <cell r="AT1559">
            <v>4</v>
          </cell>
        </row>
        <row r="1560">
          <cell r="J1560">
            <v>4985024.68</v>
          </cell>
          <cell r="K1560">
            <v>4985024.68</v>
          </cell>
          <cell r="L1560">
            <v>4985024.68</v>
          </cell>
          <cell r="M1560">
            <v>4985024.68</v>
          </cell>
          <cell r="N1560">
            <v>4985024.68</v>
          </cell>
          <cell r="O1560">
            <v>4985024.68</v>
          </cell>
          <cell r="P1560">
            <v>4985024.68</v>
          </cell>
          <cell r="Q1560">
            <v>4985024.68</v>
          </cell>
          <cell r="R1560">
            <v>4985024.68</v>
          </cell>
          <cell r="S1560">
            <v>4985024.68</v>
          </cell>
          <cell r="T1560">
            <v>4985024.68</v>
          </cell>
          <cell r="U1560">
            <v>4985024.68</v>
          </cell>
          <cell r="V1560">
            <v>4985024.68</v>
          </cell>
          <cell r="W1560">
            <v>4985024.68</v>
          </cell>
          <cell r="X1560">
            <v>4985024.68</v>
          </cell>
          <cell r="Y1560">
            <v>4985024.68</v>
          </cell>
          <cell r="Z1560">
            <v>4985024.68</v>
          </cell>
          <cell r="AA1560">
            <v>4985024.68</v>
          </cell>
          <cell r="AD1560">
            <v>4985024.68</v>
          </cell>
          <cell r="AE1560">
            <v>4985024.68</v>
          </cell>
          <cell r="AF1560">
            <v>4985024.68</v>
          </cell>
          <cell r="AG1560">
            <v>4985024.68</v>
          </cell>
          <cell r="AH1560">
            <v>4985024.68</v>
          </cell>
          <cell r="AI1560">
            <v>4985024.68</v>
          </cell>
          <cell r="AJ1560">
            <v>4985024.68</v>
          </cell>
          <cell r="AK1560">
            <v>4985024.68</v>
          </cell>
          <cell r="AL1560">
            <v>4985024.68</v>
          </cell>
          <cell r="AM1560">
            <v>4985024.68</v>
          </cell>
          <cell r="AN1560">
            <v>4985024.68</v>
          </cell>
          <cell r="AP1560">
            <v>4985024.68</v>
          </cell>
          <cell r="AT1560">
            <v>4</v>
          </cell>
        </row>
        <row r="1561"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  <cell r="AP1561">
            <v>0</v>
          </cell>
          <cell r="AT1561">
            <v>4</v>
          </cell>
        </row>
        <row r="1562">
          <cell r="J1562">
            <v>-11821264</v>
          </cell>
          <cell r="K1562">
            <v>-11821264</v>
          </cell>
          <cell r="L1562">
            <v>-11821264</v>
          </cell>
          <cell r="M1562">
            <v>-13324625</v>
          </cell>
          <cell r="N1562">
            <v>-13324625</v>
          </cell>
          <cell r="O1562">
            <v>-13324625</v>
          </cell>
          <cell r="P1562">
            <v>-13324625</v>
          </cell>
          <cell r="Q1562">
            <v>-13324625</v>
          </cell>
          <cell r="R1562">
            <v>-13324625</v>
          </cell>
          <cell r="S1562">
            <v>-13324625</v>
          </cell>
          <cell r="T1562">
            <v>-13324625</v>
          </cell>
          <cell r="U1562">
            <v>-13324625</v>
          </cell>
          <cell r="V1562">
            <v>-13324625</v>
          </cell>
          <cell r="W1562">
            <v>-13324625</v>
          </cell>
          <cell r="X1562">
            <v>-13324625</v>
          </cell>
          <cell r="Y1562">
            <v>-14443200</v>
          </cell>
          <cell r="Z1562">
            <v>-14443200</v>
          </cell>
          <cell r="AA1562">
            <v>-14443200</v>
          </cell>
          <cell r="AD1562">
            <v>-12077280.166666666</v>
          </cell>
          <cell r="AE1562">
            <v>-12290487.166666666</v>
          </cell>
          <cell r="AF1562">
            <v>-12503694.166666666</v>
          </cell>
          <cell r="AG1562">
            <v>-12716901.166666666</v>
          </cell>
          <cell r="AH1562">
            <v>-12886144.708333334</v>
          </cell>
          <cell r="AI1562">
            <v>-13011424.791666666</v>
          </cell>
          <cell r="AJ1562">
            <v>-13136704.875</v>
          </cell>
          <cell r="AK1562">
            <v>-13261984.958333334</v>
          </cell>
          <cell r="AL1562">
            <v>-13371232.291666666</v>
          </cell>
          <cell r="AM1562">
            <v>-13464446.875</v>
          </cell>
          <cell r="AN1562">
            <v>-13557661.458333334</v>
          </cell>
          <cell r="AP1562">
            <v>-13744090.625</v>
          </cell>
          <cell r="AT1562">
            <v>6</v>
          </cell>
        </row>
        <row r="1563">
          <cell r="J1563">
            <v>-5270932</v>
          </cell>
          <cell r="K1563">
            <v>-5270932</v>
          </cell>
          <cell r="L1563">
            <v>-5270932</v>
          </cell>
          <cell r="M1563">
            <v>-6914541</v>
          </cell>
          <cell r="N1563">
            <v>-6914541</v>
          </cell>
          <cell r="O1563">
            <v>-6914541</v>
          </cell>
          <cell r="P1563">
            <v>-6914541</v>
          </cell>
          <cell r="Q1563">
            <v>-6914541</v>
          </cell>
          <cell r="R1563">
            <v>-6914541</v>
          </cell>
          <cell r="S1563">
            <v>-6914541</v>
          </cell>
          <cell r="T1563">
            <v>-6914541</v>
          </cell>
          <cell r="U1563">
            <v>-6914541</v>
          </cell>
          <cell r="V1563">
            <v>-6914541</v>
          </cell>
          <cell r="W1563">
            <v>-6914541</v>
          </cell>
          <cell r="X1563">
            <v>-6914541</v>
          </cell>
          <cell r="Y1563">
            <v>-8111172</v>
          </cell>
          <cell r="Z1563">
            <v>-8111172</v>
          </cell>
          <cell r="AA1563">
            <v>-8111172</v>
          </cell>
          <cell r="AD1563">
            <v>-5307156.291666667</v>
          </cell>
          <cell r="AE1563">
            <v>-5609874.875</v>
          </cell>
          <cell r="AF1563">
            <v>-5912593.458333333</v>
          </cell>
          <cell r="AG1563">
            <v>-6215312.041666667</v>
          </cell>
          <cell r="AH1563">
            <v>-6435155.041666667</v>
          </cell>
          <cell r="AI1563">
            <v>-6572122.458333333</v>
          </cell>
          <cell r="AJ1563">
            <v>-6709089.875</v>
          </cell>
          <cell r="AK1563">
            <v>-6846057.291666667</v>
          </cell>
          <cell r="AL1563">
            <v>-6964400.625</v>
          </cell>
          <cell r="AM1563">
            <v>-7064119.875</v>
          </cell>
          <cell r="AN1563">
            <v>-7163839.125</v>
          </cell>
          <cell r="AP1563">
            <v>-7363277.625</v>
          </cell>
          <cell r="AT1563">
            <v>6</v>
          </cell>
        </row>
        <row r="1564"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  <cell r="AP1564">
            <v>0</v>
          </cell>
          <cell r="AT1564" t="str">
            <v>6</v>
          </cell>
        </row>
        <row r="1565"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M1565">
            <v>0</v>
          </cell>
          <cell r="AN1565">
            <v>0</v>
          </cell>
          <cell r="AP1565">
            <v>0</v>
          </cell>
          <cell r="AT1565">
            <v>6</v>
          </cell>
        </row>
        <row r="1566">
          <cell r="J1566">
            <v>-360786106.38</v>
          </cell>
          <cell r="K1566">
            <v>-347720603.32999998</v>
          </cell>
          <cell r="L1566">
            <v>-346973431.70999998</v>
          </cell>
          <cell r="M1566">
            <v>-346953512.86000001</v>
          </cell>
          <cell r="N1566">
            <v>-348774765.13999999</v>
          </cell>
          <cell r="O1566">
            <v>-346762330.01999998</v>
          </cell>
          <cell r="P1566">
            <v>-343630597.49000001</v>
          </cell>
          <cell r="Q1566">
            <v>-331616886.32999998</v>
          </cell>
          <cell r="R1566">
            <v>-468871764.13999999</v>
          </cell>
          <cell r="S1566">
            <v>-476353499.27999997</v>
          </cell>
          <cell r="T1566">
            <v>-467495407.43000001</v>
          </cell>
          <cell r="U1566">
            <v>-461766954.93000001</v>
          </cell>
          <cell r="V1566">
            <v>-466820071.86000001</v>
          </cell>
          <cell r="W1566">
            <v>-472137990.38999999</v>
          </cell>
          <cell r="X1566">
            <v>-476255557.19999999</v>
          </cell>
          <cell r="Y1566">
            <v>-467591908.44999999</v>
          </cell>
          <cell r="Z1566">
            <v>-469704275.00999999</v>
          </cell>
          <cell r="AA1566">
            <v>-467024285.61000001</v>
          </cell>
          <cell r="AD1566">
            <v>-360224876.75999999</v>
          </cell>
          <cell r="AE1566">
            <v>-362408984.5041666</v>
          </cell>
          <cell r="AF1566">
            <v>-368879759.4083333</v>
          </cell>
          <cell r="AG1566">
            <v>-375667927.8729167</v>
          </cell>
          <cell r="AH1566">
            <v>-383287712.00958329</v>
          </cell>
          <cell r="AI1566">
            <v>-391726903.48166662</v>
          </cell>
          <cell r="AJ1566">
            <v>-401329043.17083329</v>
          </cell>
          <cell r="AK1566">
            <v>-411899856.19374996</v>
          </cell>
          <cell r="AL1566">
            <v>-422313211.23874992</v>
          </cell>
          <cell r="AM1566">
            <v>-432378540.63291663</v>
          </cell>
          <cell r="AN1566">
            <v>-442428185.02708334</v>
          </cell>
          <cell r="AP1566">
            <v>-464298505.67374992</v>
          </cell>
          <cell r="AT1566">
            <v>6</v>
          </cell>
        </row>
        <row r="1567">
          <cell r="J1567">
            <v>-210735083.5</v>
          </cell>
          <cell r="K1567">
            <v>-237405623.47</v>
          </cell>
          <cell r="L1567">
            <v>-252156950.40000001</v>
          </cell>
          <cell r="M1567">
            <v>-257864373.75</v>
          </cell>
          <cell r="N1567">
            <v>-256382151.69999999</v>
          </cell>
          <cell r="O1567">
            <v>-281401884.30000001</v>
          </cell>
          <cell r="P1567">
            <v>-315766626.80000001</v>
          </cell>
          <cell r="Q1567">
            <v>-380581212.88</v>
          </cell>
          <cell r="R1567">
            <v>-38343919.479999997</v>
          </cell>
          <cell r="S1567">
            <v>-79548019.569999993</v>
          </cell>
          <cell r="T1567">
            <v>-143092078.03999999</v>
          </cell>
          <cell r="U1567">
            <v>-177862586.41</v>
          </cell>
          <cell r="V1567">
            <v>-190149682.37</v>
          </cell>
          <cell r="W1567">
            <v>-193746413.21000001</v>
          </cell>
          <cell r="X1567">
            <v>-205221183.87</v>
          </cell>
          <cell r="Y1567">
            <v>-218669887.69999999</v>
          </cell>
          <cell r="Z1567">
            <v>-222846475.78</v>
          </cell>
          <cell r="AA1567">
            <v>-257784672.59999999</v>
          </cell>
          <cell r="AD1567">
            <v>-222569260.76833335</v>
          </cell>
          <cell r="AE1567">
            <v>-224573916.15708339</v>
          </cell>
          <cell r="AF1567">
            <v>-222467954.54750001</v>
          </cell>
          <cell r="AG1567">
            <v>-220981471.38583335</v>
          </cell>
          <cell r="AH1567">
            <v>-219842149.34999999</v>
          </cell>
          <cell r="AI1567">
            <v>-218403984.14458331</v>
          </cell>
          <cell r="AJ1567">
            <v>-215727125.33666667</v>
          </cell>
          <cell r="AK1567">
            <v>-211952334.63708329</v>
          </cell>
          <cell r="AL1567">
            <v>-208363574.11291662</v>
          </cell>
          <cell r="AM1567">
            <v>-205333150.69749999</v>
          </cell>
          <cell r="AN1567">
            <v>-202951780.38</v>
          </cell>
          <cell r="AP1567">
            <v>-197265848.68291667</v>
          </cell>
          <cell r="AT1567">
            <v>6</v>
          </cell>
        </row>
        <row r="1568"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  <cell r="AP1568">
            <v>0</v>
          </cell>
          <cell r="AT1568">
            <v>6</v>
          </cell>
        </row>
        <row r="1569"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P1569">
            <v>0</v>
          </cell>
          <cell r="AT1569">
            <v>6</v>
          </cell>
        </row>
        <row r="1570"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P1570">
            <v>0</v>
          </cell>
          <cell r="AT1570">
            <v>6</v>
          </cell>
        </row>
        <row r="1571"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P1571">
            <v>0</v>
          </cell>
          <cell r="AT1571">
            <v>6</v>
          </cell>
        </row>
        <row r="1572">
          <cell r="J1572">
            <v>75671108</v>
          </cell>
          <cell r="K1572">
            <v>128673648</v>
          </cell>
          <cell r="L1572">
            <v>141864244</v>
          </cell>
          <cell r="M1572">
            <v>142338164</v>
          </cell>
          <cell r="N1572">
            <v>195864996</v>
          </cell>
          <cell r="O1572">
            <v>196372374</v>
          </cell>
          <cell r="P1572">
            <v>204126465</v>
          </cell>
          <cell r="Q1572">
            <v>257363965</v>
          </cell>
          <cell r="R1572">
            <v>13093154</v>
          </cell>
          <cell r="S1572">
            <v>13093154</v>
          </cell>
          <cell r="T1572">
            <v>28712154</v>
          </cell>
          <cell r="U1572">
            <v>28712154</v>
          </cell>
          <cell r="V1572">
            <v>36395354</v>
          </cell>
          <cell r="W1572">
            <v>51573654</v>
          </cell>
          <cell r="X1572">
            <v>64757904</v>
          </cell>
          <cell r="Y1572">
            <v>64757904</v>
          </cell>
          <cell r="Z1572">
            <v>96545904</v>
          </cell>
          <cell r="AA1572">
            <v>99545904</v>
          </cell>
          <cell r="AD1572">
            <v>125916240.90749998</v>
          </cell>
          <cell r="AE1572">
            <v>125372534.25</v>
          </cell>
          <cell r="AF1572">
            <v>125337049.79166667</v>
          </cell>
          <cell r="AG1572">
            <v>123699263.16666667</v>
          </cell>
          <cell r="AH1572">
            <v>120456637.04166667</v>
          </cell>
          <cell r="AI1572">
            <v>117187308.58333333</v>
          </cell>
          <cell r="AJ1572">
            <v>112338319.08333333</v>
          </cell>
          <cell r="AK1572">
            <v>105913055.16666667</v>
          </cell>
          <cell r="AL1572">
            <v>99467780.166666672</v>
          </cell>
          <cell r="AM1572">
            <v>92096973.833333328</v>
          </cell>
          <cell r="AN1572">
            <v>83924242.083333328</v>
          </cell>
          <cell r="AP1572">
            <v>70550604.208333328</v>
          </cell>
          <cell r="AT1572">
            <v>6</v>
          </cell>
        </row>
        <row r="1573">
          <cell r="J1573">
            <v>5848610</v>
          </cell>
          <cell r="K1573">
            <v>5848610</v>
          </cell>
          <cell r="L1573">
            <v>5848610</v>
          </cell>
          <cell r="M1573">
            <v>5848610</v>
          </cell>
          <cell r="N1573">
            <v>5848610</v>
          </cell>
          <cell r="O1573">
            <v>5848610</v>
          </cell>
          <cell r="P1573">
            <v>5848610</v>
          </cell>
          <cell r="Q1573">
            <v>5848610</v>
          </cell>
          <cell r="R1573">
            <v>5848610</v>
          </cell>
          <cell r="S1573">
            <v>5848610</v>
          </cell>
          <cell r="T1573">
            <v>5848610</v>
          </cell>
          <cell r="U1573">
            <v>5848610</v>
          </cell>
          <cell r="V1573">
            <v>5848610</v>
          </cell>
          <cell r="W1573">
            <v>5848610</v>
          </cell>
          <cell r="X1573">
            <v>5848610</v>
          </cell>
          <cell r="Y1573">
            <v>5848610</v>
          </cell>
          <cell r="Z1573">
            <v>5848610</v>
          </cell>
          <cell r="AA1573">
            <v>5848610</v>
          </cell>
          <cell r="AD1573">
            <v>5848610</v>
          </cell>
          <cell r="AE1573">
            <v>5848610</v>
          </cell>
          <cell r="AF1573">
            <v>5848610</v>
          </cell>
          <cell r="AG1573">
            <v>5848610</v>
          </cell>
          <cell r="AH1573">
            <v>5848610</v>
          </cell>
          <cell r="AI1573">
            <v>5848610</v>
          </cell>
          <cell r="AJ1573">
            <v>5848610</v>
          </cell>
          <cell r="AK1573">
            <v>5848610</v>
          </cell>
          <cell r="AL1573">
            <v>5848610</v>
          </cell>
          <cell r="AM1573">
            <v>5848610</v>
          </cell>
          <cell r="AN1573">
            <v>5848610</v>
          </cell>
          <cell r="AP1573">
            <v>5848610</v>
          </cell>
          <cell r="AT1573" t="str">
            <v>56</v>
          </cell>
        </row>
        <row r="1574">
          <cell r="J1574">
            <v>23551027.530000001</v>
          </cell>
          <cell r="K1574">
            <v>10477639.48</v>
          </cell>
          <cell r="L1574">
            <v>9730467.8599999994</v>
          </cell>
          <cell r="M1574">
            <v>12857519.01</v>
          </cell>
          <cell r="N1574">
            <v>14590467.289999999</v>
          </cell>
          <cell r="O1574">
            <v>12578032.17</v>
          </cell>
          <cell r="P1574">
            <v>9446299.6400000006</v>
          </cell>
          <cell r="Q1574">
            <v>-2684277.52</v>
          </cell>
          <cell r="R1574">
            <v>11353352.41</v>
          </cell>
          <cell r="S1574">
            <v>18835087.550000001</v>
          </cell>
          <cell r="T1574">
            <v>9852762.6999999993</v>
          </cell>
          <cell r="U1574">
            <v>4124310.2</v>
          </cell>
          <cell r="V1574">
            <v>9177427.1300000008</v>
          </cell>
          <cell r="W1574">
            <v>12344604.66</v>
          </cell>
          <cell r="X1574">
            <v>16462171.470000001</v>
          </cell>
          <cell r="Y1574">
            <v>10113728.720000001</v>
          </cell>
          <cell r="Z1574">
            <v>12329544.279999999</v>
          </cell>
          <cell r="AA1574">
            <v>9649554.8800000008</v>
          </cell>
          <cell r="AD1574">
            <v>24694630.36666666</v>
          </cell>
          <cell r="AE1574">
            <v>20814973.075833324</v>
          </cell>
          <cell r="AF1574">
            <v>17502745.823333334</v>
          </cell>
          <cell r="AG1574">
            <v>14509270.339583332</v>
          </cell>
          <cell r="AH1574">
            <v>12221929.694583334</v>
          </cell>
          <cell r="AI1574">
            <v>10627157.343333334</v>
          </cell>
          <cell r="AJ1574">
            <v>10106047.542499999</v>
          </cell>
          <cell r="AK1574">
            <v>10464325.408749999</v>
          </cell>
          <cell r="AL1574">
            <v>10630488.463749999</v>
          </cell>
          <cell r="AM1574">
            <v>10421958.742916666</v>
          </cell>
          <cell r="AN1574">
            <v>10205733.730416669</v>
          </cell>
          <cell r="AP1574">
            <v>11462759.772083333</v>
          </cell>
          <cell r="AT1574" t="str">
            <v>56</v>
          </cell>
        </row>
        <row r="1575">
          <cell r="J1575">
            <v>77562549.519999996</v>
          </cell>
          <cell r="K1575">
            <v>77562549.519999996</v>
          </cell>
          <cell r="L1575">
            <v>77562549.519999996</v>
          </cell>
          <cell r="M1575">
            <v>77562549.519999996</v>
          </cell>
          <cell r="N1575">
            <v>77562549.519999996</v>
          </cell>
          <cell r="O1575">
            <v>77562549.519999996</v>
          </cell>
          <cell r="P1575">
            <v>77562549.519999996</v>
          </cell>
          <cell r="Q1575">
            <v>77562549.519999996</v>
          </cell>
          <cell r="R1575">
            <v>77562549.519999996</v>
          </cell>
          <cell r="S1575">
            <v>77562549.519999996</v>
          </cell>
          <cell r="T1575">
            <v>77562549.519999996</v>
          </cell>
          <cell r="U1575">
            <v>77562549.519999996</v>
          </cell>
          <cell r="V1575">
            <v>77562549.519999996</v>
          </cell>
          <cell r="W1575">
            <v>77562549.519999996</v>
          </cell>
          <cell r="X1575">
            <v>77562549.519999996</v>
          </cell>
          <cell r="Y1575">
            <v>77562549.519999996</v>
          </cell>
          <cell r="Z1575">
            <v>77562549.519999996</v>
          </cell>
          <cell r="AA1575">
            <v>77562549.519999996</v>
          </cell>
          <cell r="AD1575">
            <v>77562549.519999996</v>
          </cell>
          <cell r="AE1575">
            <v>77562549.519999996</v>
          </cell>
          <cell r="AF1575">
            <v>77562549.519999996</v>
          </cell>
          <cell r="AG1575">
            <v>77562549.519999996</v>
          </cell>
          <cell r="AH1575">
            <v>77562549.519999996</v>
          </cell>
          <cell r="AI1575">
            <v>77562549.519999996</v>
          </cell>
          <cell r="AJ1575">
            <v>77562549.519999996</v>
          </cell>
          <cell r="AK1575">
            <v>77562549.519999996</v>
          </cell>
          <cell r="AL1575">
            <v>77562549.519999996</v>
          </cell>
          <cell r="AM1575">
            <v>77562549.519999996</v>
          </cell>
          <cell r="AN1575">
            <v>77562549.519999996</v>
          </cell>
          <cell r="AP1575">
            <v>77562549.519999996</v>
          </cell>
          <cell r="AT1575">
            <v>6</v>
          </cell>
        </row>
        <row r="1576">
          <cell r="J1576">
            <v>1755001.25</v>
          </cell>
          <cell r="K1576">
            <v>1755001.25</v>
          </cell>
          <cell r="L1576">
            <v>1755001.25</v>
          </cell>
          <cell r="M1576">
            <v>1755001.25</v>
          </cell>
          <cell r="N1576">
            <v>1755001.25</v>
          </cell>
          <cell r="O1576">
            <v>1755001.25</v>
          </cell>
          <cell r="P1576">
            <v>1755001.25</v>
          </cell>
          <cell r="Q1576">
            <v>1755001.25</v>
          </cell>
          <cell r="R1576">
            <v>1755001.25</v>
          </cell>
          <cell r="S1576">
            <v>1755001.25</v>
          </cell>
          <cell r="T1576">
            <v>1755001.25</v>
          </cell>
          <cell r="U1576">
            <v>1755001.25</v>
          </cell>
          <cell r="V1576">
            <v>1755001.25</v>
          </cell>
          <cell r="W1576">
            <v>1755001.25</v>
          </cell>
          <cell r="X1576">
            <v>1755001.25</v>
          </cell>
          <cell r="Y1576">
            <v>1755001.25</v>
          </cell>
          <cell r="Z1576">
            <v>1755001.25</v>
          </cell>
          <cell r="AA1576">
            <v>1755001.25</v>
          </cell>
          <cell r="AD1576">
            <v>1755001.25</v>
          </cell>
          <cell r="AE1576">
            <v>1755001.25</v>
          </cell>
          <cell r="AF1576">
            <v>1755001.25</v>
          </cell>
          <cell r="AG1576">
            <v>1755001.25</v>
          </cell>
          <cell r="AH1576">
            <v>1755001.25</v>
          </cell>
          <cell r="AI1576">
            <v>1755001.25</v>
          </cell>
          <cell r="AJ1576">
            <v>1755001.25</v>
          </cell>
          <cell r="AK1576">
            <v>1755001.25</v>
          </cell>
          <cell r="AL1576">
            <v>1755001.25</v>
          </cell>
          <cell r="AM1576">
            <v>1755001.25</v>
          </cell>
          <cell r="AN1576">
            <v>1755001.25</v>
          </cell>
          <cell r="AP1576">
            <v>1755001.25</v>
          </cell>
          <cell r="AT1576">
            <v>6</v>
          </cell>
        </row>
        <row r="1577">
          <cell r="J1577">
            <v>1471103.62</v>
          </cell>
          <cell r="K1577">
            <v>1471103.62</v>
          </cell>
          <cell r="L1577">
            <v>1471103.62</v>
          </cell>
          <cell r="M1577">
            <v>1471103.62</v>
          </cell>
          <cell r="N1577">
            <v>1471103.62</v>
          </cell>
          <cell r="O1577">
            <v>1471103.62</v>
          </cell>
          <cell r="P1577">
            <v>1471103.62</v>
          </cell>
          <cell r="Q1577">
            <v>1471103.62</v>
          </cell>
          <cell r="R1577">
            <v>1471103.62</v>
          </cell>
          <cell r="S1577">
            <v>1471103.62</v>
          </cell>
          <cell r="T1577">
            <v>1471103.62</v>
          </cell>
          <cell r="U1577">
            <v>1471103.62</v>
          </cell>
          <cell r="V1577">
            <v>1471103.62</v>
          </cell>
          <cell r="W1577">
            <v>1471103.62</v>
          </cell>
          <cell r="X1577">
            <v>1471103.62</v>
          </cell>
          <cell r="Y1577">
            <v>1471103.62</v>
          </cell>
          <cell r="Z1577">
            <v>1471103.62</v>
          </cell>
          <cell r="AA1577">
            <v>1471103.62</v>
          </cell>
          <cell r="AD1577">
            <v>1471103.6200000003</v>
          </cell>
          <cell r="AE1577">
            <v>1471103.6200000003</v>
          </cell>
          <cell r="AF1577">
            <v>1471103.6200000003</v>
          </cell>
          <cell r="AG1577">
            <v>1471103.6200000003</v>
          </cell>
          <cell r="AH1577">
            <v>1471103.6200000003</v>
          </cell>
          <cell r="AI1577">
            <v>1471103.6200000003</v>
          </cell>
          <cell r="AJ1577">
            <v>1471103.6200000003</v>
          </cell>
          <cell r="AK1577">
            <v>1471103.6200000003</v>
          </cell>
          <cell r="AL1577">
            <v>1471103.6200000003</v>
          </cell>
          <cell r="AM1577">
            <v>1471103.6200000003</v>
          </cell>
          <cell r="AN1577">
            <v>1471103.6200000003</v>
          </cell>
          <cell r="AP1577">
            <v>1471103.6200000003</v>
          </cell>
          <cell r="AT1577">
            <v>6</v>
          </cell>
        </row>
        <row r="1578">
          <cell r="J1578">
            <v>16359946.109999999</v>
          </cell>
          <cell r="K1578">
            <v>16359946.109999999</v>
          </cell>
          <cell r="L1578">
            <v>16359946.109999999</v>
          </cell>
          <cell r="M1578">
            <v>16359946.109999999</v>
          </cell>
          <cell r="N1578">
            <v>16359946.109999999</v>
          </cell>
          <cell r="O1578">
            <v>16359946.109999999</v>
          </cell>
          <cell r="P1578">
            <v>16359946.109999999</v>
          </cell>
          <cell r="Q1578">
            <v>16359946.109999999</v>
          </cell>
          <cell r="R1578">
            <v>16359946.109999999</v>
          </cell>
          <cell r="S1578">
            <v>16359946.109999999</v>
          </cell>
          <cell r="T1578">
            <v>16359946.109999999</v>
          </cell>
          <cell r="U1578">
            <v>16359946.109999999</v>
          </cell>
          <cell r="V1578">
            <v>16359946.109999999</v>
          </cell>
          <cell r="W1578">
            <v>16359946.109999999</v>
          </cell>
          <cell r="X1578">
            <v>16359946.109999999</v>
          </cell>
          <cell r="Y1578">
            <v>16359946.109999999</v>
          </cell>
          <cell r="Z1578">
            <v>16359946.109999999</v>
          </cell>
          <cell r="AA1578">
            <v>16359946.109999999</v>
          </cell>
          <cell r="AD1578">
            <v>16359946.110000005</v>
          </cell>
          <cell r="AE1578">
            <v>16359946.110000005</v>
          </cell>
          <cell r="AF1578">
            <v>16359946.110000005</v>
          </cell>
          <cell r="AG1578">
            <v>16359946.110000005</v>
          </cell>
          <cell r="AH1578">
            <v>16359946.110000005</v>
          </cell>
          <cell r="AI1578">
            <v>16359946.110000005</v>
          </cell>
          <cell r="AJ1578">
            <v>16359946.110000005</v>
          </cell>
          <cell r="AK1578">
            <v>16359946.110000005</v>
          </cell>
          <cell r="AL1578">
            <v>16359946.110000005</v>
          </cell>
          <cell r="AM1578">
            <v>16359946.110000005</v>
          </cell>
          <cell r="AN1578">
            <v>16359946.110000005</v>
          </cell>
          <cell r="AP1578">
            <v>16359946.110000005</v>
          </cell>
          <cell r="AT1578">
            <v>6</v>
          </cell>
        </row>
        <row r="1579"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P1579">
            <v>0</v>
          </cell>
          <cell r="AT1579">
            <v>6</v>
          </cell>
        </row>
        <row r="1580">
          <cell r="J1580">
            <v>14756651</v>
          </cell>
          <cell r="K1580">
            <v>14764536</v>
          </cell>
          <cell r="L1580">
            <v>14764536</v>
          </cell>
          <cell r="M1580">
            <v>14764536</v>
          </cell>
          <cell r="N1580">
            <v>14852840</v>
          </cell>
          <cell r="O1580">
            <v>14852840</v>
          </cell>
          <cell r="P1580">
            <v>14852840</v>
          </cell>
          <cell r="Q1580">
            <v>14969706</v>
          </cell>
          <cell r="R1580">
            <v>14969706</v>
          </cell>
          <cell r="S1580">
            <v>14969706</v>
          </cell>
          <cell r="T1580">
            <v>15093939</v>
          </cell>
          <cell r="U1580">
            <v>15093939</v>
          </cell>
          <cell r="V1580">
            <v>15093939</v>
          </cell>
          <cell r="W1580">
            <v>17244680</v>
          </cell>
          <cell r="X1580">
            <v>17244680</v>
          </cell>
          <cell r="Y1580">
            <v>17244680</v>
          </cell>
          <cell r="Z1580">
            <v>17141231</v>
          </cell>
          <cell r="AA1580">
            <v>17141231</v>
          </cell>
          <cell r="AD1580">
            <v>14758873.875</v>
          </cell>
          <cell r="AE1580">
            <v>14789697.625</v>
          </cell>
          <cell r="AF1580">
            <v>14820521.375</v>
          </cell>
          <cell r="AG1580">
            <v>14849986.916666666</v>
          </cell>
          <cell r="AH1580">
            <v>14878094.25</v>
          </cell>
          <cell r="AI1580">
            <v>14906201.583333334</v>
          </cell>
          <cell r="AJ1580">
            <v>15023594.583333334</v>
          </cell>
          <cell r="AK1580">
            <v>15230273.25</v>
          </cell>
          <cell r="AL1580">
            <v>15436951.916666666</v>
          </cell>
          <cell r="AM1580">
            <v>15635640.875</v>
          </cell>
          <cell r="AN1580">
            <v>15826340.125</v>
          </cell>
          <cell r="AP1580">
            <v>16289294.416666666</v>
          </cell>
          <cell r="AT1580">
            <v>6</v>
          </cell>
        </row>
        <row r="1581"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P1581">
            <v>0</v>
          </cell>
          <cell r="AT1581">
            <v>6</v>
          </cell>
        </row>
        <row r="1582"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P1582">
            <v>0</v>
          </cell>
          <cell r="AT1582" t="str">
            <v>56</v>
          </cell>
        </row>
        <row r="1583"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P1583">
            <v>0</v>
          </cell>
          <cell r="AT1583" t="str">
            <v>56</v>
          </cell>
        </row>
        <row r="1584"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P1584">
            <v>0</v>
          </cell>
          <cell r="AT1584" t="str">
            <v>56</v>
          </cell>
        </row>
        <row r="1585"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P1585">
            <v>0</v>
          </cell>
          <cell r="AT1585" t="str">
            <v>56</v>
          </cell>
        </row>
        <row r="1586"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P1586">
            <v>0</v>
          </cell>
          <cell r="AT1586" t="str">
            <v>56</v>
          </cell>
        </row>
        <row r="1587"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P1587">
            <v>0</v>
          </cell>
          <cell r="AT1587" t="str">
            <v>56</v>
          </cell>
        </row>
        <row r="1588"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P1588">
            <v>0</v>
          </cell>
          <cell r="AT1588" t="str">
            <v>56</v>
          </cell>
        </row>
        <row r="1589"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P1589">
            <v>0</v>
          </cell>
          <cell r="AT1589" t="str">
            <v>5</v>
          </cell>
        </row>
        <row r="1590">
          <cell r="J1590">
            <v>-14272967.1</v>
          </cell>
          <cell r="K1590">
            <v>-14213743.1</v>
          </cell>
          <cell r="L1590">
            <v>-14154519.1</v>
          </cell>
          <cell r="M1590">
            <v>-14095295.1</v>
          </cell>
          <cell r="N1590">
            <v>-14036071.1</v>
          </cell>
          <cell r="O1590">
            <v>-13976847.1</v>
          </cell>
          <cell r="P1590">
            <v>-13917623.1</v>
          </cell>
          <cell r="Q1590">
            <v>-13858399.1</v>
          </cell>
          <cell r="R1590">
            <v>-13799175.1</v>
          </cell>
          <cell r="S1590">
            <v>-13739951.1</v>
          </cell>
          <cell r="T1590">
            <v>-13680727.1</v>
          </cell>
          <cell r="U1590">
            <v>-13621503.1</v>
          </cell>
          <cell r="V1590">
            <v>-13562279.1</v>
          </cell>
          <cell r="W1590">
            <v>-13503055.1</v>
          </cell>
          <cell r="X1590">
            <v>-13443831.1</v>
          </cell>
          <cell r="Y1590">
            <v>-13384607.1</v>
          </cell>
          <cell r="Z1590">
            <v>-13325383.1</v>
          </cell>
          <cell r="AA1590">
            <v>-13266159.1</v>
          </cell>
          <cell r="AD1590">
            <v>-14213743.099999996</v>
          </cell>
          <cell r="AE1590">
            <v>-14154519.099999996</v>
          </cell>
          <cell r="AF1590">
            <v>-14095295.099999996</v>
          </cell>
          <cell r="AG1590">
            <v>-14036071.099999996</v>
          </cell>
          <cell r="AH1590">
            <v>-13976847.099999996</v>
          </cell>
          <cell r="AI1590">
            <v>-13917623.099999996</v>
          </cell>
          <cell r="AJ1590">
            <v>-13858399.099999996</v>
          </cell>
          <cell r="AK1590">
            <v>-13799175.099999996</v>
          </cell>
          <cell r="AL1590">
            <v>-13739951.099999996</v>
          </cell>
          <cell r="AM1590">
            <v>-13680727.099999996</v>
          </cell>
          <cell r="AN1590">
            <v>-13621503.099999996</v>
          </cell>
          <cell r="AP1590">
            <v>-13503055.099999996</v>
          </cell>
          <cell r="AT1590" t="str">
            <v>5</v>
          </cell>
        </row>
        <row r="1591">
          <cell r="J1591">
            <v>22363184.399999999</v>
          </cell>
          <cell r="K1591">
            <v>22265100.399999999</v>
          </cell>
          <cell r="L1591">
            <v>22167016.399999999</v>
          </cell>
          <cell r="M1591">
            <v>22068932.399999999</v>
          </cell>
          <cell r="N1591">
            <v>21970848.399999999</v>
          </cell>
          <cell r="O1591">
            <v>21872764.399999999</v>
          </cell>
          <cell r="P1591">
            <v>21774680.399999999</v>
          </cell>
          <cell r="Q1591">
            <v>21676596.399999999</v>
          </cell>
          <cell r="R1591">
            <v>21578512.399999999</v>
          </cell>
          <cell r="S1591">
            <v>21480428.399999999</v>
          </cell>
          <cell r="T1591">
            <v>21382344.399999999</v>
          </cell>
          <cell r="U1591">
            <v>21284260.399999999</v>
          </cell>
          <cell r="V1591">
            <v>21186176.399999999</v>
          </cell>
          <cell r="W1591">
            <v>21088092.399999999</v>
          </cell>
          <cell r="X1591">
            <v>20990008.399999999</v>
          </cell>
          <cell r="Y1591">
            <v>20891924.399999999</v>
          </cell>
          <cell r="Z1591">
            <v>20793840.399999999</v>
          </cell>
          <cell r="AA1591">
            <v>20695756.399999999</v>
          </cell>
          <cell r="AD1591">
            <v>22265100.400000002</v>
          </cell>
          <cell r="AE1591">
            <v>22167016.400000002</v>
          </cell>
          <cell r="AF1591">
            <v>22068932.400000002</v>
          </cell>
          <cell r="AG1591">
            <v>21970848.400000002</v>
          </cell>
          <cell r="AH1591">
            <v>21872764.400000002</v>
          </cell>
          <cell r="AI1591">
            <v>21774680.400000002</v>
          </cell>
          <cell r="AJ1591">
            <v>21676596.400000002</v>
          </cell>
          <cell r="AK1591">
            <v>21578512.400000002</v>
          </cell>
          <cell r="AL1591">
            <v>21480428.400000002</v>
          </cell>
          <cell r="AM1591">
            <v>21382344.400000002</v>
          </cell>
          <cell r="AN1591">
            <v>21284260.400000002</v>
          </cell>
          <cell r="AP1591">
            <v>21088092.395833336</v>
          </cell>
          <cell r="AT1591" t="str">
            <v>5</v>
          </cell>
        </row>
        <row r="1592"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P1592">
            <v>0</v>
          </cell>
          <cell r="AT1592" t="str">
            <v>5</v>
          </cell>
        </row>
        <row r="1593">
          <cell r="J1593">
            <v>433722.7</v>
          </cell>
          <cell r="K1593">
            <v>431945.7</v>
          </cell>
          <cell r="L1593">
            <v>430168.7</v>
          </cell>
          <cell r="M1593">
            <v>428391.7</v>
          </cell>
          <cell r="N1593">
            <v>426614.7</v>
          </cell>
          <cell r="O1593">
            <v>424837.7</v>
          </cell>
          <cell r="P1593">
            <v>423060.7</v>
          </cell>
          <cell r="Q1593">
            <v>421283.7</v>
          </cell>
          <cell r="R1593">
            <v>419506.7</v>
          </cell>
          <cell r="S1593">
            <v>417729.7</v>
          </cell>
          <cell r="T1593">
            <v>415952.7</v>
          </cell>
          <cell r="U1593">
            <v>414175.7</v>
          </cell>
          <cell r="V1593">
            <v>412398.7</v>
          </cell>
          <cell r="W1593">
            <v>410621.7</v>
          </cell>
          <cell r="X1593">
            <v>408844.7</v>
          </cell>
          <cell r="Y1593">
            <v>407067.7</v>
          </cell>
          <cell r="Z1593">
            <v>405290.7</v>
          </cell>
          <cell r="AA1593">
            <v>403513.7</v>
          </cell>
          <cell r="AD1593">
            <v>431945.70000000013</v>
          </cell>
          <cell r="AE1593">
            <v>430168.70000000013</v>
          </cell>
          <cell r="AF1593">
            <v>428391.70000000013</v>
          </cell>
          <cell r="AG1593">
            <v>426614.70000000013</v>
          </cell>
          <cell r="AH1593">
            <v>424837.70000000013</v>
          </cell>
          <cell r="AI1593">
            <v>423060.70000000013</v>
          </cell>
          <cell r="AJ1593">
            <v>421283.70000000013</v>
          </cell>
          <cell r="AK1593">
            <v>419506.70000000013</v>
          </cell>
          <cell r="AL1593">
            <v>417729.70000000013</v>
          </cell>
          <cell r="AM1593">
            <v>415952.70000000013</v>
          </cell>
          <cell r="AN1593">
            <v>414175.70000000013</v>
          </cell>
          <cell r="AP1593">
            <v>410621.70000000013</v>
          </cell>
          <cell r="AT1593" t="str">
            <v>5</v>
          </cell>
        </row>
        <row r="1594">
          <cell r="J1594">
            <v>206107216.34999999</v>
          </cell>
          <cell r="K1594">
            <v>204991633.02000001</v>
          </cell>
          <cell r="L1594">
            <v>203876049.69</v>
          </cell>
          <cell r="M1594">
            <v>202760466.36000001</v>
          </cell>
          <cell r="N1594">
            <v>202983047.47</v>
          </cell>
          <cell r="O1594">
            <v>201842681.30000001</v>
          </cell>
          <cell r="P1594">
            <v>200702315.13</v>
          </cell>
          <cell r="Q1594">
            <v>209337118</v>
          </cell>
          <cell r="R1594">
            <v>206705063</v>
          </cell>
          <cell r="S1594">
            <v>205693063</v>
          </cell>
          <cell r="T1594">
            <v>204681063</v>
          </cell>
          <cell r="U1594">
            <v>203669063</v>
          </cell>
          <cell r="V1594">
            <v>202657063</v>
          </cell>
          <cell r="W1594">
            <v>201645063</v>
          </cell>
          <cell r="X1594">
            <v>200633063</v>
          </cell>
          <cell r="Y1594">
            <v>199621063</v>
          </cell>
          <cell r="Z1594">
            <v>198857788</v>
          </cell>
          <cell r="AA1594">
            <v>197901582.5</v>
          </cell>
          <cell r="AD1594">
            <v>205779936.12666669</v>
          </cell>
          <cell r="AE1594">
            <v>205521081.89041665</v>
          </cell>
          <cell r="AF1594">
            <v>205203357.3066667</v>
          </cell>
          <cell r="AG1594">
            <v>204894264.66708335</v>
          </cell>
          <cell r="AH1594">
            <v>204593803.97166669</v>
          </cell>
          <cell r="AI1594">
            <v>204301975.22041669</v>
          </cell>
          <cell r="AJ1594">
            <v>204018778.41333333</v>
          </cell>
          <cell r="AK1594">
            <v>203744213.55041668</v>
          </cell>
          <cell r="AL1594">
            <v>203478280.63166666</v>
          </cell>
          <cell r="AM1594">
            <v>203175586.34708336</v>
          </cell>
          <cell r="AN1594">
            <v>202839488.08583334</v>
          </cell>
          <cell r="AP1594">
            <v>201100011.08333334</v>
          </cell>
          <cell r="AT1594" t="str">
            <v>57</v>
          </cell>
        </row>
        <row r="1595">
          <cell r="J1595">
            <v>-72137525.719999999</v>
          </cell>
          <cell r="K1595">
            <v>-71747071.560000002</v>
          </cell>
          <cell r="L1595">
            <v>-71356617.390000001</v>
          </cell>
          <cell r="M1595">
            <v>-70966163.230000004</v>
          </cell>
          <cell r="N1595">
            <v>-71044066.609999999</v>
          </cell>
          <cell r="O1595">
            <v>-70644938.450000003</v>
          </cell>
          <cell r="P1595">
            <v>-70245810.299999997</v>
          </cell>
          <cell r="Q1595">
            <v>-73267991.299999997</v>
          </cell>
          <cell r="R1595">
            <v>-72346772.049999997</v>
          </cell>
          <cell r="S1595">
            <v>-71992572.049999997</v>
          </cell>
          <cell r="T1595">
            <v>-71638372.049999997</v>
          </cell>
          <cell r="U1595">
            <v>-71284172.049999997</v>
          </cell>
          <cell r="V1595">
            <v>-70929972.049999997</v>
          </cell>
          <cell r="W1595">
            <v>-70575772.049999997</v>
          </cell>
          <cell r="X1595">
            <v>-70221572.049999997</v>
          </cell>
          <cell r="Y1595">
            <v>-69867372.049999997</v>
          </cell>
          <cell r="Z1595">
            <v>-69600225.799999997</v>
          </cell>
          <cell r="AA1595">
            <v>-69265553.870000005</v>
          </cell>
          <cell r="AD1595">
            <v>-72022977.643749997</v>
          </cell>
          <cell r="AE1595">
            <v>-71932378.661249995</v>
          </cell>
          <cell r="AF1595">
            <v>-71821175.057083324</v>
          </cell>
          <cell r="AG1595">
            <v>-71712992.63333331</v>
          </cell>
          <cell r="AH1595">
            <v>-71607831.390000001</v>
          </cell>
          <cell r="AI1595">
            <v>-71505691.327083319</v>
          </cell>
          <cell r="AJ1595">
            <v>-71406572.444583312</v>
          </cell>
          <cell r="AK1595">
            <v>-71310474.742499992</v>
          </cell>
          <cell r="AL1595">
            <v>-71217398.220833316</v>
          </cell>
          <cell r="AM1595">
            <v>-71111455.221249998</v>
          </cell>
          <cell r="AN1595">
            <v>-70993820.829999983</v>
          </cell>
          <cell r="AP1595">
            <v>-70385003.87833333</v>
          </cell>
          <cell r="AT1595" t="str">
            <v>57</v>
          </cell>
        </row>
        <row r="1596">
          <cell r="J1596">
            <v>12087726.25</v>
          </cell>
          <cell r="K1596">
            <v>11981652.5</v>
          </cell>
          <cell r="L1596">
            <v>11875578.75</v>
          </cell>
          <cell r="M1596">
            <v>11769505</v>
          </cell>
          <cell r="N1596">
            <v>11663431.25</v>
          </cell>
          <cell r="O1596">
            <v>11557357.5</v>
          </cell>
          <cell r="P1596">
            <v>11451283.75</v>
          </cell>
          <cell r="Q1596">
            <v>11360802</v>
          </cell>
          <cell r="R1596">
            <v>11237751</v>
          </cell>
          <cell r="S1596">
            <v>11114700</v>
          </cell>
          <cell r="T1596">
            <v>10991649</v>
          </cell>
          <cell r="U1596">
            <v>10868598</v>
          </cell>
          <cell r="V1596">
            <v>10745547</v>
          </cell>
          <cell r="W1596">
            <v>10622496</v>
          </cell>
          <cell r="X1596">
            <v>10499445</v>
          </cell>
          <cell r="Y1596">
            <v>10376394</v>
          </cell>
          <cell r="Z1596">
            <v>10253343</v>
          </cell>
          <cell r="AA1596">
            <v>10130292</v>
          </cell>
          <cell r="AD1596">
            <v>11982302.166666666</v>
          </cell>
          <cell r="AE1596">
            <v>11876820.364583334</v>
          </cell>
          <cell r="AF1596">
            <v>11769923.791666666</v>
          </cell>
          <cell r="AG1596">
            <v>11661612.447916666</v>
          </cell>
          <cell r="AH1596">
            <v>11551886.333333334</v>
          </cell>
          <cell r="AI1596">
            <v>11440745.447916666</v>
          </cell>
          <cell r="AJ1596">
            <v>11328189.791666666</v>
          </cell>
          <cell r="AK1596">
            <v>11214219.364583334</v>
          </cell>
          <cell r="AL1596">
            <v>11098834.166666666</v>
          </cell>
          <cell r="AM1596">
            <v>10982034.197916666</v>
          </cell>
          <cell r="AN1596">
            <v>10863819.458333334</v>
          </cell>
          <cell r="AP1596">
            <v>10734426.5</v>
          </cell>
          <cell r="AT1596" t="str">
            <v>57</v>
          </cell>
        </row>
        <row r="1597">
          <cell r="J1597">
            <v>-4230704.1500000004</v>
          </cell>
          <cell r="K1597">
            <v>-4193578.33</v>
          </cell>
          <cell r="L1597">
            <v>-4156452.52</v>
          </cell>
          <cell r="M1597">
            <v>-4119326.71</v>
          </cell>
          <cell r="N1597">
            <v>-4082200.9</v>
          </cell>
          <cell r="O1597">
            <v>-4045075.08</v>
          </cell>
          <cell r="P1597">
            <v>-4007949.27</v>
          </cell>
          <cell r="Q1597">
            <v>-3976280.66</v>
          </cell>
          <cell r="R1597">
            <v>-3933212.81</v>
          </cell>
          <cell r="S1597">
            <v>-3890144.96</v>
          </cell>
          <cell r="T1597">
            <v>-3847077.11</v>
          </cell>
          <cell r="U1597">
            <v>-3804009.26</v>
          </cell>
          <cell r="V1597">
            <v>-3760941.41</v>
          </cell>
          <cell r="W1597">
            <v>-3717873.56</v>
          </cell>
          <cell r="X1597">
            <v>-3674805.71</v>
          </cell>
          <cell r="Y1597">
            <v>-3631737.86</v>
          </cell>
          <cell r="Z1597">
            <v>-3588670.01</v>
          </cell>
          <cell r="AA1597">
            <v>-3545602.16</v>
          </cell>
          <cell r="AD1597">
            <v>-4193805.7170833331</v>
          </cell>
          <cell r="AE1597">
            <v>-4156887.0862500011</v>
          </cell>
          <cell r="AF1597">
            <v>-4119473.2858333346</v>
          </cell>
          <cell r="AG1597">
            <v>-4081564.3158333334</v>
          </cell>
          <cell r="AH1597">
            <v>-4043160.1758333333</v>
          </cell>
          <cell r="AI1597">
            <v>-4004260.8658333328</v>
          </cell>
          <cell r="AJ1597">
            <v>-3964866.38625</v>
          </cell>
          <cell r="AK1597">
            <v>-3924976.737083334</v>
          </cell>
          <cell r="AL1597">
            <v>-3884591.9179166667</v>
          </cell>
          <cell r="AM1597">
            <v>-3843711.9287499995</v>
          </cell>
          <cell r="AN1597">
            <v>-3802336.7699999996</v>
          </cell>
          <cell r="AP1597">
            <v>-3757049.2349999994</v>
          </cell>
          <cell r="AT1597" t="str">
            <v>57</v>
          </cell>
        </row>
        <row r="1598">
          <cell r="J1598">
            <v>-2847083.35</v>
          </cell>
          <cell r="K1598">
            <v>-2825500.02</v>
          </cell>
          <cell r="L1598">
            <v>-2803916.69</v>
          </cell>
          <cell r="M1598">
            <v>-2782333.36</v>
          </cell>
          <cell r="N1598">
            <v>-4561835.0599999996</v>
          </cell>
          <cell r="O1598">
            <v>-4517585.0599999996</v>
          </cell>
          <cell r="P1598">
            <v>-4473335.0599999996</v>
          </cell>
          <cell r="Q1598">
            <v>-5076000</v>
          </cell>
          <cell r="R1598">
            <v>-5091416.67</v>
          </cell>
          <cell r="S1598">
            <v>-5044833.34</v>
          </cell>
          <cell r="T1598">
            <v>-4998250.01</v>
          </cell>
          <cell r="U1598">
            <v>-4951666.68</v>
          </cell>
          <cell r="V1598">
            <v>-4905083.3499999996</v>
          </cell>
          <cell r="W1598">
            <v>-4858500.0199999996</v>
          </cell>
          <cell r="X1598">
            <v>-4811916.6900000004</v>
          </cell>
          <cell r="Y1598">
            <v>-4765333.3600000003</v>
          </cell>
          <cell r="Z1598">
            <v>-4384000</v>
          </cell>
          <cell r="AA1598">
            <v>-4341666.67</v>
          </cell>
          <cell r="AD1598">
            <v>-3369271.2749999999</v>
          </cell>
          <cell r="AE1598">
            <v>-3547562.9416666664</v>
          </cell>
          <cell r="AF1598">
            <v>-3726354.6083333329</v>
          </cell>
          <cell r="AG1598">
            <v>-3903062.941666666</v>
          </cell>
          <cell r="AH1598">
            <v>-4077687.9416666664</v>
          </cell>
          <cell r="AI1598">
            <v>-4250229.6083333325</v>
          </cell>
          <cell r="AJ1598">
            <v>-4420687.9416666664</v>
          </cell>
          <cell r="AK1598">
            <v>-4589062.9416666664</v>
          </cell>
          <cell r="AL1598">
            <v>-4755354.6083333334</v>
          </cell>
          <cell r="AM1598">
            <v>-4830569.814166666</v>
          </cell>
          <cell r="AN1598">
            <v>-4815830.0870833332</v>
          </cell>
          <cell r="AP1598">
            <v>-4754583.3441666663</v>
          </cell>
          <cell r="AT1598" t="str">
            <v>57</v>
          </cell>
        </row>
        <row r="1599">
          <cell r="J1599">
            <v>996479.08</v>
          </cell>
          <cell r="K1599">
            <v>988924.92</v>
          </cell>
          <cell r="L1599">
            <v>981370.75</v>
          </cell>
          <cell r="M1599">
            <v>973816.59</v>
          </cell>
          <cell r="N1599">
            <v>1596642.18</v>
          </cell>
          <cell r="O1599">
            <v>1581154.68</v>
          </cell>
          <cell r="P1599">
            <v>1565667.18</v>
          </cell>
          <cell r="Q1599">
            <v>1776599.91</v>
          </cell>
          <cell r="R1599">
            <v>1781995.74</v>
          </cell>
          <cell r="S1599">
            <v>1765691.58</v>
          </cell>
          <cell r="T1599">
            <v>1749387.41</v>
          </cell>
          <cell r="U1599">
            <v>1733083.25</v>
          </cell>
          <cell r="V1599">
            <v>1716779.08</v>
          </cell>
          <cell r="W1599">
            <v>1700474.92</v>
          </cell>
          <cell r="X1599">
            <v>1684170.75</v>
          </cell>
          <cell r="Y1599">
            <v>1667866.59</v>
          </cell>
          <cell r="Z1599">
            <v>1534399.91</v>
          </cell>
          <cell r="AA1599">
            <v>1519583.24</v>
          </cell>
          <cell r="AD1599">
            <v>1179244.8558333332</v>
          </cell>
          <cell r="AE1599">
            <v>1241646.9391666667</v>
          </cell>
          <cell r="AF1599">
            <v>1304224.0225</v>
          </cell>
          <cell r="AG1599">
            <v>1366071.9391666667</v>
          </cell>
          <cell r="AH1599">
            <v>1427190.6891666667</v>
          </cell>
          <cell r="AI1599">
            <v>1487580.2725</v>
          </cell>
          <cell r="AJ1599">
            <v>1547240.6891666669</v>
          </cell>
          <cell r="AK1599">
            <v>1606171.9391666667</v>
          </cell>
          <cell r="AL1599">
            <v>1664374.0225</v>
          </cell>
          <cell r="AM1599">
            <v>1690699.3445833332</v>
          </cell>
          <cell r="AN1599">
            <v>1685540.4400000002</v>
          </cell>
          <cell r="AP1599">
            <v>1664104.0616666665</v>
          </cell>
          <cell r="AT1599" t="str">
            <v>57</v>
          </cell>
        </row>
        <row r="1600"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P1600">
            <v>0</v>
          </cell>
          <cell r="AT1600" t="str">
            <v>56</v>
          </cell>
        </row>
        <row r="1601"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P1601">
            <v>0</v>
          </cell>
          <cell r="AT1601" t="str">
            <v>56</v>
          </cell>
        </row>
        <row r="1602">
          <cell r="J1602">
            <v>-151802.95000000001</v>
          </cell>
          <cell r="K1602">
            <v>-151181</v>
          </cell>
          <cell r="L1602">
            <v>-150559.04999999999</v>
          </cell>
          <cell r="M1602">
            <v>-149937.1</v>
          </cell>
          <cell r="N1602">
            <v>-149315.15</v>
          </cell>
          <cell r="O1602">
            <v>-148693.20000000001</v>
          </cell>
          <cell r="P1602">
            <v>-148071.25</v>
          </cell>
          <cell r="Q1602">
            <v>-147449.29999999999</v>
          </cell>
          <cell r="R1602">
            <v>-146827.35</v>
          </cell>
          <cell r="S1602">
            <v>-146205.4</v>
          </cell>
          <cell r="T1602">
            <v>-145583.45000000001</v>
          </cell>
          <cell r="U1602">
            <v>-144961.5</v>
          </cell>
          <cell r="V1602">
            <v>-144339.54999999999</v>
          </cell>
          <cell r="W1602">
            <v>-143717.6</v>
          </cell>
          <cell r="X1602">
            <v>-143095.65</v>
          </cell>
          <cell r="Y1602">
            <v>-142473.70000000001</v>
          </cell>
          <cell r="Z1602">
            <v>-141851.75</v>
          </cell>
          <cell r="AA1602">
            <v>-141229.79999999999</v>
          </cell>
          <cell r="AD1602">
            <v>-151181</v>
          </cell>
          <cell r="AE1602">
            <v>-150559.05000000002</v>
          </cell>
          <cell r="AF1602">
            <v>-149937.1</v>
          </cell>
          <cell r="AG1602">
            <v>-149315.15</v>
          </cell>
          <cell r="AH1602">
            <v>-148693.19999999998</v>
          </cell>
          <cell r="AI1602">
            <v>-148071.25</v>
          </cell>
          <cell r="AJ1602">
            <v>-147449.30000000002</v>
          </cell>
          <cell r="AK1602">
            <v>-146827.35</v>
          </cell>
          <cell r="AL1602">
            <v>-146205.4</v>
          </cell>
          <cell r="AM1602">
            <v>-145583.44999999998</v>
          </cell>
          <cell r="AN1602">
            <v>-144961.5</v>
          </cell>
          <cell r="AP1602">
            <v>-143717.6</v>
          </cell>
          <cell r="AT1602" t="str">
            <v>5</v>
          </cell>
        </row>
        <row r="1603">
          <cell r="J1603">
            <v>4995538.49</v>
          </cell>
          <cell r="K1603">
            <v>4974810.09</v>
          </cell>
          <cell r="L1603">
            <v>4954081.6900000004</v>
          </cell>
          <cell r="M1603">
            <v>4933353.29</v>
          </cell>
          <cell r="N1603">
            <v>4912624.8899999997</v>
          </cell>
          <cell r="O1603">
            <v>4891896.49</v>
          </cell>
          <cell r="P1603">
            <v>4871168.09</v>
          </cell>
          <cell r="Q1603">
            <v>4850439.6900000004</v>
          </cell>
          <cell r="R1603">
            <v>4829711.29</v>
          </cell>
          <cell r="S1603">
            <v>4808982.8899999997</v>
          </cell>
          <cell r="T1603">
            <v>4788254.49</v>
          </cell>
          <cell r="U1603">
            <v>4767526.09</v>
          </cell>
          <cell r="V1603">
            <v>4746797.6900000004</v>
          </cell>
          <cell r="W1603">
            <v>4726069.29</v>
          </cell>
          <cell r="X1603">
            <v>4705340.8899999997</v>
          </cell>
          <cell r="Y1603">
            <v>4684612.49</v>
          </cell>
          <cell r="Z1603">
            <v>4663884.09</v>
          </cell>
          <cell r="AA1603">
            <v>4643155.6900000004</v>
          </cell>
          <cell r="AD1603">
            <v>4974810.0900000008</v>
          </cell>
          <cell r="AE1603">
            <v>4954081.6900000004</v>
          </cell>
          <cell r="AF1603">
            <v>4933353.2899999991</v>
          </cell>
          <cell r="AG1603">
            <v>4912624.8899999997</v>
          </cell>
          <cell r="AH1603">
            <v>4891896.49</v>
          </cell>
          <cell r="AI1603">
            <v>4871168.0900000008</v>
          </cell>
          <cell r="AJ1603">
            <v>4850439.6900000004</v>
          </cell>
          <cell r="AK1603">
            <v>4829711.2899999991</v>
          </cell>
          <cell r="AL1603">
            <v>4808982.8899999997</v>
          </cell>
          <cell r="AM1603">
            <v>4788254.49</v>
          </cell>
          <cell r="AN1603">
            <v>4767526.0900000008</v>
          </cell>
          <cell r="AP1603">
            <v>4726069.2899999991</v>
          </cell>
          <cell r="AT1603" t="str">
            <v>5</v>
          </cell>
        </row>
        <row r="1604">
          <cell r="J1604">
            <v>-7827114.54</v>
          </cell>
          <cell r="K1604">
            <v>-7792785.1399999997</v>
          </cell>
          <cell r="L1604">
            <v>-7758455.7400000002</v>
          </cell>
          <cell r="M1604">
            <v>-7724126.3399999999</v>
          </cell>
          <cell r="N1604">
            <v>-7689796.9400000004</v>
          </cell>
          <cell r="O1604">
            <v>-7655467.54</v>
          </cell>
          <cell r="P1604">
            <v>-7621138.1399999997</v>
          </cell>
          <cell r="Q1604">
            <v>-7586808.7400000002</v>
          </cell>
          <cell r="R1604">
            <v>-7552479.3399999999</v>
          </cell>
          <cell r="S1604">
            <v>-7518149.9400000004</v>
          </cell>
          <cell r="T1604">
            <v>-7483820.54</v>
          </cell>
          <cell r="U1604">
            <v>-7449491.1399999997</v>
          </cell>
          <cell r="V1604">
            <v>-7415161.7400000002</v>
          </cell>
          <cell r="W1604">
            <v>-7380832.3399999999</v>
          </cell>
          <cell r="X1604">
            <v>-7346502.9400000004</v>
          </cell>
          <cell r="Y1604">
            <v>-7312173.54</v>
          </cell>
          <cell r="Z1604">
            <v>-7277844.1399999997</v>
          </cell>
          <cell r="AA1604">
            <v>-7243514.7400000002</v>
          </cell>
          <cell r="AD1604">
            <v>-7792785.1400000006</v>
          </cell>
          <cell r="AE1604">
            <v>-7758455.7399999993</v>
          </cell>
          <cell r="AF1604">
            <v>-7724126.3399999999</v>
          </cell>
          <cell r="AG1604">
            <v>-7689796.9400000004</v>
          </cell>
          <cell r="AH1604">
            <v>-7655467.5400000019</v>
          </cell>
          <cell r="AI1604">
            <v>-7621138.1400000006</v>
          </cell>
          <cell r="AJ1604">
            <v>-7586808.7399999993</v>
          </cell>
          <cell r="AK1604">
            <v>-7552479.3399999999</v>
          </cell>
          <cell r="AL1604">
            <v>-7518149.9400000004</v>
          </cell>
          <cell r="AM1604">
            <v>-7483820.5400000019</v>
          </cell>
          <cell r="AN1604">
            <v>-7449491.1400000006</v>
          </cell>
          <cell r="AP1604">
            <v>-7380832.3400000008</v>
          </cell>
          <cell r="AT1604" t="str">
            <v>5</v>
          </cell>
        </row>
        <row r="1605"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0</v>
          </cell>
          <cell r="AP1605">
            <v>0</v>
          </cell>
          <cell r="AT1605">
            <v>8</v>
          </cell>
        </row>
        <row r="1606"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P1606">
            <v>0</v>
          </cell>
          <cell r="AT1606">
            <v>8</v>
          </cell>
        </row>
        <row r="1607"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P1607">
            <v>0</v>
          </cell>
          <cell r="AT1607">
            <v>8</v>
          </cell>
        </row>
        <row r="1608"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P1608">
            <v>0</v>
          </cell>
          <cell r="AT1608">
            <v>8</v>
          </cell>
        </row>
        <row r="1609"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P1609">
            <v>0</v>
          </cell>
          <cell r="AT1609">
            <v>8</v>
          </cell>
        </row>
        <row r="1610"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P1610">
            <v>0</v>
          </cell>
          <cell r="AT1610">
            <v>8</v>
          </cell>
        </row>
        <row r="1611"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P1611">
            <v>0</v>
          </cell>
          <cell r="AT1611">
            <v>8</v>
          </cell>
        </row>
        <row r="1612"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P1612">
            <v>0</v>
          </cell>
          <cell r="AT1612">
            <v>8</v>
          </cell>
        </row>
        <row r="1613"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P1613">
            <v>0</v>
          </cell>
          <cell r="AT1613">
            <v>8</v>
          </cell>
        </row>
        <row r="1614"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P1614">
            <v>0</v>
          </cell>
          <cell r="AT1614">
            <v>8</v>
          </cell>
        </row>
        <row r="1615"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P1615">
            <v>0</v>
          </cell>
          <cell r="AT1615">
            <v>8</v>
          </cell>
        </row>
        <row r="1616"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P1616">
            <v>0</v>
          </cell>
          <cell r="AT1616">
            <v>8</v>
          </cell>
        </row>
        <row r="1617"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P1617">
            <v>0</v>
          </cell>
          <cell r="AT1617">
            <v>8</v>
          </cell>
        </row>
        <row r="1618"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P1618">
            <v>0</v>
          </cell>
          <cell r="AT1618">
            <v>8</v>
          </cell>
        </row>
        <row r="1619"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P1619">
            <v>0</v>
          </cell>
          <cell r="AT1619">
            <v>8</v>
          </cell>
        </row>
        <row r="1620"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P1620">
            <v>0</v>
          </cell>
          <cell r="AT1620">
            <v>8</v>
          </cell>
        </row>
        <row r="1621"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  <cell r="AP1621">
            <v>0</v>
          </cell>
          <cell r="AT1621">
            <v>8</v>
          </cell>
        </row>
        <row r="1622"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P1622">
            <v>0</v>
          </cell>
          <cell r="AT1622">
            <v>8</v>
          </cell>
        </row>
        <row r="1623">
          <cell r="J1623">
            <v>-15000000</v>
          </cell>
          <cell r="K1623">
            <v>-15000000</v>
          </cell>
          <cell r="L1623">
            <v>-15000000</v>
          </cell>
          <cell r="M1623">
            <v>-15000000</v>
          </cell>
          <cell r="N1623">
            <v>-15000000</v>
          </cell>
          <cell r="O1623">
            <v>-15000000</v>
          </cell>
          <cell r="P1623">
            <v>-15000000</v>
          </cell>
          <cell r="Q1623">
            <v>-15000000</v>
          </cell>
          <cell r="R1623">
            <v>-15000000</v>
          </cell>
          <cell r="S1623">
            <v>-15000000</v>
          </cell>
          <cell r="T1623">
            <v>-15000000</v>
          </cell>
          <cell r="U1623">
            <v>-15000000</v>
          </cell>
          <cell r="V1623">
            <v>-15000000</v>
          </cell>
          <cell r="W1623">
            <v>-15000000</v>
          </cell>
          <cell r="X1623">
            <v>-15000000</v>
          </cell>
          <cell r="Y1623">
            <v>-15000000</v>
          </cell>
          <cell r="Z1623">
            <v>-15000000</v>
          </cell>
          <cell r="AA1623">
            <v>-15000000</v>
          </cell>
          <cell r="AD1623">
            <v>-15000000</v>
          </cell>
          <cell r="AE1623">
            <v>-15000000</v>
          </cell>
          <cell r="AF1623">
            <v>-15000000</v>
          </cell>
          <cell r="AG1623">
            <v>-15000000</v>
          </cell>
          <cell r="AH1623">
            <v>-15000000</v>
          </cell>
          <cell r="AI1623">
            <v>-15000000</v>
          </cell>
          <cell r="AJ1623">
            <v>-15000000</v>
          </cell>
          <cell r="AK1623">
            <v>-15000000</v>
          </cell>
          <cell r="AL1623">
            <v>-15000000</v>
          </cell>
          <cell r="AM1623">
            <v>-15000000</v>
          </cell>
          <cell r="AN1623">
            <v>-15000000</v>
          </cell>
          <cell r="AP1623">
            <v>-15000000</v>
          </cell>
          <cell r="AT1623">
            <v>8</v>
          </cell>
        </row>
        <row r="1624"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P1624">
            <v>0</v>
          </cell>
          <cell r="AT1624">
            <v>8</v>
          </cell>
        </row>
        <row r="1625">
          <cell r="J1625">
            <v>-2000000</v>
          </cell>
          <cell r="K1625">
            <v>-2000000</v>
          </cell>
          <cell r="L1625">
            <v>-2000000</v>
          </cell>
          <cell r="M1625">
            <v>-2000000</v>
          </cell>
          <cell r="N1625">
            <v>-2000000</v>
          </cell>
          <cell r="O1625">
            <v>-2000000</v>
          </cell>
          <cell r="P1625">
            <v>-2000000</v>
          </cell>
          <cell r="Q1625">
            <v>-2000000</v>
          </cell>
          <cell r="R1625">
            <v>-2000000</v>
          </cell>
          <cell r="S1625">
            <v>-2000000</v>
          </cell>
          <cell r="T1625">
            <v>-2000000</v>
          </cell>
          <cell r="U1625">
            <v>-2000000</v>
          </cell>
          <cell r="V1625">
            <v>-2000000</v>
          </cell>
          <cell r="W1625">
            <v>-2000000</v>
          </cell>
          <cell r="X1625">
            <v>-2000000</v>
          </cell>
          <cell r="Y1625">
            <v>-2000000</v>
          </cell>
          <cell r="Z1625">
            <v>-2000000</v>
          </cell>
          <cell r="AA1625">
            <v>-2000000</v>
          </cell>
          <cell r="AD1625">
            <v>-2000000</v>
          </cell>
          <cell r="AE1625">
            <v>-2000000</v>
          </cell>
          <cell r="AF1625">
            <v>-2000000</v>
          </cell>
          <cell r="AG1625">
            <v>-2000000</v>
          </cell>
          <cell r="AH1625">
            <v>-2000000</v>
          </cell>
          <cell r="AI1625">
            <v>-2000000</v>
          </cell>
          <cell r="AJ1625">
            <v>-2000000</v>
          </cell>
          <cell r="AK1625">
            <v>-2000000</v>
          </cell>
          <cell r="AL1625">
            <v>-2000000</v>
          </cell>
          <cell r="AM1625">
            <v>-2000000</v>
          </cell>
          <cell r="AN1625">
            <v>-2000000</v>
          </cell>
          <cell r="AP1625">
            <v>-2000000</v>
          </cell>
          <cell r="AT1625">
            <v>8</v>
          </cell>
        </row>
        <row r="1626"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P1626">
            <v>0</v>
          </cell>
          <cell r="AT1626">
            <v>8</v>
          </cell>
        </row>
        <row r="1627"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P1627">
            <v>0</v>
          </cell>
          <cell r="AT1627">
            <v>8</v>
          </cell>
        </row>
        <row r="1628"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P1628">
            <v>0</v>
          </cell>
          <cell r="AT1628">
            <v>8</v>
          </cell>
        </row>
        <row r="1629"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P1629">
            <v>0</v>
          </cell>
          <cell r="AT1629">
            <v>8</v>
          </cell>
        </row>
        <row r="1630"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P1630">
            <v>0</v>
          </cell>
          <cell r="AT1630">
            <v>0</v>
          </cell>
        </row>
        <row r="1631"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P1631">
            <v>0</v>
          </cell>
          <cell r="AT1631">
            <v>8</v>
          </cell>
        </row>
        <row r="1632"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P1632">
            <v>0</v>
          </cell>
          <cell r="AT1632">
            <v>8</v>
          </cell>
        </row>
        <row r="1633">
          <cell r="J1633">
            <v>-300000000</v>
          </cell>
          <cell r="K1633">
            <v>-300000000</v>
          </cell>
          <cell r="L1633">
            <v>-300000000</v>
          </cell>
          <cell r="M1633">
            <v>-300000000</v>
          </cell>
          <cell r="N1633">
            <v>-300000000</v>
          </cell>
          <cell r="O1633">
            <v>-300000000</v>
          </cell>
          <cell r="P1633">
            <v>-300000000</v>
          </cell>
          <cell r="Q1633">
            <v>-300000000</v>
          </cell>
          <cell r="R1633">
            <v>-300000000</v>
          </cell>
          <cell r="S1633">
            <v>-300000000</v>
          </cell>
          <cell r="T1633">
            <v>-300000000</v>
          </cell>
          <cell r="U1633">
            <v>-300000000</v>
          </cell>
          <cell r="V1633">
            <v>-300000000</v>
          </cell>
          <cell r="W1633">
            <v>-300000000</v>
          </cell>
          <cell r="X1633">
            <v>-300000000</v>
          </cell>
          <cell r="Y1633">
            <v>-300000000</v>
          </cell>
          <cell r="Z1633">
            <v>-300000000</v>
          </cell>
          <cell r="AA1633">
            <v>-300000000</v>
          </cell>
          <cell r="AD1633">
            <v>-300000000</v>
          </cell>
          <cell r="AE1633">
            <v>-300000000</v>
          </cell>
          <cell r="AF1633">
            <v>-300000000</v>
          </cell>
          <cell r="AG1633">
            <v>-300000000</v>
          </cell>
          <cell r="AH1633">
            <v>-300000000</v>
          </cell>
          <cell r="AI1633">
            <v>-300000000</v>
          </cell>
          <cell r="AJ1633">
            <v>-300000000</v>
          </cell>
          <cell r="AK1633">
            <v>-300000000</v>
          </cell>
          <cell r="AL1633">
            <v>-300000000</v>
          </cell>
          <cell r="AM1633">
            <v>-300000000</v>
          </cell>
          <cell r="AN1633">
            <v>-300000000</v>
          </cell>
          <cell r="AP1633">
            <v>-300000000</v>
          </cell>
          <cell r="AT1633">
            <v>8</v>
          </cell>
        </row>
        <row r="1634">
          <cell r="J1634">
            <v>-200000000</v>
          </cell>
          <cell r="K1634">
            <v>-200000000</v>
          </cell>
          <cell r="L1634">
            <v>-200000000</v>
          </cell>
          <cell r="M1634">
            <v>-200000000</v>
          </cell>
          <cell r="N1634">
            <v>-200000000</v>
          </cell>
          <cell r="O1634">
            <v>-200000000</v>
          </cell>
          <cell r="P1634">
            <v>-200000000</v>
          </cell>
          <cell r="Q1634">
            <v>-200000000</v>
          </cell>
          <cell r="R1634">
            <v>-200000000</v>
          </cell>
          <cell r="S1634">
            <v>-200000000</v>
          </cell>
          <cell r="T1634">
            <v>-200000000</v>
          </cell>
          <cell r="U1634">
            <v>-200000000</v>
          </cell>
          <cell r="V1634">
            <v>-200000000</v>
          </cell>
          <cell r="W1634">
            <v>-200000000</v>
          </cell>
          <cell r="X1634">
            <v>-200000000</v>
          </cell>
          <cell r="Y1634">
            <v>-200000000</v>
          </cell>
          <cell r="Z1634">
            <v>-200000000</v>
          </cell>
          <cell r="AA1634">
            <v>-200000000</v>
          </cell>
          <cell r="AD1634">
            <v>-200000000</v>
          </cell>
          <cell r="AE1634">
            <v>-200000000</v>
          </cell>
          <cell r="AF1634">
            <v>-200000000</v>
          </cell>
          <cell r="AG1634">
            <v>-200000000</v>
          </cell>
          <cell r="AH1634">
            <v>-200000000</v>
          </cell>
          <cell r="AI1634">
            <v>-200000000</v>
          </cell>
          <cell r="AJ1634">
            <v>-200000000</v>
          </cell>
          <cell r="AK1634">
            <v>-200000000</v>
          </cell>
          <cell r="AL1634">
            <v>-200000000</v>
          </cell>
          <cell r="AM1634">
            <v>-200000000</v>
          </cell>
          <cell r="AN1634">
            <v>-200000000</v>
          </cell>
          <cell r="AP1634">
            <v>-200000000</v>
          </cell>
          <cell r="AT1634">
            <v>8</v>
          </cell>
        </row>
        <row r="1635"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P1635">
            <v>0</v>
          </cell>
          <cell r="AT1635">
            <v>8</v>
          </cell>
        </row>
        <row r="1636">
          <cell r="J1636">
            <v>-100000000</v>
          </cell>
          <cell r="K1636">
            <v>-100000000</v>
          </cell>
          <cell r="L1636">
            <v>-100000000</v>
          </cell>
          <cell r="M1636">
            <v>-100000000</v>
          </cell>
          <cell r="N1636">
            <v>-100000000</v>
          </cell>
          <cell r="O1636">
            <v>-100000000</v>
          </cell>
          <cell r="P1636">
            <v>-100000000</v>
          </cell>
          <cell r="Q1636">
            <v>-100000000</v>
          </cell>
          <cell r="R1636">
            <v>-100000000</v>
          </cell>
          <cell r="S1636">
            <v>-100000000</v>
          </cell>
          <cell r="T1636">
            <v>-100000000</v>
          </cell>
          <cell r="U1636">
            <v>-100000000</v>
          </cell>
          <cell r="V1636">
            <v>-100000000</v>
          </cell>
          <cell r="W1636">
            <v>-100000000</v>
          </cell>
          <cell r="X1636">
            <v>-100000000</v>
          </cell>
          <cell r="Y1636">
            <v>-100000000</v>
          </cell>
          <cell r="Z1636">
            <v>-100000000</v>
          </cell>
          <cell r="AA1636">
            <v>-100000000</v>
          </cell>
          <cell r="AD1636">
            <v>-100000000</v>
          </cell>
          <cell r="AE1636">
            <v>-100000000</v>
          </cell>
          <cell r="AF1636">
            <v>-100000000</v>
          </cell>
          <cell r="AG1636">
            <v>-100000000</v>
          </cell>
          <cell r="AH1636">
            <v>-100000000</v>
          </cell>
          <cell r="AI1636">
            <v>-100000000</v>
          </cell>
          <cell r="AJ1636">
            <v>-100000000</v>
          </cell>
          <cell r="AK1636">
            <v>-100000000</v>
          </cell>
          <cell r="AL1636">
            <v>-100000000</v>
          </cell>
          <cell r="AM1636">
            <v>-100000000</v>
          </cell>
          <cell r="AN1636">
            <v>-100000000</v>
          </cell>
          <cell r="AP1636">
            <v>-100000000</v>
          </cell>
          <cell r="AT1636">
            <v>8</v>
          </cell>
        </row>
        <row r="1637"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P1637">
            <v>0</v>
          </cell>
          <cell r="AT1637">
            <v>8</v>
          </cell>
        </row>
        <row r="1638"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P1638">
            <v>0</v>
          </cell>
          <cell r="AT1638">
            <v>8</v>
          </cell>
        </row>
        <row r="1639"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P1639">
            <v>0</v>
          </cell>
          <cell r="AT1639">
            <v>8</v>
          </cell>
        </row>
        <row r="1640"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P1640">
            <v>0</v>
          </cell>
          <cell r="AT1640">
            <v>8</v>
          </cell>
        </row>
        <row r="1641"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P1641">
            <v>0</v>
          </cell>
          <cell r="AT1641">
            <v>8</v>
          </cell>
        </row>
        <row r="1642"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P1642">
            <v>0</v>
          </cell>
          <cell r="AT1642">
            <v>8</v>
          </cell>
        </row>
        <row r="1643">
          <cell r="J1643">
            <v>-250000000</v>
          </cell>
          <cell r="K1643">
            <v>-250000000</v>
          </cell>
          <cell r="L1643">
            <v>-250000000</v>
          </cell>
          <cell r="M1643">
            <v>-250000000</v>
          </cell>
          <cell r="N1643">
            <v>-250000000</v>
          </cell>
          <cell r="O1643">
            <v>-250000000</v>
          </cell>
          <cell r="P1643">
            <v>-250000000</v>
          </cell>
          <cell r="Q1643">
            <v>-250000000</v>
          </cell>
          <cell r="R1643">
            <v>-250000000</v>
          </cell>
          <cell r="S1643">
            <v>-250000000</v>
          </cell>
          <cell r="T1643">
            <v>-250000000</v>
          </cell>
          <cell r="U1643">
            <v>-250000000</v>
          </cell>
          <cell r="V1643">
            <v>-250000000</v>
          </cell>
          <cell r="W1643">
            <v>-250000000</v>
          </cell>
          <cell r="X1643">
            <v>-250000000</v>
          </cell>
          <cell r="Y1643">
            <v>-250000000</v>
          </cell>
          <cell r="Z1643">
            <v>-250000000</v>
          </cell>
          <cell r="AA1643">
            <v>-250000000</v>
          </cell>
          <cell r="AD1643">
            <v>-250000000</v>
          </cell>
          <cell r="AE1643">
            <v>-250000000</v>
          </cell>
          <cell r="AF1643">
            <v>-250000000</v>
          </cell>
          <cell r="AG1643">
            <v>-250000000</v>
          </cell>
          <cell r="AH1643">
            <v>-250000000</v>
          </cell>
          <cell r="AI1643">
            <v>-250000000</v>
          </cell>
          <cell r="AJ1643">
            <v>-250000000</v>
          </cell>
          <cell r="AK1643">
            <v>-250000000</v>
          </cell>
          <cell r="AL1643">
            <v>-250000000</v>
          </cell>
          <cell r="AM1643">
            <v>-250000000</v>
          </cell>
          <cell r="AN1643">
            <v>-250000000</v>
          </cell>
          <cell r="AP1643">
            <v>-250000000</v>
          </cell>
          <cell r="AT1643">
            <v>8</v>
          </cell>
        </row>
        <row r="1644">
          <cell r="J1644">
            <v>-138460000</v>
          </cell>
          <cell r="K1644">
            <v>-138460000</v>
          </cell>
          <cell r="L1644">
            <v>-138460000</v>
          </cell>
          <cell r="M1644">
            <v>-138460000</v>
          </cell>
          <cell r="N1644">
            <v>-138460000</v>
          </cell>
          <cell r="O1644">
            <v>-138460000</v>
          </cell>
          <cell r="P1644">
            <v>-138460000</v>
          </cell>
          <cell r="Q1644">
            <v>-138460000</v>
          </cell>
          <cell r="R1644">
            <v>-138460000</v>
          </cell>
          <cell r="S1644">
            <v>-138460000</v>
          </cell>
          <cell r="T1644">
            <v>-138460000</v>
          </cell>
          <cell r="U1644">
            <v>-138460000</v>
          </cell>
          <cell r="V1644">
            <v>-138460000</v>
          </cell>
          <cell r="W1644">
            <v>-138460000</v>
          </cell>
          <cell r="X1644">
            <v>-138460000</v>
          </cell>
          <cell r="Y1644">
            <v>-138460000</v>
          </cell>
          <cell r="Z1644">
            <v>-138460000</v>
          </cell>
          <cell r="AA1644">
            <v>-138460000</v>
          </cell>
          <cell r="AD1644">
            <v>-138460000</v>
          </cell>
          <cell r="AE1644">
            <v>-138460000</v>
          </cell>
          <cell r="AF1644">
            <v>-138460000</v>
          </cell>
          <cell r="AG1644">
            <v>-138460000</v>
          </cell>
          <cell r="AH1644">
            <v>-138460000</v>
          </cell>
          <cell r="AI1644">
            <v>-138460000</v>
          </cell>
          <cell r="AJ1644">
            <v>-138460000</v>
          </cell>
          <cell r="AK1644">
            <v>-138460000</v>
          </cell>
          <cell r="AL1644">
            <v>-138460000</v>
          </cell>
          <cell r="AM1644">
            <v>-138460000</v>
          </cell>
          <cell r="AN1644">
            <v>-138460000</v>
          </cell>
          <cell r="AP1644">
            <v>-138460000</v>
          </cell>
          <cell r="AT1644" t="str">
            <v>8</v>
          </cell>
        </row>
        <row r="1645">
          <cell r="J1645">
            <v>-23400000</v>
          </cell>
          <cell r="K1645">
            <v>-23400000</v>
          </cell>
          <cell r="L1645">
            <v>-23400000</v>
          </cell>
          <cell r="M1645">
            <v>-23400000</v>
          </cell>
          <cell r="N1645">
            <v>-23400000</v>
          </cell>
          <cell r="O1645">
            <v>-23400000</v>
          </cell>
          <cell r="P1645">
            <v>-23400000</v>
          </cell>
          <cell r="Q1645">
            <v>-23400000</v>
          </cell>
          <cell r="R1645">
            <v>-23400000</v>
          </cell>
          <cell r="S1645">
            <v>-23400000</v>
          </cell>
          <cell r="T1645">
            <v>-23400000</v>
          </cell>
          <cell r="U1645">
            <v>-23400000</v>
          </cell>
          <cell r="V1645">
            <v>-23400000</v>
          </cell>
          <cell r="W1645">
            <v>-23400000</v>
          </cell>
          <cell r="X1645">
            <v>-23400000</v>
          </cell>
          <cell r="Y1645">
            <v>-23400000</v>
          </cell>
          <cell r="Z1645">
            <v>-23400000</v>
          </cell>
          <cell r="AA1645">
            <v>-23400000</v>
          </cell>
          <cell r="AD1645">
            <v>-23400000</v>
          </cell>
          <cell r="AE1645">
            <v>-23400000</v>
          </cell>
          <cell r="AF1645">
            <v>-23400000</v>
          </cell>
          <cell r="AG1645">
            <v>-23400000</v>
          </cell>
          <cell r="AH1645">
            <v>-23400000</v>
          </cell>
          <cell r="AI1645">
            <v>-23400000</v>
          </cell>
          <cell r="AJ1645">
            <v>-23400000</v>
          </cell>
          <cell r="AK1645">
            <v>-23400000</v>
          </cell>
          <cell r="AL1645">
            <v>-23400000</v>
          </cell>
          <cell r="AM1645">
            <v>-23400000</v>
          </cell>
          <cell r="AN1645">
            <v>-23400000</v>
          </cell>
          <cell r="AP1645">
            <v>-23400000</v>
          </cell>
          <cell r="AT1645" t="str">
            <v>8</v>
          </cell>
        </row>
        <row r="1646">
          <cell r="J1646">
            <v>-425000000</v>
          </cell>
          <cell r="K1646">
            <v>-425000000</v>
          </cell>
          <cell r="L1646">
            <v>-425000000</v>
          </cell>
          <cell r="M1646">
            <v>-425000000</v>
          </cell>
          <cell r="N1646">
            <v>-425000000</v>
          </cell>
          <cell r="O1646">
            <v>-425000000</v>
          </cell>
          <cell r="P1646">
            <v>-425000000</v>
          </cell>
          <cell r="Q1646">
            <v>-425000000</v>
          </cell>
          <cell r="R1646">
            <v>-425000000</v>
          </cell>
          <cell r="S1646">
            <v>-425000000</v>
          </cell>
          <cell r="T1646">
            <v>-425000000</v>
          </cell>
          <cell r="U1646">
            <v>-425000000</v>
          </cell>
          <cell r="V1646">
            <v>-425000000</v>
          </cell>
          <cell r="W1646">
            <v>-425000000</v>
          </cell>
          <cell r="X1646">
            <v>-425000000</v>
          </cell>
          <cell r="Y1646">
            <v>-425000000</v>
          </cell>
          <cell r="Z1646">
            <v>-425000000</v>
          </cell>
          <cell r="AA1646">
            <v>-425000000</v>
          </cell>
          <cell r="AD1646">
            <v>-425000000</v>
          </cell>
          <cell r="AE1646">
            <v>-425000000</v>
          </cell>
          <cell r="AF1646">
            <v>-425000000</v>
          </cell>
          <cell r="AG1646">
            <v>-425000000</v>
          </cell>
          <cell r="AH1646">
            <v>-425000000</v>
          </cell>
          <cell r="AI1646">
            <v>-425000000</v>
          </cell>
          <cell r="AJ1646">
            <v>-425000000</v>
          </cell>
          <cell r="AK1646">
            <v>-425000000</v>
          </cell>
          <cell r="AL1646">
            <v>-425000000</v>
          </cell>
          <cell r="AM1646">
            <v>-425000000</v>
          </cell>
          <cell r="AN1646">
            <v>-425000000</v>
          </cell>
          <cell r="AP1646">
            <v>-425000000</v>
          </cell>
          <cell r="AT1646" t="str">
            <v>8</v>
          </cell>
        </row>
        <row r="1647"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P1647">
            <v>0</v>
          </cell>
          <cell r="AT1647">
            <v>8</v>
          </cell>
        </row>
        <row r="1648">
          <cell r="J1648">
            <v>-250000000</v>
          </cell>
          <cell r="K1648">
            <v>-250000000</v>
          </cell>
          <cell r="L1648">
            <v>-250000000</v>
          </cell>
          <cell r="M1648">
            <v>-250000000</v>
          </cell>
          <cell r="N1648">
            <v>-250000000</v>
          </cell>
          <cell r="O1648">
            <v>-250000000</v>
          </cell>
          <cell r="P1648">
            <v>-250000000</v>
          </cell>
          <cell r="Q1648">
            <v>-250000000</v>
          </cell>
          <cell r="R1648">
            <v>-250000000</v>
          </cell>
          <cell r="S1648">
            <v>-250000000</v>
          </cell>
          <cell r="T1648">
            <v>-250000000</v>
          </cell>
          <cell r="U1648">
            <v>-250000000</v>
          </cell>
          <cell r="V1648">
            <v>-250000000</v>
          </cell>
          <cell r="W1648">
            <v>-250000000</v>
          </cell>
          <cell r="X1648">
            <v>-250000000</v>
          </cell>
          <cell r="Y1648">
            <v>-250000000</v>
          </cell>
          <cell r="Z1648">
            <v>-250000000</v>
          </cell>
          <cell r="AA1648">
            <v>-250000000</v>
          </cell>
          <cell r="AD1648">
            <v>-250000000</v>
          </cell>
          <cell r="AE1648">
            <v>-250000000</v>
          </cell>
          <cell r="AF1648">
            <v>-250000000</v>
          </cell>
          <cell r="AG1648">
            <v>-250000000</v>
          </cell>
          <cell r="AH1648">
            <v>-250000000</v>
          </cell>
          <cell r="AI1648">
            <v>-250000000</v>
          </cell>
          <cell r="AJ1648">
            <v>-250000000</v>
          </cell>
          <cell r="AK1648">
            <v>-250000000</v>
          </cell>
          <cell r="AL1648">
            <v>-250000000</v>
          </cell>
          <cell r="AM1648">
            <v>-250000000</v>
          </cell>
          <cell r="AN1648">
            <v>-250000000</v>
          </cell>
          <cell r="AP1648">
            <v>-250000000</v>
          </cell>
          <cell r="AT1648" t="str">
            <v>8</v>
          </cell>
        </row>
        <row r="1649">
          <cell r="J1649">
            <v>-45000000</v>
          </cell>
          <cell r="K1649">
            <v>-45000000</v>
          </cell>
          <cell r="L1649">
            <v>-45000000</v>
          </cell>
          <cell r="M1649">
            <v>-45000000</v>
          </cell>
          <cell r="N1649">
            <v>-45000000</v>
          </cell>
          <cell r="O1649">
            <v>-45000000</v>
          </cell>
          <cell r="P1649">
            <v>-45000000</v>
          </cell>
          <cell r="Q1649">
            <v>-45000000</v>
          </cell>
          <cell r="R1649">
            <v>-45000000</v>
          </cell>
          <cell r="S1649">
            <v>-45000000</v>
          </cell>
          <cell r="T1649">
            <v>-45000000</v>
          </cell>
          <cell r="U1649">
            <v>-45000000</v>
          </cell>
          <cell r="V1649">
            <v>-45000000</v>
          </cell>
          <cell r="W1649">
            <v>-45000000</v>
          </cell>
          <cell r="X1649">
            <v>-45000000</v>
          </cell>
          <cell r="Y1649">
            <v>-45000000</v>
          </cell>
          <cell r="Z1649">
            <v>-45000000</v>
          </cell>
          <cell r="AA1649">
            <v>-45000000</v>
          </cell>
          <cell r="AD1649">
            <v>-45000000</v>
          </cell>
          <cell r="AE1649">
            <v>-45000000</v>
          </cell>
          <cell r="AF1649">
            <v>-45000000</v>
          </cell>
          <cell r="AG1649">
            <v>-45000000</v>
          </cell>
          <cell r="AH1649">
            <v>-45000000</v>
          </cell>
          <cell r="AI1649">
            <v>-45000000</v>
          </cell>
          <cell r="AJ1649">
            <v>-45000000</v>
          </cell>
          <cell r="AK1649">
            <v>-45000000</v>
          </cell>
          <cell r="AL1649">
            <v>-45000000</v>
          </cell>
          <cell r="AM1649">
            <v>-45000000</v>
          </cell>
          <cell r="AN1649">
            <v>-45000000</v>
          </cell>
          <cell r="AP1649">
            <v>-45000000</v>
          </cell>
          <cell r="AT1649" t="str">
            <v>8</v>
          </cell>
        </row>
        <row r="1650"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P1650">
            <v>0</v>
          </cell>
          <cell r="AT1650">
            <v>8</v>
          </cell>
        </row>
        <row r="1651"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P1651">
            <v>0</v>
          </cell>
          <cell r="AT1651">
            <v>8</v>
          </cell>
        </row>
        <row r="1652">
          <cell r="J1652">
            <v>-250000000</v>
          </cell>
          <cell r="K1652">
            <v>-250000000</v>
          </cell>
          <cell r="L1652">
            <v>-250000000</v>
          </cell>
          <cell r="M1652">
            <v>-250000000</v>
          </cell>
          <cell r="N1652">
            <v>-250000000</v>
          </cell>
          <cell r="O1652">
            <v>-250000000</v>
          </cell>
          <cell r="P1652">
            <v>-250000000</v>
          </cell>
          <cell r="Q1652">
            <v>-250000000</v>
          </cell>
          <cell r="R1652">
            <v>-250000000</v>
          </cell>
          <cell r="S1652">
            <v>-250000000</v>
          </cell>
          <cell r="T1652">
            <v>-250000000</v>
          </cell>
          <cell r="U1652">
            <v>-250000000</v>
          </cell>
          <cell r="V1652">
            <v>-250000000</v>
          </cell>
          <cell r="W1652">
            <v>-250000000</v>
          </cell>
          <cell r="X1652">
            <v>-250000000</v>
          </cell>
          <cell r="Y1652">
            <v>-250000000</v>
          </cell>
          <cell r="Z1652">
            <v>-250000000</v>
          </cell>
          <cell r="AA1652">
            <v>-250000000</v>
          </cell>
          <cell r="AD1652">
            <v>-250000000</v>
          </cell>
          <cell r="AE1652">
            <v>-250000000</v>
          </cell>
          <cell r="AF1652">
            <v>-250000000</v>
          </cell>
          <cell r="AG1652">
            <v>-250000000</v>
          </cell>
          <cell r="AH1652">
            <v>-250000000</v>
          </cell>
          <cell r="AI1652">
            <v>-250000000</v>
          </cell>
          <cell r="AJ1652">
            <v>-250000000</v>
          </cell>
          <cell r="AK1652">
            <v>-250000000</v>
          </cell>
          <cell r="AL1652">
            <v>-250000000</v>
          </cell>
          <cell r="AM1652">
            <v>-250000000</v>
          </cell>
          <cell r="AN1652">
            <v>-250000000</v>
          </cell>
          <cell r="AP1652">
            <v>-250000000</v>
          </cell>
          <cell r="AT1652" t="str">
            <v>8</v>
          </cell>
        </row>
        <row r="1653">
          <cell r="J1653">
            <v>-300000000</v>
          </cell>
          <cell r="K1653">
            <v>-300000000</v>
          </cell>
          <cell r="L1653">
            <v>-300000000</v>
          </cell>
          <cell r="M1653">
            <v>-300000000</v>
          </cell>
          <cell r="N1653">
            <v>-300000000</v>
          </cell>
          <cell r="O1653">
            <v>-300000000</v>
          </cell>
          <cell r="P1653">
            <v>-300000000</v>
          </cell>
          <cell r="Q1653">
            <v>-300000000</v>
          </cell>
          <cell r="R1653">
            <v>-300000000</v>
          </cell>
          <cell r="S1653">
            <v>-300000000</v>
          </cell>
          <cell r="T1653">
            <v>-300000000</v>
          </cell>
          <cell r="U1653">
            <v>-300000000</v>
          </cell>
          <cell r="V1653">
            <v>-300000000</v>
          </cell>
          <cell r="W1653">
            <v>-300000000</v>
          </cell>
          <cell r="X1653">
            <v>-300000000</v>
          </cell>
          <cell r="Y1653">
            <v>-300000000</v>
          </cell>
          <cell r="Z1653">
            <v>-300000000</v>
          </cell>
          <cell r="AA1653">
            <v>-300000000</v>
          </cell>
          <cell r="AD1653">
            <v>-300000000</v>
          </cell>
          <cell r="AE1653">
            <v>-300000000</v>
          </cell>
          <cell r="AF1653">
            <v>-300000000</v>
          </cell>
          <cell r="AG1653">
            <v>-300000000</v>
          </cell>
          <cell r="AH1653">
            <v>-300000000</v>
          </cell>
          <cell r="AI1653">
            <v>-300000000</v>
          </cell>
          <cell r="AJ1653">
            <v>-300000000</v>
          </cell>
          <cell r="AK1653">
            <v>-300000000</v>
          </cell>
          <cell r="AL1653">
            <v>-300000000</v>
          </cell>
          <cell r="AM1653">
            <v>-300000000</v>
          </cell>
          <cell r="AN1653">
            <v>-300000000</v>
          </cell>
          <cell r="AP1653">
            <v>-300000000</v>
          </cell>
          <cell r="AT1653" t="str">
            <v>8</v>
          </cell>
        </row>
        <row r="1654"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P1654">
            <v>0</v>
          </cell>
          <cell r="AT1654" t="str">
            <v>8</v>
          </cell>
        </row>
        <row r="1655">
          <cell r="J1655">
            <v>-250000000</v>
          </cell>
          <cell r="K1655">
            <v>-250000000</v>
          </cell>
          <cell r="L1655">
            <v>-250000000</v>
          </cell>
          <cell r="M1655">
            <v>-250000000</v>
          </cell>
          <cell r="N1655">
            <v>-250000000</v>
          </cell>
          <cell r="O1655">
            <v>-250000000</v>
          </cell>
          <cell r="P1655">
            <v>-250000000</v>
          </cell>
          <cell r="Q1655">
            <v>-250000000</v>
          </cell>
          <cell r="R1655">
            <v>-250000000</v>
          </cell>
          <cell r="S1655">
            <v>-250000000</v>
          </cell>
          <cell r="T1655">
            <v>-250000000</v>
          </cell>
          <cell r="U1655">
            <v>-250000000</v>
          </cell>
          <cell r="V1655">
            <v>-250000000</v>
          </cell>
          <cell r="W1655">
            <v>-250000000</v>
          </cell>
          <cell r="X1655">
            <v>-250000000</v>
          </cell>
          <cell r="Y1655">
            <v>-250000000</v>
          </cell>
          <cell r="Z1655">
            <v>-250000000</v>
          </cell>
          <cell r="AA1655">
            <v>-250000000</v>
          </cell>
          <cell r="AD1655">
            <v>-250000000</v>
          </cell>
          <cell r="AE1655">
            <v>-250000000</v>
          </cell>
          <cell r="AF1655">
            <v>-250000000</v>
          </cell>
          <cell r="AG1655">
            <v>-250000000</v>
          </cell>
          <cell r="AH1655">
            <v>-250000000</v>
          </cell>
          <cell r="AI1655">
            <v>-250000000</v>
          </cell>
          <cell r="AJ1655">
            <v>-250000000</v>
          </cell>
          <cell r="AK1655">
            <v>-250000000</v>
          </cell>
          <cell r="AL1655">
            <v>-250000000</v>
          </cell>
          <cell r="AM1655">
            <v>-250000000</v>
          </cell>
          <cell r="AN1655">
            <v>-250000000</v>
          </cell>
          <cell r="AP1655">
            <v>-250000000</v>
          </cell>
          <cell r="AT1655" t="str">
            <v>8</v>
          </cell>
        </row>
        <row r="1656">
          <cell r="J1656">
            <v>-350000000</v>
          </cell>
          <cell r="K1656">
            <v>-350000000</v>
          </cell>
          <cell r="L1656">
            <v>-350000000</v>
          </cell>
          <cell r="M1656">
            <v>-350000000</v>
          </cell>
          <cell r="N1656">
            <v>-350000000</v>
          </cell>
          <cell r="O1656">
            <v>-350000000</v>
          </cell>
          <cell r="P1656">
            <v>-350000000</v>
          </cell>
          <cell r="Q1656">
            <v>-350000000</v>
          </cell>
          <cell r="R1656">
            <v>-350000000</v>
          </cell>
          <cell r="S1656">
            <v>-350000000</v>
          </cell>
          <cell r="T1656">
            <v>-350000000</v>
          </cell>
          <cell r="U1656">
            <v>-350000000</v>
          </cell>
          <cell r="V1656">
            <v>-350000000</v>
          </cell>
          <cell r="W1656">
            <v>-350000000</v>
          </cell>
          <cell r="X1656">
            <v>-350000000</v>
          </cell>
          <cell r="Y1656">
            <v>-350000000</v>
          </cell>
          <cell r="Z1656">
            <v>-350000000</v>
          </cell>
          <cell r="AA1656">
            <v>-350000000</v>
          </cell>
          <cell r="AD1656">
            <v>-350000000</v>
          </cell>
          <cell r="AE1656">
            <v>-350000000</v>
          </cell>
          <cell r="AF1656">
            <v>-350000000</v>
          </cell>
          <cell r="AG1656">
            <v>-350000000</v>
          </cell>
          <cell r="AH1656">
            <v>-350000000</v>
          </cell>
          <cell r="AI1656">
            <v>-350000000</v>
          </cell>
          <cell r="AJ1656">
            <v>-350000000</v>
          </cell>
          <cell r="AK1656">
            <v>-350000000</v>
          </cell>
          <cell r="AL1656">
            <v>-350000000</v>
          </cell>
          <cell r="AM1656">
            <v>-350000000</v>
          </cell>
          <cell r="AN1656">
            <v>-350000000</v>
          </cell>
          <cell r="AP1656">
            <v>-350000000</v>
          </cell>
          <cell r="AT1656">
            <v>8</v>
          </cell>
        </row>
        <row r="1657">
          <cell r="J1657">
            <v>-325000000</v>
          </cell>
          <cell r="K1657">
            <v>-325000000</v>
          </cell>
          <cell r="L1657">
            <v>-325000000</v>
          </cell>
          <cell r="M1657">
            <v>-325000000</v>
          </cell>
          <cell r="N1657">
            <v>-325000000</v>
          </cell>
          <cell r="O1657">
            <v>-325000000</v>
          </cell>
          <cell r="P1657">
            <v>-325000000</v>
          </cell>
          <cell r="Q1657">
            <v>-325000000</v>
          </cell>
          <cell r="R1657">
            <v>-325000000</v>
          </cell>
          <cell r="S1657">
            <v>-325000000</v>
          </cell>
          <cell r="T1657">
            <v>-325000000</v>
          </cell>
          <cell r="U1657">
            <v>-325000000</v>
          </cell>
          <cell r="V1657">
            <v>-325000000</v>
          </cell>
          <cell r="W1657">
            <v>-325000000</v>
          </cell>
          <cell r="X1657">
            <v>-325000000</v>
          </cell>
          <cell r="Y1657">
            <v>-325000000</v>
          </cell>
          <cell r="Z1657">
            <v>-325000000</v>
          </cell>
          <cell r="AA1657">
            <v>-325000000</v>
          </cell>
          <cell r="AD1657">
            <v>-325000000</v>
          </cell>
          <cell r="AE1657">
            <v>-325000000</v>
          </cell>
          <cell r="AF1657">
            <v>-325000000</v>
          </cell>
          <cell r="AG1657">
            <v>-325000000</v>
          </cell>
          <cell r="AH1657">
            <v>-325000000</v>
          </cell>
          <cell r="AI1657">
            <v>-325000000</v>
          </cell>
          <cell r="AJ1657">
            <v>-325000000</v>
          </cell>
          <cell r="AK1657">
            <v>-325000000</v>
          </cell>
          <cell r="AL1657">
            <v>-325000000</v>
          </cell>
          <cell r="AM1657">
            <v>-325000000</v>
          </cell>
          <cell r="AN1657">
            <v>-325000000</v>
          </cell>
          <cell r="AP1657">
            <v>-325000000</v>
          </cell>
          <cell r="AT1657" t="str">
            <v>8</v>
          </cell>
        </row>
        <row r="1658">
          <cell r="J1658">
            <v>-250000000</v>
          </cell>
          <cell r="K1658">
            <v>-250000000</v>
          </cell>
          <cell r="L1658">
            <v>-250000000</v>
          </cell>
          <cell r="M1658">
            <v>-250000000</v>
          </cell>
          <cell r="N1658">
            <v>-250000000</v>
          </cell>
          <cell r="O1658">
            <v>-250000000</v>
          </cell>
          <cell r="P1658">
            <v>-250000000</v>
          </cell>
          <cell r="Q1658">
            <v>-250000000</v>
          </cell>
          <cell r="R1658">
            <v>-250000000</v>
          </cell>
          <cell r="S1658">
            <v>-250000000</v>
          </cell>
          <cell r="T1658">
            <v>-250000000</v>
          </cell>
          <cell r="U1658">
            <v>-250000000</v>
          </cell>
          <cell r="V1658">
            <v>-250000000</v>
          </cell>
          <cell r="W1658">
            <v>-250000000</v>
          </cell>
          <cell r="X1658">
            <v>-250000000</v>
          </cell>
          <cell r="Y1658">
            <v>-250000000</v>
          </cell>
          <cell r="Z1658">
            <v>-250000000</v>
          </cell>
          <cell r="AA1658">
            <v>-250000000</v>
          </cell>
          <cell r="AD1658">
            <v>-250000000</v>
          </cell>
          <cell r="AE1658">
            <v>-250000000</v>
          </cell>
          <cell r="AF1658">
            <v>-250000000</v>
          </cell>
          <cell r="AG1658">
            <v>-250000000</v>
          </cell>
          <cell r="AH1658">
            <v>-250000000</v>
          </cell>
          <cell r="AI1658">
            <v>-250000000</v>
          </cell>
          <cell r="AJ1658">
            <v>-250000000</v>
          </cell>
          <cell r="AK1658">
            <v>-250000000</v>
          </cell>
          <cell r="AL1658">
            <v>-250000000</v>
          </cell>
          <cell r="AM1658">
            <v>-250000000</v>
          </cell>
          <cell r="AN1658">
            <v>-250000000</v>
          </cell>
          <cell r="AP1658">
            <v>-250000000</v>
          </cell>
          <cell r="AT1658" t="str">
            <v>8</v>
          </cell>
        </row>
        <row r="1659">
          <cell r="J1659">
            <v>-300000000</v>
          </cell>
          <cell r="K1659">
            <v>-300000000</v>
          </cell>
          <cell r="L1659">
            <v>-300000000</v>
          </cell>
          <cell r="M1659">
            <v>-300000000</v>
          </cell>
          <cell r="N1659">
            <v>-300000000</v>
          </cell>
          <cell r="O1659">
            <v>-300000000</v>
          </cell>
          <cell r="P1659">
            <v>-300000000</v>
          </cell>
          <cell r="Q1659">
            <v>-300000000</v>
          </cell>
          <cell r="R1659">
            <v>-300000000</v>
          </cell>
          <cell r="S1659">
            <v>-300000000</v>
          </cell>
          <cell r="T1659">
            <v>-300000000</v>
          </cell>
          <cell r="U1659">
            <v>-300000000</v>
          </cell>
          <cell r="V1659">
            <v>-300000000</v>
          </cell>
          <cell r="W1659">
            <v>-300000000</v>
          </cell>
          <cell r="X1659">
            <v>-300000000</v>
          </cell>
          <cell r="Y1659">
            <v>-300000000</v>
          </cell>
          <cell r="Z1659">
            <v>-300000000</v>
          </cell>
          <cell r="AA1659">
            <v>-300000000</v>
          </cell>
          <cell r="AD1659">
            <v>-300000000</v>
          </cell>
          <cell r="AE1659">
            <v>-300000000</v>
          </cell>
          <cell r="AF1659">
            <v>-300000000</v>
          </cell>
          <cell r="AG1659">
            <v>-300000000</v>
          </cell>
          <cell r="AH1659">
            <v>-300000000</v>
          </cell>
          <cell r="AI1659">
            <v>-300000000</v>
          </cell>
          <cell r="AJ1659">
            <v>-300000000</v>
          </cell>
          <cell r="AK1659">
            <v>-300000000</v>
          </cell>
          <cell r="AL1659">
            <v>-300000000</v>
          </cell>
          <cell r="AM1659">
            <v>-300000000</v>
          </cell>
          <cell r="AN1659">
            <v>-300000000</v>
          </cell>
          <cell r="AP1659">
            <v>-300000000</v>
          </cell>
          <cell r="AT1659" t="str">
            <v>8</v>
          </cell>
        </row>
        <row r="1660"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P1660">
            <v>0</v>
          </cell>
          <cell r="AT1660">
            <v>8</v>
          </cell>
        </row>
        <row r="1661"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P1661">
            <v>0</v>
          </cell>
          <cell r="AT1661">
            <v>8</v>
          </cell>
        </row>
        <row r="1662"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P1662">
            <v>0</v>
          </cell>
          <cell r="AT1662">
            <v>8</v>
          </cell>
        </row>
        <row r="1663"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P1663">
            <v>0</v>
          </cell>
          <cell r="AT1663">
            <v>8</v>
          </cell>
        </row>
        <row r="1664"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P1664">
            <v>0</v>
          </cell>
          <cell r="AT1664">
            <v>8</v>
          </cell>
        </row>
        <row r="1665"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P1665">
            <v>0</v>
          </cell>
          <cell r="AT1665">
            <v>8</v>
          </cell>
        </row>
        <row r="1666"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P1666">
            <v>0</v>
          </cell>
          <cell r="AT1666">
            <v>8</v>
          </cell>
        </row>
        <row r="1667"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P1667">
            <v>0</v>
          </cell>
          <cell r="AT1667">
            <v>8</v>
          </cell>
        </row>
        <row r="1668">
          <cell r="J1668">
            <v>12428.07</v>
          </cell>
          <cell r="K1668">
            <v>12386.22</v>
          </cell>
          <cell r="L1668">
            <v>12344.37</v>
          </cell>
          <cell r="M1668">
            <v>12302.52</v>
          </cell>
          <cell r="N1668">
            <v>12260.67</v>
          </cell>
          <cell r="O1668">
            <v>12218.82</v>
          </cell>
          <cell r="P1668">
            <v>12176.97</v>
          </cell>
          <cell r="Q1668">
            <v>12135.12</v>
          </cell>
          <cell r="R1668">
            <v>12093.27</v>
          </cell>
          <cell r="S1668">
            <v>12051.42</v>
          </cell>
          <cell r="T1668">
            <v>12009.57</v>
          </cell>
          <cell r="U1668">
            <v>11967.72</v>
          </cell>
          <cell r="V1668">
            <v>11925.87</v>
          </cell>
          <cell r="W1668">
            <v>11884.02</v>
          </cell>
          <cell r="X1668">
            <v>11842.17</v>
          </cell>
          <cell r="Y1668">
            <v>11800.32</v>
          </cell>
          <cell r="Z1668">
            <v>11758.47</v>
          </cell>
          <cell r="AA1668">
            <v>11716.62</v>
          </cell>
          <cell r="AD1668">
            <v>12386.22</v>
          </cell>
          <cell r="AE1668">
            <v>12344.37</v>
          </cell>
          <cell r="AF1668">
            <v>12302.519999999999</v>
          </cell>
          <cell r="AG1668">
            <v>12260.67</v>
          </cell>
          <cell r="AH1668">
            <v>12218.820000000002</v>
          </cell>
          <cell r="AI1668">
            <v>12176.97</v>
          </cell>
          <cell r="AJ1668">
            <v>12135.12</v>
          </cell>
          <cell r="AK1668">
            <v>12093.269999999999</v>
          </cell>
          <cell r="AL1668">
            <v>12051.42</v>
          </cell>
          <cell r="AM1668">
            <v>12009.570000000002</v>
          </cell>
          <cell r="AN1668">
            <v>11967.72</v>
          </cell>
          <cell r="AP1668">
            <v>11884.020000000002</v>
          </cell>
          <cell r="AT1668" t="str">
            <v>8</v>
          </cell>
        </row>
        <row r="1669">
          <cell r="J1669">
            <v>1847864.58</v>
          </cell>
          <cell r="K1669">
            <v>1842552.08</v>
          </cell>
          <cell r="L1669">
            <v>1837239.58</v>
          </cell>
          <cell r="M1669">
            <v>1831927.08</v>
          </cell>
          <cell r="N1669">
            <v>1826614.58</v>
          </cell>
          <cell r="O1669">
            <v>1821302.08</v>
          </cell>
          <cell r="P1669">
            <v>1815989.58</v>
          </cell>
          <cell r="Q1669">
            <v>1810677.08</v>
          </cell>
          <cell r="R1669">
            <v>1805364.58</v>
          </cell>
          <cell r="S1669">
            <v>1800052.08</v>
          </cell>
          <cell r="T1669">
            <v>1794739.58</v>
          </cell>
          <cell r="U1669">
            <v>1789427.08</v>
          </cell>
          <cell r="V1669">
            <v>1784114.58</v>
          </cell>
          <cell r="W1669">
            <v>1778802.08</v>
          </cell>
          <cell r="X1669">
            <v>1773489.58</v>
          </cell>
          <cell r="Y1669">
            <v>1768177.08</v>
          </cell>
          <cell r="Z1669">
            <v>1762864.58</v>
          </cell>
          <cell r="AA1669">
            <v>1757552.08</v>
          </cell>
          <cell r="AD1669">
            <v>1842552.08</v>
          </cell>
          <cell r="AE1669">
            <v>1837239.58</v>
          </cell>
          <cell r="AF1669">
            <v>1831927.08</v>
          </cell>
          <cell r="AG1669">
            <v>1826614.58</v>
          </cell>
          <cell r="AH1669">
            <v>1821302.08</v>
          </cell>
          <cell r="AI1669">
            <v>1815989.58</v>
          </cell>
          <cell r="AJ1669">
            <v>1810677.08</v>
          </cell>
          <cell r="AK1669">
            <v>1805364.58</v>
          </cell>
          <cell r="AL1669">
            <v>1800052.08</v>
          </cell>
          <cell r="AM1669">
            <v>1794739.58</v>
          </cell>
          <cell r="AN1669">
            <v>1789427.08</v>
          </cell>
          <cell r="AP1669">
            <v>1778802.08</v>
          </cell>
          <cell r="AT1669" t="str">
            <v>8</v>
          </cell>
        </row>
        <row r="1670"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P1670">
            <v>0</v>
          </cell>
          <cell r="AT1670" t="str">
            <v>55</v>
          </cell>
        </row>
        <row r="1671"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P1671">
            <v>0</v>
          </cell>
          <cell r="AT1671" t="str">
            <v>55</v>
          </cell>
        </row>
        <row r="1672"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P1672">
            <v>0</v>
          </cell>
          <cell r="AT1672" t="str">
            <v>55</v>
          </cell>
        </row>
        <row r="1673"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P1673">
            <v>-25814.098750000001</v>
          </cell>
          <cell r="AT1673" t="str">
            <v>55</v>
          </cell>
        </row>
        <row r="1674">
          <cell r="J1674">
            <v>-332500</v>
          </cell>
          <cell r="K1674">
            <v>-307500</v>
          </cell>
          <cell r="L1674">
            <v>-307500</v>
          </cell>
          <cell r="M1674">
            <v>-307500</v>
          </cell>
          <cell r="N1674">
            <v>-300000</v>
          </cell>
          <cell r="O1674">
            <v>-300000</v>
          </cell>
          <cell r="P1674">
            <v>-300000</v>
          </cell>
          <cell r="Q1674">
            <v>-250000</v>
          </cell>
          <cell r="R1674">
            <v>-250000</v>
          </cell>
          <cell r="S1674">
            <v>-250000</v>
          </cell>
          <cell r="T1674">
            <v>-250000</v>
          </cell>
          <cell r="U1674">
            <v>-250000</v>
          </cell>
          <cell r="V1674">
            <v>-250000</v>
          </cell>
          <cell r="W1674">
            <v>-250000</v>
          </cell>
          <cell r="X1674">
            <v>-250000</v>
          </cell>
          <cell r="Y1674">
            <v>-1250000</v>
          </cell>
          <cell r="Z1674">
            <v>-429000</v>
          </cell>
          <cell r="AA1674">
            <v>-429000</v>
          </cell>
          <cell r="AD1674">
            <v>-274062.5</v>
          </cell>
          <cell r="AE1674">
            <v>-283437.5</v>
          </cell>
          <cell r="AF1674">
            <v>-292812.5</v>
          </cell>
          <cell r="AG1674">
            <v>-294062.5</v>
          </cell>
          <cell r="AH1674">
            <v>-287187.5</v>
          </cell>
          <cell r="AI1674">
            <v>-280312.5</v>
          </cell>
          <cell r="AJ1674">
            <v>-274479.16666666669</v>
          </cell>
          <cell r="AK1674">
            <v>-269687.5</v>
          </cell>
          <cell r="AL1674">
            <v>-306562.5</v>
          </cell>
          <cell r="AM1674">
            <v>-351208.33333333331</v>
          </cell>
          <cell r="AN1674">
            <v>-361958.33333333331</v>
          </cell>
          <cell r="AP1674">
            <v>-361000</v>
          </cell>
          <cell r="AT1674">
            <v>0</v>
          </cell>
        </row>
        <row r="1675">
          <cell r="J1675">
            <v>-47500</v>
          </cell>
          <cell r="K1675">
            <v>-37500</v>
          </cell>
          <cell r="L1675">
            <v>-37500</v>
          </cell>
          <cell r="M1675">
            <v>-37500</v>
          </cell>
          <cell r="N1675">
            <v>-228000</v>
          </cell>
          <cell r="O1675">
            <v>-228000</v>
          </cell>
          <cell r="P1675">
            <v>-228000</v>
          </cell>
          <cell r="Q1675">
            <v>-175000</v>
          </cell>
          <cell r="R1675">
            <v>-175000</v>
          </cell>
          <cell r="S1675">
            <v>-175000</v>
          </cell>
          <cell r="T1675">
            <v>-1770000</v>
          </cell>
          <cell r="U1675">
            <v>-1770000</v>
          </cell>
          <cell r="V1675">
            <v>-1770000</v>
          </cell>
          <cell r="W1675">
            <v>-2110000</v>
          </cell>
          <cell r="X1675">
            <v>-2110000</v>
          </cell>
          <cell r="Y1675">
            <v>-2110000</v>
          </cell>
          <cell r="Z1675">
            <v>-2150000</v>
          </cell>
          <cell r="AA1675">
            <v>-2150000</v>
          </cell>
          <cell r="AD1675">
            <v>-93354.166666666672</v>
          </cell>
          <cell r="AE1675">
            <v>-104812.5</v>
          </cell>
          <cell r="AF1675">
            <v>-116270.83333333333</v>
          </cell>
          <cell r="AG1675">
            <v>-193770.83333333334</v>
          </cell>
          <cell r="AH1675">
            <v>-337312.5</v>
          </cell>
          <cell r="AI1675">
            <v>-480854.16666666669</v>
          </cell>
          <cell r="AJ1675">
            <v>-638979.16666666663</v>
          </cell>
          <cell r="AK1675">
            <v>-811687.5</v>
          </cell>
          <cell r="AL1675">
            <v>-984395.83333333337</v>
          </cell>
          <cell r="AM1675">
            <v>-1150833.3333333333</v>
          </cell>
          <cell r="AN1675">
            <v>-1311000</v>
          </cell>
          <cell r="AP1675">
            <v>-1633541.6666666667</v>
          </cell>
          <cell r="AT1675">
            <v>0</v>
          </cell>
        </row>
        <row r="1676">
          <cell r="J1676">
            <v>-52262274.340000004</v>
          </cell>
          <cell r="K1676">
            <v>-52393217.880000003</v>
          </cell>
          <cell r="L1676">
            <v>-52524161.420000002</v>
          </cell>
          <cell r="M1676">
            <v>-52655269.920000002</v>
          </cell>
          <cell r="N1676">
            <v>-52786378.420000002</v>
          </cell>
          <cell r="O1676">
            <v>-52917486.920000002</v>
          </cell>
          <cell r="P1676">
            <v>-53048595.420000002</v>
          </cell>
          <cell r="Q1676">
            <v>-53195295.920000002</v>
          </cell>
          <cell r="R1676">
            <v>-53309934.539999999</v>
          </cell>
          <cell r="S1676">
            <v>-53424573.079999998</v>
          </cell>
          <cell r="T1676">
            <v>-53539211.619999997</v>
          </cell>
          <cell r="U1676">
            <v>-53653707.759999998</v>
          </cell>
          <cell r="V1676">
            <v>-53768275.100000001</v>
          </cell>
          <cell r="W1676">
            <v>-53882842.439999998</v>
          </cell>
          <cell r="X1676">
            <v>-53997409.780000001</v>
          </cell>
          <cell r="Y1676">
            <v>-54113650.119999997</v>
          </cell>
          <cell r="Z1676">
            <v>-54229890.460000001</v>
          </cell>
          <cell r="AA1676">
            <v>-54346130.799999997</v>
          </cell>
          <cell r="AD1676">
            <v>-52673151.077083342</v>
          </cell>
          <cell r="AE1676">
            <v>-52709785.42666667</v>
          </cell>
          <cell r="AF1676">
            <v>-52746659.448750012</v>
          </cell>
          <cell r="AG1676">
            <v>-52806866.395416677</v>
          </cell>
          <cell r="AH1676">
            <v>-52912414.286250003</v>
          </cell>
          <cell r="AI1676">
            <v>-53038592.301666677</v>
          </cell>
          <cell r="AJ1676">
            <v>-53163410.023333333</v>
          </cell>
          <cell r="AK1676">
            <v>-53286863.061666675</v>
          </cell>
          <cell r="AL1676">
            <v>-53409014.251666665</v>
          </cell>
          <cell r="AM1676">
            <v>-53529926.428333342</v>
          </cell>
          <cell r="AN1676">
            <v>-53649599.591666669</v>
          </cell>
          <cell r="AP1676">
            <v>-53996509.709999986</v>
          </cell>
          <cell r="AT1676" t="str">
            <v>57</v>
          </cell>
        </row>
        <row r="1677">
          <cell r="J1677">
            <v>-5042812.78</v>
          </cell>
          <cell r="K1677">
            <v>-4953753.78</v>
          </cell>
          <cell r="L1677">
            <v>-4864238.6399999997</v>
          </cell>
          <cell r="M1677">
            <v>-4776414.41</v>
          </cell>
          <cell r="N1677">
            <v>-3426506.82</v>
          </cell>
          <cell r="O1677">
            <v>-3558650.6</v>
          </cell>
          <cell r="P1677">
            <v>-3537766.81</v>
          </cell>
          <cell r="Q1677">
            <v>-2871144.1</v>
          </cell>
          <cell r="R1677">
            <v>-2445614.06</v>
          </cell>
          <cell r="S1677">
            <v>-2421436.4</v>
          </cell>
          <cell r="T1677">
            <v>-2397261.7599999998</v>
          </cell>
          <cell r="U1677">
            <v>-2495069.1</v>
          </cell>
          <cell r="V1677">
            <v>-2451737.85</v>
          </cell>
          <cell r="W1677">
            <v>-2427470.09</v>
          </cell>
          <cell r="X1677">
            <v>-2405439.23</v>
          </cell>
          <cell r="Y1677">
            <v>-2360638.6800000002</v>
          </cell>
          <cell r="Z1677">
            <v>-2717500</v>
          </cell>
          <cell r="AA1677">
            <v>-2718000</v>
          </cell>
          <cell r="AD1677">
            <v>-4577408.2658333341</v>
          </cell>
          <cell r="AE1677">
            <v>-4358444.6050000004</v>
          </cell>
          <cell r="AF1677">
            <v>-4124098.9366666675</v>
          </cell>
          <cell r="AG1677">
            <v>-3895030.9545833338</v>
          </cell>
          <cell r="AH1677">
            <v>-3674074.1458333335</v>
          </cell>
          <cell r="AI1677">
            <v>-3457927.6495833327</v>
          </cell>
          <cell r="AJ1677">
            <v>-3244704.3737500007</v>
          </cell>
          <cell r="AK1677">
            <v>-3036992.5779166669</v>
          </cell>
          <cell r="AL1677">
            <v>-2833885.280416667</v>
          </cell>
          <cell r="AM1677">
            <v>-2703686.0075000003</v>
          </cell>
          <cell r="AN1677">
            <v>-2639116.9483333337</v>
          </cell>
          <cell r="AP1677">
            <v>-2530560.1416666666</v>
          </cell>
          <cell r="AT1677" t="str">
            <v>57</v>
          </cell>
        </row>
        <row r="1678">
          <cell r="J1678">
            <v>-39879523.700000003</v>
          </cell>
          <cell r="K1678">
            <v>-35410857.039999999</v>
          </cell>
          <cell r="L1678">
            <v>-30442190.379999999</v>
          </cell>
          <cell r="M1678">
            <v>-25473523.719999999</v>
          </cell>
          <cell r="N1678">
            <v>-22374580.219999999</v>
          </cell>
          <cell r="O1678">
            <v>-22440192.800000001</v>
          </cell>
          <cell r="P1678">
            <v>-22505805.379999999</v>
          </cell>
          <cell r="Q1678">
            <v>-32346587</v>
          </cell>
          <cell r="R1678">
            <v>-30775532</v>
          </cell>
          <cell r="S1678">
            <v>-30824532</v>
          </cell>
          <cell r="T1678">
            <v>-21873532</v>
          </cell>
          <cell r="U1678">
            <v>-21922532</v>
          </cell>
          <cell r="V1678">
            <v>-21971532</v>
          </cell>
          <cell r="W1678">
            <v>-13020532</v>
          </cell>
          <cell r="X1678">
            <v>-13069532</v>
          </cell>
          <cell r="Y1678">
            <v>-13118532</v>
          </cell>
          <cell r="Z1678">
            <v>-12917435</v>
          </cell>
          <cell r="AA1678">
            <v>-12966804.75</v>
          </cell>
          <cell r="AD1678">
            <v>-33751346.38666667</v>
          </cell>
          <cell r="AE1678">
            <v>-32694891.03916667</v>
          </cell>
          <cell r="AF1678">
            <v>-31572405.62166667</v>
          </cell>
          <cell r="AG1678">
            <v>-30263892.425833333</v>
          </cell>
          <cell r="AH1678">
            <v>-28769351.451666668</v>
          </cell>
          <cell r="AI1678">
            <v>-27276282.699166667</v>
          </cell>
          <cell r="AJ1678">
            <v>-25597186.168333333</v>
          </cell>
          <cell r="AK1678">
            <v>-23940395.192499999</v>
          </cell>
          <cell r="AL1678">
            <v>-22701743.105</v>
          </cell>
          <cell r="AM1678">
            <v>-21792904.065833334</v>
          </cell>
          <cell r="AN1678">
            <v>-21004131.846250001</v>
          </cell>
          <cell r="AP1678">
            <v>-18309206.020833332</v>
          </cell>
          <cell r="AT1678" t="str">
            <v>57</v>
          </cell>
        </row>
        <row r="1679">
          <cell r="J1679">
            <v>-807000</v>
          </cell>
          <cell r="K1679">
            <v>-822000</v>
          </cell>
          <cell r="L1679">
            <v>-1010984.96</v>
          </cell>
          <cell r="M1679">
            <v>-765576.92</v>
          </cell>
          <cell r="N1679">
            <v>-1068928</v>
          </cell>
          <cell r="O1679">
            <v>-1086737</v>
          </cell>
          <cell r="P1679">
            <v>-888516.36</v>
          </cell>
          <cell r="Q1679">
            <v>-956600</v>
          </cell>
          <cell r="R1679">
            <v>-712142.94</v>
          </cell>
          <cell r="S1679">
            <v>-740416.2</v>
          </cell>
          <cell r="T1679">
            <v>-957970.2</v>
          </cell>
          <cell r="U1679">
            <v>-724824.82</v>
          </cell>
          <cell r="V1679">
            <v>-1049933.6599999999</v>
          </cell>
          <cell r="W1679">
            <v>-566300</v>
          </cell>
          <cell r="X1679">
            <v>-776657</v>
          </cell>
          <cell r="Y1679">
            <v>-829917.25</v>
          </cell>
          <cell r="Z1679">
            <v>-623800</v>
          </cell>
          <cell r="AA1679">
            <v>-886926</v>
          </cell>
          <cell r="AD1679">
            <v>-1050349.0741666667</v>
          </cell>
          <cell r="AE1679">
            <v>-978948.18333333323</v>
          </cell>
          <cell r="AF1679">
            <v>-892214.73249999993</v>
          </cell>
          <cell r="AG1679">
            <v>-857530.93083333329</v>
          </cell>
          <cell r="AH1679">
            <v>-871148.0695833331</v>
          </cell>
          <cell r="AI1679">
            <v>-888597.01916666667</v>
          </cell>
          <cell r="AJ1679">
            <v>-888065.08833333338</v>
          </cell>
          <cell r="AK1679">
            <v>-867647.25666666671</v>
          </cell>
          <cell r="AL1679">
            <v>-860564.43875000009</v>
          </cell>
          <cell r="AM1679">
            <v>-844698.28583333327</v>
          </cell>
          <cell r="AN1679">
            <v>-817825.82750000001</v>
          </cell>
          <cell r="AP1679">
            <v>-778644.50249999994</v>
          </cell>
          <cell r="AT1679">
            <v>0</v>
          </cell>
        </row>
        <row r="1680">
          <cell r="J1680">
            <v>-164525.71</v>
          </cell>
          <cell r="K1680">
            <v>-164525.71</v>
          </cell>
          <cell r="L1680">
            <v>-109289.79</v>
          </cell>
          <cell r="M1680">
            <v>-93032.07</v>
          </cell>
          <cell r="N1680">
            <v>-91713.71</v>
          </cell>
          <cell r="O1680">
            <v>-36465.800000000003</v>
          </cell>
          <cell r="P1680">
            <v>-15702.12</v>
          </cell>
          <cell r="Q1680">
            <v>8110.8</v>
          </cell>
          <cell r="R1680">
            <v>8110.8</v>
          </cell>
          <cell r="S1680">
            <v>30500.9</v>
          </cell>
          <cell r="T1680">
            <v>74927.91</v>
          </cell>
          <cell r="U1680">
            <v>-173722.66</v>
          </cell>
          <cell r="V1680">
            <v>-148120.49</v>
          </cell>
          <cell r="W1680">
            <v>-120345.27</v>
          </cell>
          <cell r="X1680">
            <v>-99389.05</v>
          </cell>
          <cell r="Y1680">
            <v>-72491.520000000004</v>
          </cell>
          <cell r="Z1680">
            <v>-71257.69</v>
          </cell>
          <cell r="AA1680">
            <v>-25892.11</v>
          </cell>
          <cell r="AD1680">
            <v>-129808.65999999999</v>
          </cell>
          <cell r="AE1680">
            <v>-114903.91625000001</v>
          </cell>
          <cell r="AF1680">
            <v>-94286.82666666666</v>
          </cell>
          <cell r="AG1680">
            <v>-73636.607083333321</v>
          </cell>
          <cell r="AH1680">
            <v>-61499.119999999995</v>
          </cell>
          <cell r="AI1680">
            <v>-59927.045833333337</v>
          </cell>
          <cell r="AJ1680">
            <v>-57402.643333333333</v>
          </cell>
          <cell r="AK1680">
            <v>-55149.260833333341</v>
          </cell>
          <cell r="AL1680">
            <v>-53880.873750000006</v>
          </cell>
          <cell r="AM1680">
            <v>-52172.683333333327</v>
          </cell>
          <cell r="AN1680">
            <v>-50879.778749999998</v>
          </cell>
          <cell r="AP1680">
            <v>-46990.438750000008</v>
          </cell>
          <cell r="AT1680">
            <v>0</v>
          </cell>
        </row>
        <row r="1681">
          <cell r="J1681">
            <v>-1537250</v>
          </cell>
          <cell r="K1681">
            <v>-1535500</v>
          </cell>
          <cell r="L1681">
            <v>-1495388.06</v>
          </cell>
          <cell r="M1681">
            <v>-1422588.73</v>
          </cell>
          <cell r="N1681">
            <v>-1430891</v>
          </cell>
          <cell r="O1681">
            <v>-1437201</v>
          </cell>
          <cell r="P1681">
            <v>-1938377.52</v>
          </cell>
          <cell r="Q1681">
            <v>-1593400</v>
          </cell>
          <cell r="R1681">
            <v>-2476638.14</v>
          </cell>
          <cell r="S1681">
            <v>-2536606.7999999998</v>
          </cell>
          <cell r="T1681">
            <v>-2698057.16</v>
          </cell>
          <cell r="U1681">
            <v>-2351123.9900000002</v>
          </cell>
          <cell r="V1681">
            <v>-2208659.81</v>
          </cell>
          <cell r="W1681">
            <v>-1996400</v>
          </cell>
          <cell r="X1681">
            <v>-1858536</v>
          </cell>
          <cell r="Y1681">
            <v>-2022389.54</v>
          </cell>
          <cell r="Z1681">
            <v>-1805100</v>
          </cell>
          <cell r="AA1681">
            <v>-1692188.21</v>
          </cell>
          <cell r="AD1681">
            <v>-1709610.9200000002</v>
          </cell>
          <cell r="AE1681">
            <v>-1717441.0941666665</v>
          </cell>
          <cell r="AF1681">
            <v>-1720798.3924999998</v>
          </cell>
          <cell r="AG1681">
            <v>-1770500.8150000002</v>
          </cell>
          <cell r="AH1681">
            <v>-1844976.49</v>
          </cell>
          <cell r="AI1681">
            <v>-1899060.6087499999</v>
          </cell>
          <cell r="AJ1681">
            <v>-1946240.1841666664</v>
          </cell>
          <cell r="AK1681">
            <v>-1980575.5150000004</v>
          </cell>
          <cell r="AL1681">
            <v>-2020698.3795833336</v>
          </cell>
          <cell r="AM1681">
            <v>-2061282.1216666668</v>
          </cell>
          <cell r="AN1681">
            <v>-2087498.6304166669</v>
          </cell>
          <cell r="AP1681">
            <v>-2099125.8287500003</v>
          </cell>
          <cell r="AT1681">
            <v>0</v>
          </cell>
        </row>
        <row r="1682">
          <cell r="J1682">
            <v>-50538</v>
          </cell>
          <cell r="K1682">
            <v>-61608</v>
          </cell>
          <cell r="L1682">
            <v>-61608</v>
          </cell>
          <cell r="M1682">
            <v>-61608</v>
          </cell>
          <cell r="N1682">
            <v>-72678</v>
          </cell>
          <cell r="O1682">
            <v>-72678</v>
          </cell>
          <cell r="P1682">
            <v>-52364.85</v>
          </cell>
          <cell r="Q1682">
            <v>-63434.85</v>
          </cell>
          <cell r="R1682">
            <v>-63434.85</v>
          </cell>
          <cell r="S1682">
            <v>-26326.05</v>
          </cell>
          <cell r="T1682">
            <v>-26326.05</v>
          </cell>
          <cell r="U1682">
            <v>-26326.05</v>
          </cell>
          <cell r="V1682">
            <v>-26326.05</v>
          </cell>
          <cell r="W1682">
            <v>-49519.05</v>
          </cell>
          <cell r="X1682">
            <v>-49519.05</v>
          </cell>
          <cell r="Y1682">
            <v>-49519.05</v>
          </cell>
          <cell r="Z1682">
            <v>-61115.55</v>
          </cell>
          <cell r="AA1682">
            <v>-61115.55</v>
          </cell>
          <cell r="AD1682">
            <v>-57633.856250000004</v>
          </cell>
          <cell r="AE1682">
            <v>-57376.09375</v>
          </cell>
          <cell r="AF1682">
            <v>-57827.131249999999</v>
          </cell>
          <cell r="AG1682">
            <v>-56270.71875</v>
          </cell>
          <cell r="AH1682">
            <v>-54253.056250000001</v>
          </cell>
          <cell r="AI1682">
            <v>-52235.39375000001</v>
          </cell>
          <cell r="AJ1682">
            <v>-50722.856250000004</v>
          </cell>
          <cell r="AK1682">
            <v>-49715.443749999999</v>
          </cell>
          <cell r="AL1682">
            <v>-48708.03125</v>
          </cell>
          <cell r="AM1682">
            <v>-47722.556249999994</v>
          </cell>
          <cell r="AN1682">
            <v>-46759.018749999988</v>
          </cell>
          <cell r="AP1682">
            <v>-46233.374999999993</v>
          </cell>
          <cell r="AT1682">
            <v>0</v>
          </cell>
        </row>
        <row r="1683">
          <cell r="J1683">
            <v>-97929</v>
          </cell>
          <cell r="K1683">
            <v>-118821</v>
          </cell>
          <cell r="L1683">
            <v>-118821</v>
          </cell>
          <cell r="M1683">
            <v>-118821</v>
          </cell>
          <cell r="N1683">
            <v>-139713</v>
          </cell>
          <cell r="O1683">
            <v>-139713</v>
          </cell>
          <cell r="P1683">
            <v>-107941.15</v>
          </cell>
          <cell r="Q1683">
            <v>-128833.15</v>
          </cell>
          <cell r="R1683">
            <v>-128833.15</v>
          </cell>
          <cell r="S1683">
            <v>-59065.15</v>
          </cell>
          <cell r="T1683">
            <v>-59065.15</v>
          </cell>
          <cell r="U1683">
            <v>-59065.15</v>
          </cell>
          <cell r="V1683">
            <v>-59065.15</v>
          </cell>
          <cell r="W1683">
            <v>-102670.15</v>
          </cell>
          <cell r="X1683">
            <v>-102670.15</v>
          </cell>
          <cell r="Y1683">
            <v>-102670.15</v>
          </cell>
          <cell r="Z1683">
            <v>-124472.65</v>
          </cell>
          <cell r="AA1683">
            <v>-124472.65</v>
          </cell>
          <cell r="AD1683">
            <v>-112141.14374999999</v>
          </cell>
          <cell r="AE1683">
            <v>-112201.86458333331</v>
          </cell>
          <cell r="AF1683">
            <v>-113611.21041666665</v>
          </cell>
          <cell r="AG1683">
            <v>-111243.05624999998</v>
          </cell>
          <cell r="AH1683">
            <v>-108004.40208333331</v>
          </cell>
          <cell r="AI1683">
            <v>-104765.74791666666</v>
          </cell>
          <cell r="AJ1683">
            <v>-102473.46875</v>
          </cell>
          <cell r="AK1683">
            <v>-101127.56458333334</v>
          </cell>
          <cell r="AL1683">
            <v>-99781.660416666666</v>
          </cell>
          <cell r="AM1683">
            <v>-98473.693749999991</v>
          </cell>
          <cell r="AN1683">
            <v>-97203.664583333346</v>
          </cell>
          <cell r="AP1683">
            <v>-96492.775000000009</v>
          </cell>
          <cell r="AT1683">
            <v>0</v>
          </cell>
        </row>
        <row r="1684"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P1684">
            <v>0</v>
          </cell>
          <cell r="AT1684" t="str">
            <v>57</v>
          </cell>
        </row>
        <row r="1685"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P1685">
            <v>0</v>
          </cell>
          <cell r="AT1685">
            <v>0</v>
          </cell>
        </row>
        <row r="1686">
          <cell r="J1686">
            <v>-631223.56999999995</v>
          </cell>
          <cell r="K1686">
            <v>-629429.85</v>
          </cell>
          <cell r="L1686">
            <v>-629429.85</v>
          </cell>
          <cell r="M1686">
            <v>-629429.85</v>
          </cell>
          <cell r="N1686">
            <v>-625574.47</v>
          </cell>
          <cell r="O1686">
            <v>-625574.47</v>
          </cell>
          <cell r="P1686">
            <v>-625574.47</v>
          </cell>
          <cell r="Q1686">
            <v>-640000</v>
          </cell>
          <cell r="R1686">
            <v>-640000</v>
          </cell>
          <cell r="S1686">
            <v>-640000</v>
          </cell>
          <cell r="T1686">
            <v>-634285</v>
          </cell>
          <cell r="U1686">
            <v>-634285</v>
          </cell>
          <cell r="V1686">
            <v>-634285</v>
          </cell>
          <cell r="W1686">
            <v>-627216.77</v>
          </cell>
          <cell r="X1686">
            <v>-627216.77</v>
          </cell>
          <cell r="Y1686">
            <v>-627216.77</v>
          </cell>
          <cell r="Z1686">
            <v>-621434.80000000005</v>
          </cell>
          <cell r="AA1686">
            <v>-621434.80000000005</v>
          </cell>
          <cell r="AD1686">
            <v>-630515.30583333317</v>
          </cell>
          <cell r="AE1686">
            <v>-630931.97249999992</v>
          </cell>
          <cell r="AF1686">
            <v>-631348.63916666666</v>
          </cell>
          <cell r="AG1686">
            <v>-631684.53208333335</v>
          </cell>
          <cell r="AH1686">
            <v>-631939.65125</v>
          </cell>
          <cell r="AI1686">
            <v>-632194.77041666664</v>
          </cell>
          <cell r="AJ1686">
            <v>-632230.11833333329</v>
          </cell>
          <cell r="AK1686">
            <v>-632045.69499999995</v>
          </cell>
          <cell r="AL1686">
            <v>-631861.27166666661</v>
          </cell>
          <cell r="AM1686">
            <v>-631596.57374999986</v>
          </cell>
          <cell r="AN1686">
            <v>-631251.60124999995</v>
          </cell>
          <cell r="AP1686">
            <v>-630734.14249999996</v>
          </cell>
          <cell r="AT1686" t="str">
            <v>57</v>
          </cell>
        </row>
        <row r="1687">
          <cell r="J1687">
            <v>-199475.25</v>
          </cell>
          <cell r="K1687">
            <v>-197293.25</v>
          </cell>
          <cell r="L1687">
            <v>-197293.25</v>
          </cell>
          <cell r="M1687">
            <v>-197293.25</v>
          </cell>
          <cell r="N1687">
            <v>-196806.75</v>
          </cell>
          <cell r="O1687">
            <v>-196806.75</v>
          </cell>
          <cell r="P1687">
            <v>-196806.75</v>
          </cell>
          <cell r="Q1687">
            <v>-200000</v>
          </cell>
          <cell r="R1687">
            <v>-200000</v>
          </cell>
          <cell r="S1687">
            <v>-200000</v>
          </cell>
          <cell r="T1687">
            <v>-197751.25</v>
          </cell>
          <cell r="U1687">
            <v>-197751.25</v>
          </cell>
          <cell r="V1687">
            <v>-197751.25</v>
          </cell>
          <cell r="W1687">
            <v>-189835.41</v>
          </cell>
          <cell r="X1687">
            <v>-189835.41</v>
          </cell>
          <cell r="Y1687">
            <v>-189835.41</v>
          </cell>
          <cell r="Z1687">
            <v>-189835.41</v>
          </cell>
          <cell r="AA1687">
            <v>-189835.41</v>
          </cell>
          <cell r="AD1687">
            <v>-198393.8125</v>
          </cell>
          <cell r="AE1687">
            <v>-198393.8125</v>
          </cell>
          <cell r="AF1687">
            <v>-198393.8125</v>
          </cell>
          <cell r="AG1687">
            <v>-198321.97916666666</v>
          </cell>
          <cell r="AH1687">
            <v>-198178.3125</v>
          </cell>
          <cell r="AI1687">
            <v>-198034.64583333334</v>
          </cell>
          <cell r="AJ1687">
            <v>-197652.06916666668</v>
          </cell>
          <cell r="AK1687">
            <v>-197030.58250000002</v>
          </cell>
          <cell r="AL1687">
            <v>-196409.09583333333</v>
          </cell>
          <cell r="AM1687">
            <v>-195807.88</v>
          </cell>
          <cell r="AN1687">
            <v>-195226.93499999997</v>
          </cell>
          <cell r="AP1687">
            <v>-194355.51749999996</v>
          </cell>
          <cell r="AT1687" t="str">
            <v>57</v>
          </cell>
        </row>
        <row r="1688">
          <cell r="J1688">
            <v>-530428.43000000005</v>
          </cell>
          <cell r="K1688">
            <v>-529545.53</v>
          </cell>
          <cell r="L1688">
            <v>-556000</v>
          </cell>
          <cell r="M1688">
            <v>-556000</v>
          </cell>
          <cell r="N1688">
            <v>-552321.25</v>
          </cell>
          <cell r="O1688">
            <v>-552321.25</v>
          </cell>
          <cell r="P1688">
            <v>-552321.25</v>
          </cell>
          <cell r="Q1688">
            <v>-556500</v>
          </cell>
          <cell r="R1688">
            <v>-556500</v>
          </cell>
          <cell r="S1688">
            <v>-556500</v>
          </cell>
          <cell r="T1688">
            <v>-551520.36</v>
          </cell>
          <cell r="U1688">
            <v>-551520.36</v>
          </cell>
          <cell r="V1688">
            <v>-551520.36</v>
          </cell>
          <cell r="W1688">
            <v>-550234.19999999995</v>
          </cell>
          <cell r="X1688">
            <v>-550234.19999999995</v>
          </cell>
          <cell r="Y1688">
            <v>-550234.19999999995</v>
          </cell>
          <cell r="Z1688">
            <v>-550099.19999999995</v>
          </cell>
          <cell r="AA1688">
            <v>-550099.19999999995</v>
          </cell>
          <cell r="AD1688">
            <v>-541087.04749999999</v>
          </cell>
          <cell r="AE1688">
            <v>-543295.38083333336</v>
          </cell>
          <cell r="AF1688">
            <v>-545503.71416666673</v>
          </cell>
          <cell r="AG1688">
            <v>-547486.71125000005</v>
          </cell>
          <cell r="AH1688">
            <v>-549244.37208333332</v>
          </cell>
          <cell r="AI1688">
            <v>-551002.03291666682</v>
          </cell>
          <cell r="AJ1688">
            <v>-552742.8912500001</v>
          </cell>
          <cell r="AK1688">
            <v>-553364.67750000011</v>
          </cell>
          <cell r="AL1688">
            <v>-552884.19416666671</v>
          </cell>
          <cell r="AM1688">
            <v>-552551.36708333332</v>
          </cell>
          <cell r="AN1688">
            <v>-552366.19624999992</v>
          </cell>
          <cell r="AP1688">
            <v>-552088.44000000006</v>
          </cell>
          <cell r="AT1688" t="str">
            <v>57</v>
          </cell>
        </row>
        <row r="1689">
          <cell r="J1689">
            <v>-258000</v>
          </cell>
          <cell r="K1689">
            <v>-258000</v>
          </cell>
          <cell r="L1689">
            <v>-258000</v>
          </cell>
          <cell r="M1689">
            <v>-258000</v>
          </cell>
          <cell r="N1689">
            <v>-258000</v>
          </cell>
          <cell r="O1689">
            <v>-258000</v>
          </cell>
          <cell r="P1689">
            <v>-258000</v>
          </cell>
          <cell r="Q1689">
            <v>-258000</v>
          </cell>
          <cell r="R1689">
            <v>-258000</v>
          </cell>
          <cell r="S1689">
            <v>-258000</v>
          </cell>
          <cell r="T1689">
            <v>-258000</v>
          </cell>
          <cell r="U1689">
            <v>-258000</v>
          </cell>
          <cell r="V1689">
            <v>-258000</v>
          </cell>
          <cell r="W1689">
            <v>-258000</v>
          </cell>
          <cell r="X1689">
            <v>-258000</v>
          </cell>
          <cell r="Y1689">
            <v>-258000</v>
          </cell>
          <cell r="Z1689">
            <v>-258000</v>
          </cell>
          <cell r="AA1689">
            <v>-258000</v>
          </cell>
          <cell r="AD1689">
            <v>-258000</v>
          </cell>
          <cell r="AE1689">
            <v>-258000</v>
          </cell>
          <cell r="AF1689">
            <v>-258000</v>
          </cell>
          <cell r="AG1689">
            <v>-258000</v>
          </cell>
          <cell r="AH1689">
            <v>-258000</v>
          </cell>
          <cell r="AI1689">
            <v>-258000</v>
          </cell>
          <cell r="AJ1689">
            <v>-258000</v>
          </cell>
          <cell r="AK1689">
            <v>-258000</v>
          </cell>
          <cell r="AL1689">
            <v>-258000</v>
          </cell>
          <cell r="AM1689">
            <v>-258000</v>
          </cell>
          <cell r="AN1689">
            <v>-258000</v>
          </cell>
          <cell r="AP1689">
            <v>-258000</v>
          </cell>
          <cell r="AT1689">
            <v>0</v>
          </cell>
        </row>
        <row r="1690">
          <cell r="J1690">
            <v>-3302394.74</v>
          </cell>
          <cell r="K1690">
            <v>-3302394.74</v>
          </cell>
          <cell r="L1690">
            <v>-3302394.74</v>
          </cell>
          <cell r="M1690">
            <v>-3302394.74</v>
          </cell>
          <cell r="N1690">
            <v>-3298050.5</v>
          </cell>
          <cell r="O1690">
            <v>-3298050.5</v>
          </cell>
          <cell r="P1690">
            <v>-3298050.5</v>
          </cell>
          <cell r="Q1690">
            <v>-2475000</v>
          </cell>
          <cell r="R1690">
            <v>-2475000</v>
          </cell>
          <cell r="S1690">
            <v>-2475000</v>
          </cell>
          <cell r="T1690">
            <v>-2475000</v>
          </cell>
          <cell r="U1690">
            <v>-2475000</v>
          </cell>
          <cell r="V1690">
            <v>-2475000</v>
          </cell>
          <cell r="W1690">
            <v>-2475000</v>
          </cell>
          <cell r="X1690">
            <v>-2475000</v>
          </cell>
          <cell r="Y1690">
            <v>-2475000</v>
          </cell>
          <cell r="Z1690">
            <v>-2469837.39</v>
          </cell>
          <cell r="AA1690">
            <v>-2469837.39</v>
          </cell>
          <cell r="AD1690">
            <v>-3266334.9950000006</v>
          </cell>
          <cell r="AE1690">
            <v>-3197584.9950000006</v>
          </cell>
          <cell r="AF1690">
            <v>-3128834.9949999996</v>
          </cell>
          <cell r="AG1690">
            <v>-3059985.2141666668</v>
          </cell>
          <cell r="AH1690">
            <v>-2991035.6524999999</v>
          </cell>
          <cell r="AI1690">
            <v>-2922086.0908333329</v>
          </cell>
          <cell r="AJ1690">
            <v>-2853136.5291666668</v>
          </cell>
          <cell r="AK1690">
            <v>-2784186.9675000003</v>
          </cell>
          <cell r="AL1690">
            <v>-2715237.4058333333</v>
          </cell>
          <cell r="AM1690">
            <v>-2646253.7454166668</v>
          </cell>
          <cell r="AN1690">
            <v>-2577235.9862500001</v>
          </cell>
          <cell r="AP1690">
            <v>-2473709.3475000001</v>
          </cell>
          <cell r="AT1690" t="str">
            <v>57</v>
          </cell>
        </row>
        <row r="1691"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P1691">
            <v>0</v>
          </cell>
          <cell r="AT1691">
            <v>0</v>
          </cell>
        </row>
        <row r="1692">
          <cell r="J1692">
            <v>-236393.37</v>
          </cell>
          <cell r="K1692">
            <v>-235736.74</v>
          </cell>
          <cell r="L1692">
            <v>-235736.74</v>
          </cell>
          <cell r="M1692">
            <v>-235736.74</v>
          </cell>
          <cell r="N1692">
            <v>-235736.74</v>
          </cell>
          <cell r="O1692">
            <v>-235736.74</v>
          </cell>
          <cell r="P1692">
            <v>-235736.74</v>
          </cell>
          <cell r="Q1692">
            <v>-222200</v>
          </cell>
          <cell r="R1692">
            <v>-222200</v>
          </cell>
          <cell r="S1692">
            <v>-222200</v>
          </cell>
          <cell r="T1692">
            <v>-218840</v>
          </cell>
          <cell r="U1692">
            <v>-218840</v>
          </cell>
          <cell r="V1692">
            <v>-218840</v>
          </cell>
          <cell r="W1692">
            <v>-217382.37</v>
          </cell>
          <cell r="X1692">
            <v>-217382.37</v>
          </cell>
          <cell r="Y1692">
            <v>-217382.37</v>
          </cell>
          <cell r="Z1692">
            <v>-214546.24</v>
          </cell>
          <cell r="AA1692">
            <v>-214546.24</v>
          </cell>
          <cell r="AD1692">
            <v>-236016.71249999999</v>
          </cell>
          <cell r="AE1692">
            <v>-234616.71249999999</v>
          </cell>
          <cell r="AF1692">
            <v>-233216.71249999999</v>
          </cell>
          <cell r="AG1692">
            <v>-231785.3220833333</v>
          </cell>
          <cell r="AH1692">
            <v>-230322.54125000001</v>
          </cell>
          <cell r="AI1692">
            <v>-228859.76041666666</v>
          </cell>
          <cell r="AJ1692">
            <v>-227363.60458333336</v>
          </cell>
          <cell r="AK1692">
            <v>-225834.07375000001</v>
          </cell>
          <cell r="AL1692">
            <v>-224304.54291666669</v>
          </cell>
          <cell r="AM1692">
            <v>-222656.84</v>
          </cell>
          <cell r="AN1692">
            <v>-220890.965</v>
          </cell>
          <cell r="AP1692">
            <v>-217825.48583333334</v>
          </cell>
          <cell r="AT1692" t="str">
            <v>57</v>
          </cell>
        </row>
        <row r="1693">
          <cell r="J1693">
            <v>-30000</v>
          </cell>
          <cell r="K1693">
            <v>-30000</v>
          </cell>
          <cell r="L1693">
            <v>-30000</v>
          </cell>
          <cell r="M1693">
            <v>-30000</v>
          </cell>
          <cell r="N1693">
            <v>-30000</v>
          </cell>
          <cell r="O1693">
            <v>-30000</v>
          </cell>
          <cell r="P1693">
            <v>-30000</v>
          </cell>
          <cell r="Q1693">
            <v>-30000</v>
          </cell>
          <cell r="R1693">
            <v>-30000</v>
          </cell>
          <cell r="S1693">
            <v>-30000</v>
          </cell>
          <cell r="T1693">
            <v>-30000</v>
          </cell>
          <cell r="U1693">
            <v>-30000</v>
          </cell>
          <cell r="V1693">
            <v>-30000</v>
          </cell>
          <cell r="W1693">
            <v>-30000</v>
          </cell>
          <cell r="X1693">
            <v>-30000</v>
          </cell>
          <cell r="Y1693">
            <v>-30000</v>
          </cell>
          <cell r="Z1693">
            <v>-30000</v>
          </cell>
          <cell r="AA1693">
            <v>-30000</v>
          </cell>
          <cell r="AD1693">
            <v>-30000</v>
          </cell>
          <cell r="AE1693">
            <v>-30000</v>
          </cell>
          <cell r="AF1693">
            <v>-30000</v>
          </cell>
          <cell r="AG1693">
            <v>-30000</v>
          </cell>
          <cell r="AH1693">
            <v>-30000</v>
          </cell>
          <cell r="AI1693">
            <v>-30000</v>
          </cell>
          <cell r="AJ1693">
            <v>-30000</v>
          </cell>
          <cell r="AK1693">
            <v>-30000</v>
          </cell>
          <cell r="AL1693">
            <v>-30000</v>
          </cell>
          <cell r="AM1693">
            <v>-30000</v>
          </cell>
          <cell r="AN1693">
            <v>-30000</v>
          </cell>
          <cell r="AP1693">
            <v>-30000</v>
          </cell>
          <cell r="AT1693" t="str">
            <v>57</v>
          </cell>
        </row>
        <row r="1694"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P1694">
            <v>0</v>
          </cell>
          <cell r="AT1694" t="str">
            <v>57</v>
          </cell>
        </row>
        <row r="1695"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P1695">
            <v>0</v>
          </cell>
          <cell r="AT1695" t="str">
            <v>57</v>
          </cell>
        </row>
        <row r="1696">
          <cell r="J1696">
            <v>-1293823.8700000001</v>
          </cell>
          <cell r="K1696">
            <v>-1283084.1399999999</v>
          </cell>
          <cell r="L1696">
            <v>-1283084.1399999999</v>
          </cell>
          <cell r="M1696">
            <v>-1283084.1399999999</v>
          </cell>
          <cell r="N1696">
            <v>-1109593.6399999999</v>
          </cell>
          <cell r="O1696">
            <v>-1109593.6399999999</v>
          </cell>
          <cell r="P1696">
            <v>-1109593.6399999999</v>
          </cell>
          <cell r="Q1696">
            <v>-1270000</v>
          </cell>
          <cell r="R1696">
            <v>-1270000</v>
          </cell>
          <cell r="S1696">
            <v>-1270000</v>
          </cell>
          <cell r="T1696">
            <v>-1269670.5</v>
          </cell>
          <cell r="U1696">
            <v>-1269670.5</v>
          </cell>
          <cell r="V1696">
            <v>-1269670.5</v>
          </cell>
          <cell r="W1696">
            <v>-1215053.5</v>
          </cell>
          <cell r="X1696">
            <v>-1215053.5</v>
          </cell>
          <cell r="Y1696">
            <v>-1215053.5</v>
          </cell>
          <cell r="Z1696">
            <v>-1214873</v>
          </cell>
          <cell r="AA1696">
            <v>-1214873</v>
          </cell>
          <cell r="AD1696">
            <v>-1245375.4125000003</v>
          </cell>
          <cell r="AE1696">
            <v>-1242875.4125000001</v>
          </cell>
          <cell r="AF1696">
            <v>-1240375.4125000001</v>
          </cell>
          <cell r="AG1696">
            <v>-1238119.0220833335</v>
          </cell>
          <cell r="AH1696">
            <v>-1236106.24125</v>
          </cell>
          <cell r="AI1696">
            <v>-1234093.4604166667</v>
          </cell>
          <cell r="AJ1696">
            <v>-1230252.46</v>
          </cell>
          <cell r="AK1696">
            <v>-1224583.24</v>
          </cell>
          <cell r="AL1696">
            <v>-1218914.02</v>
          </cell>
          <cell r="AM1696">
            <v>-1220466.05</v>
          </cell>
          <cell r="AN1696">
            <v>-1229239.33</v>
          </cell>
          <cell r="AP1696">
            <v>-1242399.25</v>
          </cell>
          <cell r="AT1696" t="str">
            <v>57</v>
          </cell>
        </row>
        <row r="1697"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P1697">
            <v>0</v>
          </cell>
          <cell r="AT1697">
            <v>0</v>
          </cell>
        </row>
        <row r="1698"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P1698">
            <v>0</v>
          </cell>
          <cell r="AT1698" t="str">
            <v>57</v>
          </cell>
        </row>
        <row r="1699">
          <cell r="J1699">
            <v>-550000</v>
          </cell>
          <cell r="K1699">
            <v>-550000</v>
          </cell>
          <cell r="L1699">
            <v>-550000</v>
          </cell>
          <cell r="M1699">
            <v>-550000</v>
          </cell>
          <cell r="N1699">
            <v>-550000</v>
          </cell>
          <cell r="O1699">
            <v>-550000</v>
          </cell>
          <cell r="P1699">
            <v>-550000</v>
          </cell>
          <cell r="Q1699">
            <v>-550000</v>
          </cell>
          <cell r="R1699">
            <v>-550000</v>
          </cell>
          <cell r="S1699">
            <v>-550000</v>
          </cell>
          <cell r="T1699">
            <v>-550000</v>
          </cell>
          <cell r="U1699">
            <v>-550000</v>
          </cell>
          <cell r="V1699">
            <v>-550000</v>
          </cell>
          <cell r="W1699">
            <v>-550000</v>
          </cell>
          <cell r="X1699">
            <v>-550000</v>
          </cell>
          <cell r="Y1699">
            <v>-550000</v>
          </cell>
          <cell r="Z1699">
            <v>-550000</v>
          </cell>
          <cell r="AA1699">
            <v>-550000</v>
          </cell>
          <cell r="AD1699">
            <v>-550000</v>
          </cell>
          <cell r="AE1699">
            <v>-550000</v>
          </cell>
          <cell r="AF1699">
            <v>-550000</v>
          </cell>
          <cell r="AG1699">
            <v>-550000</v>
          </cell>
          <cell r="AH1699">
            <v>-550000</v>
          </cell>
          <cell r="AI1699">
            <v>-550000</v>
          </cell>
          <cell r="AJ1699">
            <v>-550000</v>
          </cell>
          <cell r="AK1699">
            <v>-550000</v>
          </cell>
          <cell r="AL1699">
            <v>-550000</v>
          </cell>
          <cell r="AM1699">
            <v>-550000</v>
          </cell>
          <cell r="AN1699">
            <v>-550000</v>
          </cell>
          <cell r="AP1699">
            <v>-550000</v>
          </cell>
          <cell r="AT1699">
            <v>0</v>
          </cell>
        </row>
        <row r="1700">
          <cell r="J1700">
            <v>-2473994.61</v>
          </cell>
          <cell r="K1700">
            <v>-7450000</v>
          </cell>
          <cell r="L1700">
            <v>-7450000</v>
          </cell>
          <cell r="M1700">
            <v>-7450000</v>
          </cell>
          <cell r="N1700">
            <v>-7417375.0499999998</v>
          </cell>
          <cell r="O1700">
            <v>-7417375.0499999998</v>
          </cell>
          <cell r="P1700">
            <v>-7417375.0499999998</v>
          </cell>
          <cell r="Q1700">
            <v>-7450000</v>
          </cell>
          <cell r="R1700">
            <v>-7450000</v>
          </cell>
          <cell r="S1700">
            <v>-7450000</v>
          </cell>
          <cell r="T1700">
            <v>-7405505.5999999996</v>
          </cell>
          <cell r="U1700">
            <v>-7405505.5999999996</v>
          </cell>
          <cell r="V1700">
            <v>-7405505.5999999996</v>
          </cell>
          <cell r="W1700">
            <v>-7364177.9199999999</v>
          </cell>
          <cell r="X1700">
            <v>-7364177.9199999999</v>
          </cell>
          <cell r="Y1700">
            <v>-7364177.9199999999</v>
          </cell>
          <cell r="Z1700">
            <v>-7281029.54</v>
          </cell>
          <cell r="AA1700">
            <v>-7281029.54</v>
          </cell>
          <cell r="AD1700">
            <v>-5166592.4149999991</v>
          </cell>
          <cell r="AE1700">
            <v>-5579092.4149999991</v>
          </cell>
          <cell r="AF1700">
            <v>-5991592.4149999991</v>
          </cell>
          <cell r="AG1700">
            <v>-6403322.0395833328</v>
          </cell>
          <cell r="AH1700">
            <v>-6814281.2887499994</v>
          </cell>
          <cell r="AI1700">
            <v>-7225240.5379166668</v>
          </cell>
          <cell r="AJ1700">
            <v>-7427144.2424999988</v>
          </cell>
          <cell r="AK1700">
            <v>-7419992.4024999999</v>
          </cell>
          <cell r="AL1700">
            <v>-7412840.5625</v>
          </cell>
          <cell r="AM1700">
            <v>-7403583.5795833347</v>
          </cell>
          <cell r="AN1700">
            <v>-7392221.4537500003</v>
          </cell>
          <cell r="AP1700">
            <v>-7368928.2650000015</v>
          </cell>
          <cell r="AT1700" t="str">
            <v>57</v>
          </cell>
        </row>
        <row r="1701"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P1701">
            <v>0</v>
          </cell>
          <cell r="AT1701">
            <v>0</v>
          </cell>
        </row>
        <row r="1702">
          <cell r="J1702">
            <v>-2050000</v>
          </cell>
          <cell r="K1702">
            <v>-2048450</v>
          </cell>
          <cell r="L1702">
            <v>-2048450</v>
          </cell>
          <cell r="M1702">
            <v>-2048450</v>
          </cell>
          <cell r="N1702">
            <v>-1844511.1</v>
          </cell>
          <cell r="O1702">
            <v>-1844511.1</v>
          </cell>
          <cell r="P1702">
            <v>-1844511.1</v>
          </cell>
          <cell r="Q1702">
            <v>-2380000</v>
          </cell>
          <cell r="R1702">
            <v>-2380000</v>
          </cell>
          <cell r="S1702">
            <v>-2380000</v>
          </cell>
          <cell r="T1702">
            <v>-2329080.6</v>
          </cell>
          <cell r="U1702">
            <v>-2329080.6</v>
          </cell>
          <cell r="V1702">
            <v>-2329080.6</v>
          </cell>
          <cell r="W1702">
            <v>-2237090.94</v>
          </cell>
          <cell r="X1702">
            <v>-2237090.94</v>
          </cell>
          <cell r="Y1702">
            <v>-2237090.94</v>
          </cell>
          <cell r="Z1702">
            <v>-1885646.11</v>
          </cell>
          <cell r="AA1702">
            <v>-1885646.11</v>
          </cell>
          <cell r="AD1702">
            <v>-2011990.2750000004</v>
          </cell>
          <cell r="AE1702">
            <v>-2039490.2750000001</v>
          </cell>
          <cell r="AF1702">
            <v>-2066990.2750000001</v>
          </cell>
          <cell r="AG1702">
            <v>-2092368.6333333331</v>
          </cell>
          <cell r="AH1702">
            <v>-2115625.35</v>
          </cell>
          <cell r="AI1702">
            <v>-2138882.0666666669</v>
          </cell>
          <cell r="AJ1702">
            <v>-2158370.4641666668</v>
          </cell>
          <cell r="AK1702">
            <v>-2174090.5425000004</v>
          </cell>
          <cell r="AL1702">
            <v>-2189810.6208333336</v>
          </cell>
          <cell r="AM1702">
            <v>-2199384.6187500004</v>
          </cell>
          <cell r="AN1702">
            <v>-2202812.5362500004</v>
          </cell>
          <cell r="AP1702">
            <v>-2207954.4124999996</v>
          </cell>
          <cell r="AT1702" t="str">
            <v>57</v>
          </cell>
        </row>
        <row r="1703"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P1703">
            <v>0</v>
          </cell>
          <cell r="AT1703">
            <v>0</v>
          </cell>
        </row>
        <row r="1704">
          <cell r="J1704">
            <v>-499874.44</v>
          </cell>
          <cell r="K1704">
            <v>-499874.44</v>
          </cell>
          <cell r="L1704">
            <v>-499874.44</v>
          </cell>
          <cell r="M1704">
            <v>-499874.44</v>
          </cell>
          <cell r="N1704">
            <v>-491741.09</v>
          </cell>
          <cell r="O1704">
            <v>-491741.09</v>
          </cell>
          <cell r="P1704">
            <v>-491741.09</v>
          </cell>
          <cell r="Q1704">
            <v>-484500</v>
          </cell>
          <cell r="R1704">
            <v>-484500</v>
          </cell>
          <cell r="S1704">
            <v>-484500</v>
          </cell>
          <cell r="T1704">
            <v>-484500</v>
          </cell>
          <cell r="U1704">
            <v>-484500</v>
          </cell>
          <cell r="V1704">
            <v>-484500</v>
          </cell>
          <cell r="W1704">
            <v>-484500</v>
          </cell>
          <cell r="X1704">
            <v>-484500</v>
          </cell>
          <cell r="Y1704">
            <v>-484500</v>
          </cell>
          <cell r="Z1704">
            <v>-484500</v>
          </cell>
          <cell r="AA1704">
            <v>-484500</v>
          </cell>
          <cell r="AD1704">
            <v>-493997.49249999993</v>
          </cell>
          <cell r="AE1704">
            <v>-493997.49249999993</v>
          </cell>
          <cell r="AF1704">
            <v>-493997.49249999999</v>
          </cell>
          <cell r="AG1704">
            <v>-493356.89083333331</v>
          </cell>
          <cell r="AH1704">
            <v>-492075.68749999994</v>
          </cell>
          <cell r="AI1704">
            <v>-490794.48416666663</v>
          </cell>
          <cell r="AJ1704">
            <v>-489513.28083333332</v>
          </cell>
          <cell r="AK1704">
            <v>-488232.07749999996</v>
          </cell>
          <cell r="AL1704">
            <v>-486950.87416666659</v>
          </cell>
          <cell r="AM1704">
            <v>-486008.56041666662</v>
          </cell>
          <cell r="AN1704">
            <v>-485405.13624999998</v>
          </cell>
          <cell r="AP1704">
            <v>-484500</v>
          </cell>
          <cell r="AT1704" t="str">
            <v>57</v>
          </cell>
        </row>
        <row r="1705">
          <cell r="J1705">
            <v>-20000</v>
          </cell>
          <cell r="K1705">
            <v>-20000</v>
          </cell>
          <cell r="L1705">
            <v>-20000</v>
          </cell>
          <cell r="M1705">
            <v>-20000</v>
          </cell>
          <cell r="N1705">
            <v>-20000</v>
          </cell>
          <cell r="O1705">
            <v>-20000</v>
          </cell>
          <cell r="P1705">
            <v>-20000</v>
          </cell>
          <cell r="Q1705">
            <v>-20000</v>
          </cell>
          <cell r="R1705">
            <v>-20000</v>
          </cell>
          <cell r="S1705">
            <v>-20000</v>
          </cell>
          <cell r="T1705">
            <v>-20000</v>
          </cell>
          <cell r="U1705">
            <v>-20000</v>
          </cell>
          <cell r="V1705">
            <v>-20000</v>
          </cell>
          <cell r="W1705">
            <v>-20000</v>
          </cell>
          <cell r="X1705">
            <v>-20000</v>
          </cell>
          <cell r="Y1705">
            <v>-20000</v>
          </cell>
          <cell r="Z1705">
            <v>-20000</v>
          </cell>
          <cell r="AA1705">
            <v>-20000</v>
          </cell>
          <cell r="AD1705">
            <v>-20000</v>
          </cell>
          <cell r="AE1705">
            <v>-20000</v>
          </cell>
          <cell r="AF1705">
            <v>-20000</v>
          </cell>
          <cell r="AG1705">
            <v>-20000</v>
          </cell>
          <cell r="AH1705">
            <v>-20000</v>
          </cell>
          <cell r="AI1705">
            <v>-20000</v>
          </cell>
          <cell r="AJ1705">
            <v>-20000</v>
          </cell>
          <cell r="AK1705">
            <v>-20000</v>
          </cell>
          <cell r="AL1705">
            <v>-20000</v>
          </cell>
          <cell r="AM1705">
            <v>-20000</v>
          </cell>
          <cell r="AN1705">
            <v>-20000</v>
          </cell>
          <cell r="AP1705">
            <v>-20000</v>
          </cell>
          <cell r="AT1705">
            <v>0</v>
          </cell>
        </row>
        <row r="1706">
          <cell r="J1706">
            <v>-200000</v>
          </cell>
          <cell r="K1706">
            <v>-200000</v>
          </cell>
          <cell r="L1706">
            <v>-200000</v>
          </cell>
          <cell r="M1706">
            <v>-200000</v>
          </cell>
          <cell r="N1706">
            <v>-200000</v>
          </cell>
          <cell r="O1706">
            <v>-200000</v>
          </cell>
          <cell r="P1706">
            <v>-200000</v>
          </cell>
          <cell r="Q1706">
            <v>-200000</v>
          </cell>
          <cell r="R1706">
            <v>-200000</v>
          </cell>
          <cell r="S1706">
            <v>-200000</v>
          </cell>
          <cell r="T1706">
            <v>-200000</v>
          </cell>
          <cell r="U1706">
            <v>-200000</v>
          </cell>
          <cell r="V1706">
            <v>-200000</v>
          </cell>
          <cell r="W1706">
            <v>-200000</v>
          </cell>
          <cell r="X1706">
            <v>-200000</v>
          </cell>
          <cell r="Y1706">
            <v>-200000</v>
          </cell>
          <cell r="Z1706">
            <v>-200000</v>
          </cell>
          <cell r="AA1706">
            <v>-200000</v>
          </cell>
          <cell r="AD1706">
            <v>-200000</v>
          </cell>
          <cell r="AE1706">
            <v>-200000</v>
          </cell>
          <cell r="AF1706">
            <v>-200000</v>
          </cell>
          <cell r="AG1706">
            <v>-200000</v>
          </cell>
          <cell r="AH1706">
            <v>-200000</v>
          </cell>
          <cell r="AI1706">
            <v>-200000</v>
          </cell>
          <cell r="AJ1706">
            <v>-200000</v>
          </cell>
          <cell r="AK1706">
            <v>-200000</v>
          </cell>
          <cell r="AL1706">
            <v>-200000</v>
          </cell>
          <cell r="AM1706">
            <v>-200000</v>
          </cell>
          <cell r="AN1706">
            <v>-200000</v>
          </cell>
          <cell r="AP1706">
            <v>-200000</v>
          </cell>
          <cell r="AT1706" t="str">
            <v>57</v>
          </cell>
        </row>
        <row r="1707"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P1707">
            <v>0</v>
          </cell>
          <cell r="AT1707">
            <v>0</v>
          </cell>
        </row>
        <row r="1708">
          <cell r="J1708">
            <v>-140000</v>
          </cell>
          <cell r="K1708">
            <v>-140000</v>
          </cell>
          <cell r="L1708">
            <v>-140000</v>
          </cell>
          <cell r="M1708">
            <v>-140000</v>
          </cell>
          <cell r="N1708">
            <v>-130200.01</v>
          </cell>
          <cell r="O1708">
            <v>-130200.01</v>
          </cell>
          <cell r="P1708">
            <v>-130200.01</v>
          </cell>
          <cell r="Q1708">
            <v>-140000</v>
          </cell>
          <cell r="R1708">
            <v>-140000</v>
          </cell>
          <cell r="S1708">
            <v>-140000</v>
          </cell>
          <cell r="T1708">
            <v>-140000</v>
          </cell>
          <cell r="U1708">
            <v>-140000</v>
          </cell>
          <cell r="V1708">
            <v>-140000</v>
          </cell>
          <cell r="W1708">
            <v>-140000</v>
          </cell>
          <cell r="X1708">
            <v>-140000</v>
          </cell>
          <cell r="Y1708">
            <v>-140000</v>
          </cell>
          <cell r="Z1708">
            <v>-140000</v>
          </cell>
          <cell r="AA1708">
            <v>-140000</v>
          </cell>
          <cell r="AD1708">
            <v>-137550.0025</v>
          </cell>
          <cell r="AE1708">
            <v>-137550.0025</v>
          </cell>
          <cell r="AF1708">
            <v>-137550.0025</v>
          </cell>
          <cell r="AG1708">
            <v>-137550.0025</v>
          </cell>
          <cell r="AH1708">
            <v>-137550.0025</v>
          </cell>
          <cell r="AI1708">
            <v>-137550.0025</v>
          </cell>
          <cell r="AJ1708">
            <v>-137550.0025</v>
          </cell>
          <cell r="AK1708">
            <v>-137550.0025</v>
          </cell>
          <cell r="AL1708">
            <v>-137550.0025</v>
          </cell>
          <cell r="AM1708">
            <v>-137958.33541666667</v>
          </cell>
          <cell r="AN1708">
            <v>-138775.00125</v>
          </cell>
          <cell r="AP1708">
            <v>-140000</v>
          </cell>
          <cell r="AT1708" t="str">
            <v>57</v>
          </cell>
        </row>
        <row r="1709">
          <cell r="J1709">
            <v>-497197.75</v>
          </cell>
          <cell r="K1709">
            <v>-500000</v>
          </cell>
          <cell r="L1709">
            <v>-500000</v>
          </cell>
          <cell r="M1709">
            <v>-500000</v>
          </cell>
          <cell r="N1709">
            <v>-496725</v>
          </cell>
          <cell r="O1709">
            <v>-494723.5</v>
          </cell>
          <cell r="P1709">
            <v>-491806.25</v>
          </cell>
          <cell r="Q1709">
            <v>-500000</v>
          </cell>
          <cell r="R1709">
            <v>-501524.87</v>
          </cell>
          <cell r="S1709">
            <v>-500699.62</v>
          </cell>
          <cell r="T1709">
            <v>-500000</v>
          </cell>
          <cell r="U1709">
            <v>-499333.5</v>
          </cell>
          <cell r="V1709">
            <v>-495065.35</v>
          </cell>
          <cell r="W1709">
            <v>-500000</v>
          </cell>
          <cell r="X1709">
            <v>-500000</v>
          </cell>
          <cell r="Y1709">
            <v>-500000</v>
          </cell>
          <cell r="Z1709">
            <v>-500000</v>
          </cell>
          <cell r="AA1709">
            <v>-500000</v>
          </cell>
          <cell r="AD1709">
            <v>-498335.21666666662</v>
          </cell>
          <cell r="AE1709">
            <v>-498407.70916666667</v>
          </cell>
          <cell r="AF1709">
            <v>-498518.30875000003</v>
          </cell>
          <cell r="AG1709">
            <v>-498556.41583333333</v>
          </cell>
          <cell r="AH1709">
            <v>-498528.64500000002</v>
          </cell>
          <cell r="AI1709">
            <v>-498412.02416666667</v>
          </cell>
          <cell r="AJ1709">
            <v>-498323.17416666663</v>
          </cell>
          <cell r="AK1709">
            <v>-498323.17416666663</v>
          </cell>
          <cell r="AL1709">
            <v>-498323.17416666663</v>
          </cell>
          <cell r="AM1709">
            <v>-498459.63250000001</v>
          </cell>
          <cell r="AN1709">
            <v>-498815.94500000001</v>
          </cell>
          <cell r="AP1709">
            <v>-499718.61166666663</v>
          </cell>
          <cell r="AT1709" t="str">
            <v>56</v>
          </cell>
        </row>
        <row r="1710">
          <cell r="J1710">
            <v>-100000</v>
          </cell>
          <cell r="K1710">
            <v>-100000</v>
          </cell>
          <cell r="L1710">
            <v>-100000</v>
          </cell>
          <cell r="M1710">
            <v>-100000</v>
          </cell>
          <cell r="N1710">
            <v>-100000</v>
          </cell>
          <cell r="O1710">
            <v>-100000</v>
          </cell>
          <cell r="P1710">
            <v>-100000</v>
          </cell>
          <cell r="Q1710">
            <v>-100000</v>
          </cell>
          <cell r="R1710">
            <v>-100000</v>
          </cell>
          <cell r="S1710">
            <v>-100000</v>
          </cell>
          <cell r="T1710">
            <v>-100000</v>
          </cell>
          <cell r="U1710">
            <v>-100000</v>
          </cell>
          <cell r="V1710">
            <v>-100000</v>
          </cell>
          <cell r="W1710">
            <v>-100000</v>
          </cell>
          <cell r="X1710">
            <v>-100000</v>
          </cell>
          <cell r="Y1710">
            <v>-100000</v>
          </cell>
          <cell r="Z1710">
            <v>-100000</v>
          </cell>
          <cell r="AA1710">
            <v>-100000</v>
          </cell>
          <cell r="AD1710">
            <v>-100000</v>
          </cell>
          <cell r="AE1710">
            <v>-100000</v>
          </cell>
          <cell r="AF1710">
            <v>-100000</v>
          </cell>
          <cell r="AG1710">
            <v>-100000</v>
          </cell>
          <cell r="AH1710">
            <v>-100000</v>
          </cell>
          <cell r="AI1710">
            <v>-100000</v>
          </cell>
          <cell r="AJ1710">
            <v>-100000</v>
          </cell>
          <cell r="AK1710">
            <v>-100000</v>
          </cell>
          <cell r="AL1710">
            <v>-100000</v>
          </cell>
          <cell r="AM1710">
            <v>-100000</v>
          </cell>
          <cell r="AN1710">
            <v>-100000</v>
          </cell>
          <cell r="AP1710">
            <v>-100000</v>
          </cell>
          <cell r="AT1710" t="str">
            <v>57</v>
          </cell>
        </row>
        <row r="1711"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P1711">
            <v>0</v>
          </cell>
          <cell r="AT1711">
            <v>0</v>
          </cell>
        </row>
        <row r="1712"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P1712">
            <v>0</v>
          </cell>
          <cell r="AT1712">
            <v>0</v>
          </cell>
        </row>
        <row r="1713">
          <cell r="J1713">
            <v>-347291</v>
          </cell>
          <cell r="K1713">
            <v>-341105.8</v>
          </cell>
          <cell r="L1713">
            <v>-341105.8</v>
          </cell>
          <cell r="M1713">
            <v>-341105.8</v>
          </cell>
          <cell r="N1713">
            <v>-325453.49</v>
          </cell>
          <cell r="O1713">
            <v>-325453.49</v>
          </cell>
          <cell r="P1713">
            <v>-325453.49</v>
          </cell>
          <cell r="Q1713">
            <v>-350000</v>
          </cell>
          <cell r="R1713">
            <v>-350000</v>
          </cell>
          <cell r="S1713">
            <v>-350000</v>
          </cell>
          <cell r="T1713">
            <v>-347460.2</v>
          </cell>
          <cell r="U1713">
            <v>-347460.2</v>
          </cell>
          <cell r="V1713">
            <v>-347460.2</v>
          </cell>
          <cell r="W1713">
            <v>-346532.2</v>
          </cell>
          <cell r="X1713">
            <v>-346532.2</v>
          </cell>
          <cell r="Y1713">
            <v>-346532.2</v>
          </cell>
          <cell r="Z1713">
            <v>-338209.07</v>
          </cell>
          <cell r="AA1713">
            <v>-338209.07</v>
          </cell>
          <cell r="AD1713">
            <v>-340962.57250000001</v>
          </cell>
          <cell r="AE1713">
            <v>-340962.57250000001</v>
          </cell>
          <cell r="AF1713">
            <v>-340962.57250000001</v>
          </cell>
          <cell r="AG1713">
            <v>-340969.6225</v>
          </cell>
          <cell r="AH1713">
            <v>-340983.72250000003</v>
          </cell>
          <cell r="AI1713">
            <v>-340997.82250000007</v>
          </cell>
          <cell r="AJ1713">
            <v>-341230.97250000009</v>
          </cell>
          <cell r="AK1713">
            <v>-341683.17250000004</v>
          </cell>
          <cell r="AL1713">
            <v>-342135.37250000006</v>
          </cell>
          <cell r="AM1713">
            <v>-342892.95500000007</v>
          </cell>
          <cell r="AN1713">
            <v>-343955.92</v>
          </cell>
          <cell r="AP1713">
            <v>-345550.36749999999</v>
          </cell>
          <cell r="AT1713" t="str">
            <v>57</v>
          </cell>
        </row>
        <row r="1714">
          <cell r="J1714">
            <v>-88616.68</v>
          </cell>
          <cell r="K1714">
            <v>-87501.68</v>
          </cell>
          <cell r="L1714">
            <v>-87501.68</v>
          </cell>
          <cell r="M1714">
            <v>-87501.68</v>
          </cell>
          <cell r="N1714">
            <v>-87093.43</v>
          </cell>
          <cell r="O1714">
            <v>-87093.43</v>
          </cell>
          <cell r="P1714">
            <v>-87093.43</v>
          </cell>
          <cell r="Q1714">
            <v>-100000</v>
          </cell>
          <cell r="R1714">
            <v>-100000</v>
          </cell>
          <cell r="S1714">
            <v>-100000</v>
          </cell>
          <cell r="T1714">
            <v>-60436.55</v>
          </cell>
          <cell r="U1714">
            <v>-60436.55</v>
          </cell>
          <cell r="V1714">
            <v>-60436.55</v>
          </cell>
          <cell r="W1714">
            <v>-155.86000000000001</v>
          </cell>
          <cell r="X1714">
            <v>-155.86000000000001</v>
          </cell>
          <cell r="Y1714">
            <v>-155.86000000000001</v>
          </cell>
          <cell r="Z1714">
            <v>15782.99</v>
          </cell>
          <cell r="AA1714">
            <v>15782.99</v>
          </cell>
          <cell r="AD1714">
            <v>-90802.947499999966</v>
          </cell>
          <cell r="AE1714">
            <v>-90802.947499999966</v>
          </cell>
          <cell r="AF1714">
            <v>-90802.947499999995</v>
          </cell>
          <cell r="AG1714">
            <v>-89628.775416666656</v>
          </cell>
          <cell r="AH1714">
            <v>-87280.431250000009</v>
          </cell>
          <cell r="AI1714">
            <v>-84932.087083333332</v>
          </cell>
          <cell r="AJ1714">
            <v>-80118.505833333344</v>
          </cell>
          <cell r="AK1714">
            <v>-72839.687500000015</v>
          </cell>
          <cell r="AL1714">
            <v>-65560.869166666685</v>
          </cell>
          <cell r="AM1714">
            <v>-57634.942500000005</v>
          </cell>
          <cell r="AN1714">
            <v>-49061.907499999994</v>
          </cell>
          <cell r="AP1714">
            <v>-36202.354999999996</v>
          </cell>
          <cell r="AT1714" t="str">
            <v>57</v>
          </cell>
        </row>
        <row r="1715">
          <cell r="J1715">
            <v>-50000</v>
          </cell>
          <cell r="K1715">
            <v>-50000</v>
          </cell>
          <cell r="L1715">
            <v>-50000</v>
          </cell>
          <cell r="M1715">
            <v>-50000</v>
          </cell>
          <cell r="N1715">
            <v>-50000</v>
          </cell>
          <cell r="O1715">
            <v>-50000</v>
          </cell>
          <cell r="P1715">
            <v>-50000</v>
          </cell>
          <cell r="Q1715">
            <v>-50000</v>
          </cell>
          <cell r="R1715">
            <v>-50000</v>
          </cell>
          <cell r="S1715">
            <v>-50000</v>
          </cell>
          <cell r="T1715">
            <v>-50000</v>
          </cell>
          <cell r="U1715">
            <v>-50000</v>
          </cell>
          <cell r="V1715">
            <v>-50000</v>
          </cell>
          <cell r="W1715">
            <v>-50000</v>
          </cell>
          <cell r="X1715">
            <v>-50000</v>
          </cell>
          <cell r="Y1715">
            <v>-50000</v>
          </cell>
          <cell r="Z1715">
            <v>-50000</v>
          </cell>
          <cell r="AA1715">
            <v>-50000</v>
          </cell>
          <cell r="AD1715">
            <v>-50000</v>
          </cell>
          <cell r="AE1715">
            <v>-50000</v>
          </cell>
          <cell r="AF1715">
            <v>-50000</v>
          </cell>
          <cell r="AG1715">
            <v>-50000</v>
          </cell>
          <cell r="AH1715">
            <v>-50000</v>
          </cell>
          <cell r="AI1715">
            <v>-50000</v>
          </cell>
          <cell r="AJ1715">
            <v>-50000</v>
          </cell>
          <cell r="AK1715">
            <v>-50000</v>
          </cell>
          <cell r="AL1715">
            <v>-50000</v>
          </cell>
          <cell r="AM1715">
            <v>-50000</v>
          </cell>
          <cell r="AN1715">
            <v>-50000</v>
          </cell>
          <cell r="AP1715">
            <v>-50000</v>
          </cell>
          <cell r="AT1715">
            <v>0</v>
          </cell>
        </row>
        <row r="1716">
          <cell r="J1716">
            <v>-2867992.26</v>
          </cell>
          <cell r="K1716">
            <v>-2804475.3</v>
          </cell>
          <cell r="L1716">
            <v>-2804475.3</v>
          </cell>
          <cell r="M1716">
            <v>-2804475.3</v>
          </cell>
          <cell r="N1716">
            <v>-2780916.19</v>
          </cell>
          <cell r="O1716">
            <v>-2780916.19</v>
          </cell>
          <cell r="P1716">
            <v>-2780916.19</v>
          </cell>
          <cell r="Q1716">
            <v>-2925000</v>
          </cell>
          <cell r="R1716">
            <v>-2925000</v>
          </cell>
          <cell r="S1716">
            <v>-2925000</v>
          </cell>
          <cell r="T1716">
            <v>-2587409.08</v>
          </cell>
          <cell r="U1716">
            <v>-2587409.08</v>
          </cell>
          <cell r="V1716">
            <v>-2587409.08</v>
          </cell>
          <cell r="W1716">
            <v>-2478137.3199999998</v>
          </cell>
          <cell r="X1716">
            <v>-2478137.3199999998</v>
          </cell>
          <cell r="Y1716">
            <v>-2478137.3199999998</v>
          </cell>
          <cell r="Z1716">
            <v>-2398813.86</v>
          </cell>
          <cell r="AA1716">
            <v>-2398813.86</v>
          </cell>
          <cell r="AD1716">
            <v>-2844595.9375</v>
          </cell>
          <cell r="AE1716">
            <v>-2844595.9375</v>
          </cell>
          <cell r="AF1716">
            <v>-2844595.9375</v>
          </cell>
          <cell r="AG1716">
            <v>-2832904.9716666671</v>
          </cell>
          <cell r="AH1716">
            <v>-2809523.0400000005</v>
          </cell>
          <cell r="AI1716">
            <v>-2786141.1083333329</v>
          </cell>
          <cell r="AJ1716">
            <v>-2760852.7266666661</v>
          </cell>
          <cell r="AK1716">
            <v>-2733657.8949999991</v>
          </cell>
          <cell r="AL1716">
            <v>-2706463.063333333</v>
          </cell>
          <cell r="AM1716">
            <v>-2676944.7170833331</v>
          </cell>
          <cell r="AN1716">
            <v>-2645102.8562499997</v>
          </cell>
          <cell r="AP1716">
            <v>-2709840.0649999999</v>
          </cell>
          <cell r="AT1716" t="str">
            <v>57</v>
          </cell>
        </row>
        <row r="1717">
          <cell r="J1717">
            <v>-250000</v>
          </cell>
          <cell r="K1717">
            <v>-250000</v>
          </cell>
          <cell r="L1717">
            <v>-250000</v>
          </cell>
          <cell r="M1717">
            <v>-250000</v>
          </cell>
          <cell r="N1717">
            <v>-250000</v>
          </cell>
          <cell r="O1717">
            <v>-250000</v>
          </cell>
          <cell r="P1717">
            <v>-250000</v>
          </cell>
          <cell r="Q1717">
            <v>-250000</v>
          </cell>
          <cell r="R1717">
            <v>-250000</v>
          </cell>
          <cell r="S1717">
            <v>-250000</v>
          </cell>
          <cell r="T1717">
            <v>-250000</v>
          </cell>
          <cell r="U1717">
            <v>-250000</v>
          </cell>
          <cell r="V1717">
            <v>-250000</v>
          </cell>
          <cell r="W1717">
            <v>-250000</v>
          </cell>
          <cell r="X1717">
            <v>-250000</v>
          </cell>
          <cell r="Y1717">
            <v>-250000</v>
          </cell>
          <cell r="Z1717">
            <v>-250000</v>
          </cell>
          <cell r="AA1717">
            <v>-250000</v>
          </cell>
          <cell r="AD1717">
            <v>-250000</v>
          </cell>
          <cell r="AE1717">
            <v>-250000</v>
          </cell>
          <cell r="AF1717">
            <v>-250000</v>
          </cell>
          <cell r="AG1717">
            <v>-250000</v>
          </cell>
          <cell r="AH1717">
            <v>-250000</v>
          </cell>
          <cell r="AI1717">
            <v>-250000</v>
          </cell>
          <cell r="AJ1717">
            <v>-250000</v>
          </cell>
          <cell r="AK1717">
            <v>-250000</v>
          </cell>
          <cell r="AL1717">
            <v>-250000</v>
          </cell>
          <cell r="AM1717">
            <v>-250000</v>
          </cell>
          <cell r="AN1717">
            <v>-250000</v>
          </cell>
          <cell r="AP1717">
            <v>-250000</v>
          </cell>
          <cell r="AT1717" t="str">
            <v>57</v>
          </cell>
        </row>
        <row r="1718"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P1718">
            <v>0</v>
          </cell>
          <cell r="AT1718">
            <v>0</v>
          </cell>
        </row>
        <row r="1719"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P1719">
            <v>0</v>
          </cell>
          <cell r="AT1719">
            <v>0</v>
          </cell>
        </row>
        <row r="1720">
          <cell r="J1720">
            <v>-545580.69999999995</v>
          </cell>
          <cell r="K1720">
            <v>-483640.36</v>
          </cell>
          <cell r="L1720">
            <v>-483640.36</v>
          </cell>
          <cell r="M1720">
            <v>-483640.36</v>
          </cell>
          <cell r="N1720">
            <v>-492962.47</v>
          </cell>
          <cell r="O1720">
            <v>-492962.47</v>
          </cell>
          <cell r="P1720">
            <v>-492962.47</v>
          </cell>
          <cell r="Q1720">
            <v>-250000</v>
          </cell>
          <cell r="R1720">
            <v>-250000</v>
          </cell>
          <cell r="S1720">
            <v>-250000</v>
          </cell>
          <cell r="T1720">
            <v>-89261.46</v>
          </cell>
          <cell r="U1720">
            <v>-89261.46</v>
          </cell>
          <cell r="V1720">
            <v>-89261.46</v>
          </cell>
          <cell r="W1720">
            <v>51720.33</v>
          </cell>
          <cell r="X1720">
            <v>51720.33</v>
          </cell>
          <cell r="Y1720">
            <v>51720.33</v>
          </cell>
          <cell r="Z1720">
            <v>39699.61</v>
          </cell>
          <cell r="AA1720">
            <v>39699.61</v>
          </cell>
          <cell r="AD1720">
            <v>-515962.54916666658</v>
          </cell>
          <cell r="AE1720">
            <v>-486795.88249999989</v>
          </cell>
          <cell r="AF1720">
            <v>-457629.21583333326</v>
          </cell>
          <cell r="AG1720">
            <v>-424032.58083333325</v>
          </cell>
          <cell r="AH1720">
            <v>-386005.97749999998</v>
          </cell>
          <cell r="AI1720">
            <v>-347979.3741666667</v>
          </cell>
          <cell r="AJ1720">
            <v>-306659.37708333333</v>
          </cell>
          <cell r="AK1720">
            <v>-262045.98624999996</v>
          </cell>
          <cell r="AL1720">
            <v>-217432.59541666668</v>
          </cell>
          <cell r="AM1720">
            <v>-172931.64666666664</v>
          </cell>
          <cell r="AN1720">
            <v>-128543.13999999996</v>
          </cell>
          <cell r="AP1720">
            <v>-57793.71333333334</v>
          </cell>
          <cell r="AT1720" t="str">
            <v>57</v>
          </cell>
        </row>
        <row r="1721">
          <cell r="J1721">
            <v>-75000</v>
          </cell>
          <cell r="K1721">
            <v>-75000</v>
          </cell>
          <cell r="L1721">
            <v>-75000</v>
          </cell>
          <cell r="M1721">
            <v>-75000</v>
          </cell>
          <cell r="N1721">
            <v>-75000</v>
          </cell>
          <cell r="O1721">
            <v>-75000</v>
          </cell>
          <cell r="P1721">
            <v>-75000</v>
          </cell>
          <cell r="Q1721">
            <v>-75000</v>
          </cell>
          <cell r="R1721">
            <v>-75000</v>
          </cell>
          <cell r="S1721">
            <v>-75000</v>
          </cell>
          <cell r="T1721">
            <v>-75000</v>
          </cell>
          <cell r="U1721">
            <v>-75000</v>
          </cell>
          <cell r="V1721">
            <v>-75000</v>
          </cell>
          <cell r="W1721">
            <v>-75000</v>
          </cell>
          <cell r="X1721">
            <v>-75000</v>
          </cell>
          <cell r="Y1721">
            <v>-75000</v>
          </cell>
          <cell r="Z1721">
            <v>-73456.5</v>
          </cell>
          <cell r="AA1721">
            <v>-73456.5</v>
          </cell>
          <cell r="AD1721">
            <v>-75000</v>
          </cell>
          <cell r="AE1721">
            <v>-75000</v>
          </cell>
          <cell r="AF1721">
            <v>-75000</v>
          </cell>
          <cell r="AG1721">
            <v>-75000</v>
          </cell>
          <cell r="AH1721">
            <v>-75000</v>
          </cell>
          <cell r="AI1721">
            <v>-75000</v>
          </cell>
          <cell r="AJ1721">
            <v>-75000</v>
          </cell>
          <cell r="AK1721">
            <v>-75000</v>
          </cell>
          <cell r="AL1721">
            <v>-75000</v>
          </cell>
          <cell r="AM1721">
            <v>-74935.6875</v>
          </cell>
          <cell r="AN1721">
            <v>-74807.0625</v>
          </cell>
          <cell r="AP1721">
            <v>-74614.125</v>
          </cell>
          <cell r="AT1721" t="str">
            <v>57</v>
          </cell>
        </row>
        <row r="1722"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P1722">
            <v>0</v>
          </cell>
          <cell r="AT1722" t="str">
            <v>57</v>
          </cell>
        </row>
        <row r="1723">
          <cell r="J1723">
            <v>-8841357</v>
          </cell>
          <cell r="K1723">
            <v>-8841357</v>
          </cell>
          <cell r="L1723">
            <v>-8841357</v>
          </cell>
          <cell r="M1723">
            <v>-8841357</v>
          </cell>
          <cell r="N1723">
            <v>-8841357</v>
          </cell>
          <cell r="O1723">
            <v>-8841357</v>
          </cell>
          <cell r="P1723">
            <v>-8841357</v>
          </cell>
          <cell r="Q1723">
            <v>-8841357</v>
          </cell>
          <cell r="R1723">
            <v>-5973891</v>
          </cell>
          <cell r="S1723">
            <v>-5973891</v>
          </cell>
          <cell r="T1723">
            <v>-5973891</v>
          </cell>
          <cell r="U1723">
            <v>-5973891</v>
          </cell>
          <cell r="V1723">
            <v>-5973891</v>
          </cell>
          <cell r="W1723">
            <v>-5973891</v>
          </cell>
          <cell r="X1723">
            <v>-5973891</v>
          </cell>
          <cell r="Y1723">
            <v>-5973891</v>
          </cell>
          <cell r="Z1723">
            <v>-5973891</v>
          </cell>
          <cell r="AA1723">
            <v>-5973891</v>
          </cell>
          <cell r="AD1723">
            <v>-8960834.75</v>
          </cell>
          <cell r="AE1723">
            <v>-8721879.25</v>
          </cell>
          <cell r="AF1723">
            <v>-8482923.75</v>
          </cell>
          <cell r="AG1723">
            <v>-8243968.25</v>
          </cell>
          <cell r="AH1723">
            <v>-8005012.75</v>
          </cell>
          <cell r="AI1723">
            <v>-7766057.25</v>
          </cell>
          <cell r="AJ1723">
            <v>-7527101.75</v>
          </cell>
          <cell r="AK1723">
            <v>-7288146.25</v>
          </cell>
          <cell r="AL1723">
            <v>-7049190.75</v>
          </cell>
          <cell r="AM1723">
            <v>-6810235.25</v>
          </cell>
          <cell r="AN1723">
            <v>-6571279.75</v>
          </cell>
          <cell r="AP1723">
            <v>-6093368.75</v>
          </cell>
          <cell r="AT1723" t="str">
            <v>56</v>
          </cell>
        </row>
        <row r="1724"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P1724">
            <v>0</v>
          </cell>
          <cell r="AT1724" t="str">
            <v>57</v>
          </cell>
        </row>
        <row r="1725">
          <cell r="J1725">
            <v>-50000</v>
          </cell>
          <cell r="K1725">
            <v>-50000</v>
          </cell>
          <cell r="L1725">
            <v>-50000</v>
          </cell>
          <cell r="M1725">
            <v>-50000</v>
          </cell>
          <cell r="N1725">
            <v>-50000</v>
          </cell>
          <cell r="O1725">
            <v>-50000</v>
          </cell>
          <cell r="P1725">
            <v>-50000</v>
          </cell>
          <cell r="Q1725">
            <v>-50000</v>
          </cell>
          <cell r="R1725">
            <v>-50000</v>
          </cell>
          <cell r="S1725">
            <v>-50000</v>
          </cell>
          <cell r="T1725">
            <v>-50000</v>
          </cell>
          <cell r="U1725">
            <v>-50000</v>
          </cell>
          <cell r="V1725">
            <v>-50000</v>
          </cell>
          <cell r="W1725">
            <v>-50000</v>
          </cell>
          <cell r="X1725">
            <v>-50000</v>
          </cell>
          <cell r="Y1725">
            <v>-50000</v>
          </cell>
          <cell r="Z1725">
            <v>-50000</v>
          </cell>
          <cell r="AA1725">
            <v>-50000</v>
          </cell>
          <cell r="AD1725">
            <v>-50000</v>
          </cell>
          <cell r="AE1725">
            <v>-50000</v>
          </cell>
          <cell r="AF1725">
            <v>-50000</v>
          </cell>
          <cell r="AG1725">
            <v>-50000</v>
          </cell>
          <cell r="AH1725">
            <v>-50000</v>
          </cell>
          <cell r="AI1725">
            <v>-50000</v>
          </cell>
          <cell r="AJ1725">
            <v>-50000</v>
          </cell>
          <cell r="AK1725">
            <v>-50000</v>
          </cell>
          <cell r="AL1725">
            <v>-50000</v>
          </cell>
          <cell r="AM1725">
            <v>-50000</v>
          </cell>
          <cell r="AN1725">
            <v>-50000</v>
          </cell>
          <cell r="AP1725">
            <v>-50000</v>
          </cell>
          <cell r="AT1725" t="str">
            <v>57</v>
          </cell>
        </row>
        <row r="1726"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P1726">
            <v>0</v>
          </cell>
          <cell r="AT1726" t="str">
            <v>57</v>
          </cell>
        </row>
        <row r="1727">
          <cell r="J1727">
            <v>-103859</v>
          </cell>
          <cell r="K1727">
            <v>-89566.8</v>
          </cell>
          <cell r="L1727">
            <v>-89566.8</v>
          </cell>
          <cell r="M1727">
            <v>-89566.8</v>
          </cell>
          <cell r="N1727">
            <v>-182506.68</v>
          </cell>
          <cell r="O1727">
            <v>-182506.68</v>
          </cell>
          <cell r="P1727">
            <v>-182506.68</v>
          </cell>
          <cell r="Q1727">
            <v>-114999.83</v>
          </cell>
          <cell r="R1727">
            <v>-114999.83</v>
          </cell>
          <cell r="S1727">
            <v>-114999.83</v>
          </cell>
          <cell r="T1727">
            <v>-114999.83</v>
          </cell>
          <cell r="U1727">
            <v>-114999.83</v>
          </cell>
          <cell r="V1727">
            <v>-114999.83</v>
          </cell>
          <cell r="W1727">
            <v>-114999.83</v>
          </cell>
          <cell r="X1727">
            <v>-114999.83</v>
          </cell>
          <cell r="Y1727">
            <v>-114999.83</v>
          </cell>
          <cell r="Z1727">
            <v>-49763.24</v>
          </cell>
          <cell r="AA1727">
            <v>-49763.24</v>
          </cell>
          <cell r="AD1727">
            <v>-124816.44624999999</v>
          </cell>
          <cell r="AE1727">
            <v>-123983.09875</v>
          </cell>
          <cell r="AF1727">
            <v>-123149.75125000002</v>
          </cell>
          <cell r="AG1727">
            <v>-123197.27875000001</v>
          </cell>
          <cell r="AH1727">
            <v>-124125.68125000001</v>
          </cell>
          <cell r="AI1727">
            <v>-125054.08375000001</v>
          </cell>
          <cell r="AJ1727">
            <v>-126577.99458333333</v>
          </cell>
          <cell r="AK1727">
            <v>-128697.41375000001</v>
          </cell>
          <cell r="AL1727">
            <v>-130816.83291666668</v>
          </cell>
          <cell r="AM1727">
            <v>-126345.56583333334</v>
          </cell>
          <cell r="AN1727">
            <v>-115283.61249999999</v>
          </cell>
          <cell r="AP1727">
            <v>-235565.68958333333</v>
          </cell>
          <cell r="AT1727" t="str">
            <v>57</v>
          </cell>
        </row>
        <row r="1728">
          <cell r="J1728">
            <v>-96000</v>
          </cell>
          <cell r="K1728">
            <v>-96000</v>
          </cell>
          <cell r="L1728">
            <v>-96000</v>
          </cell>
          <cell r="M1728">
            <v>-96000</v>
          </cell>
          <cell r="N1728">
            <v>-96000</v>
          </cell>
          <cell r="O1728">
            <v>-96000</v>
          </cell>
          <cell r="P1728">
            <v>-96000</v>
          </cell>
          <cell r="Q1728">
            <v>-96000</v>
          </cell>
          <cell r="R1728">
            <v>-96000</v>
          </cell>
          <cell r="S1728">
            <v>-96000</v>
          </cell>
          <cell r="T1728">
            <v>-96000</v>
          </cell>
          <cell r="U1728">
            <v>-96000</v>
          </cell>
          <cell r="V1728">
            <v>-96000</v>
          </cell>
          <cell r="W1728">
            <v>-96000</v>
          </cell>
          <cell r="X1728">
            <v>-96000</v>
          </cell>
          <cell r="Y1728">
            <v>-96000</v>
          </cell>
          <cell r="Z1728">
            <v>-96000</v>
          </cell>
          <cell r="AA1728">
            <v>-96000</v>
          </cell>
          <cell r="AD1728">
            <v>-96000</v>
          </cell>
          <cell r="AE1728">
            <v>-96000</v>
          </cell>
          <cell r="AF1728">
            <v>-96000</v>
          </cell>
          <cell r="AG1728">
            <v>-96000</v>
          </cell>
          <cell r="AH1728">
            <v>-96000</v>
          </cell>
          <cell r="AI1728">
            <v>-96000</v>
          </cell>
          <cell r="AJ1728">
            <v>-96000</v>
          </cell>
          <cell r="AK1728">
            <v>-96000</v>
          </cell>
          <cell r="AL1728">
            <v>-96000</v>
          </cell>
          <cell r="AM1728">
            <v>-96000</v>
          </cell>
          <cell r="AN1728">
            <v>-96000</v>
          </cell>
          <cell r="AP1728">
            <v>-96000</v>
          </cell>
          <cell r="AT1728" t="str">
            <v>57</v>
          </cell>
        </row>
        <row r="1729">
          <cell r="J1729">
            <v>-124867306</v>
          </cell>
          <cell r="K1729">
            <v>-124867306</v>
          </cell>
          <cell r="L1729">
            <v>-124867306</v>
          </cell>
          <cell r="M1729">
            <v>-124867306</v>
          </cell>
          <cell r="N1729">
            <v>-124867306</v>
          </cell>
          <cell r="O1729">
            <v>-124867306</v>
          </cell>
          <cell r="P1729">
            <v>-124867306</v>
          </cell>
          <cell r="Q1729">
            <v>-124867306</v>
          </cell>
          <cell r="R1729">
            <v>-104341173</v>
          </cell>
          <cell r="S1729">
            <v>-104341173</v>
          </cell>
          <cell r="T1729">
            <v>-104341173</v>
          </cell>
          <cell r="U1729">
            <v>-104341173</v>
          </cell>
          <cell r="V1729">
            <v>-104341173</v>
          </cell>
          <cell r="W1729">
            <v>-104341173</v>
          </cell>
          <cell r="X1729">
            <v>-104341173</v>
          </cell>
          <cell r="Y1729">
            <v>-104341173</v>
          </cell>
          <cell r="Z1729">
            <v>-104341173</v>
          </cell>
          <cell r="AA1729">
            <v>-104341173</v>
          </cell>
          <cell r="AD1729">
            <v>-125722561.54166667</v>
          </cell>
          <cell r="AE1729">
            <v>-124012050.45833333</v>
          </cell>
          <cell r="AF1729">
            <v>-122301539.375</v>
          </cell>
          <cell r="AG1729">
            <v>-120591028.29166667</v>
          </cell>
          <cell r="AH1729">
            <v>-118880517.20833333</v>
          </cell>
          <cell r="AI1729">
            <v>-117170006.125</v>
          </cell>
          <cell r="AJ1729">
            <v>-115459495.04166667</v>
          </cell>
          <cell r="AK1729">
            <v>-113748983.95833333</v>
          </cell>
          <cell r="AL1729">
            <v>-112038472.875</v>
          </cell>
          <cell r="AM1729">
            <v>-110327961.79166667</v>
          </cell>
          <cell r="AN1729">
            <v>-108617450.70833333</v>
          </cell>
          <cell r="AP1729">
            <v>-105196428.54166667</v>
          </cell>
          <cell r="AT1729" t="str">
            <v>56</v>
          </cell>
        </row>
        <row r="1730">
          <cell r="J1730">
            <v>-74648296</v>
          </cell>
          <cell r="K1730">
            <v>-74426634</v>
          </cell>
          <cell r="L1730">
            <v>-74204972</v>
          </cell>
          <cell r="M1730">
            <v>-73983310</v>
          </cell>
          <cell r="N1730">
            <v>-73761648</v>
          </cell>
          <cell r="O1730">
            <v>-73539986</v>
          </cell>
          <cell r="P1730">
            <v>-73318324</v>
          </cell>
          <cell r="Q1730">
            <v>-73096662</v>
          </cell>
          <cell r="R1730">
            <v>-72875000</v>
          </cell>
          <cell r="S1730">
            <v>-72653338</v>
          </cell>
          <cell r="T1730">
            <v>-72431676</v>
          </cell>
          <cell r="U1730">
            <v>-72210014</v>
          </cell>
          <cell r="V1730">
            <v>-71988352</v>
          </cell>
          <cell r="W1730">
            <v>-71766690</v>
          </cell>
          <cell r="X1730">
            <v>-71545028</v>
          </cell>
          <cell r="Y1730">
            <v>-71323366</v>
          </cell>
          <cell r="Z1730">
            <v>-71101704</v>
          </cell>
          <cell r="AA1730">
            <v>-70880042</v>
          </cell>
          <cell r="AD1730">
            <v>-74426634</v>
          </cell>
          <cell r="AE1730">
            <v>-74204972</v>
          </cell>
          <cell r="AF1730">
            <v>-73983310</v>
          </cell>
          <cell r="AG1730">
            <v>-73761648</v>
          </cell>
          <cell r="AH1730">
            <v>-73539986</v>
          </cell>
          <cell r="AI1730">
            <v>-73318324</v>
          </cell>
          <cell r="AJ1730">
            <v>-73096662</v>
          </cell>
          <cell r="AK1730">
            <v>-72875000</v>
          </cell>
          <cell r="AL1730">
            <v>-72653338</v>
          </cell>
          <cell r="AM1730">
            <v>-72431676</v>
          </cell>
          <cell r="AN1730">
            <v>-72210014</v>
          </cell>
          <cell r="AP1730">
            <v>-68831826.75</v>
          </cell>
          <cell r="AT1730" t="str">
            <v>25</v>
          </cell>
        </row>
        <row r="1731">
          <cell r="J1731">
            <v>-22000000</v>
          </cell>
          <cell r="K1731">
            <v>-21861913.539999999</v>
          </cell>
          <cell r="L1731">
            <v>-21861913.539999999</v>
          </cell>
          <cell r="M1731">
            <v>-21861913.539999999</v>
          </cell>
          <cell r="N1731">
            <v>-27500000</v>
          </cell>
          <cell r="O1731">
            <v>-27500000</v>
          </cell>
          <cell r="P1731">
            <v>-27500000</v>
          </cell>
          <cell r="Q1731">
            <v>-22000000</v>
          </cell>
          <cell r="R1731">
            <v>-22000000</v>
          </cell>
          <cell r="S1731">
            <v>-22000000</v>
          </cell>
          <cell r="T1731">
            <v>-21621445.27</v>
          </cell>
          <cell r="U1731">
            <v>-21621445.27</v>
          </cell>
          <cell r="V1731">
            <v>-21621445.27</v>
          </cell>
          <cell r="W1731">
            <v>-20919845.690000001</v>
          </cell>
          <cell r="X1731">
            <v>-20919845.690000001</v>
          </cell>
          <cell r="Y1731">
            <v>-20919845.690000001</v>
          </cell>
          <cell r="Z1731">
            <v>-20442357.969999999</v>
          </cell>
          <cell r="AA1731">
            <v>-20442357.969999999</v>
          </cell>
          <cell r="AD1731">
            <v>-23132145.051666666</v>
          </cell>
          <cell r="AE1731">
            <v>-23215478.385000002</v>
          </cell>
          <cell r="AF1731">
            <v>-23298811.718333334</v>
          </cell>
          <cell r="AG1731">
            <v>-23324705.271249998</v>
          </cell>
          <cell r="AH1731">
            <v>-23293159.043750003</v>
          </cell>
          <cell r="AI1731">
            <v>-23261612.81625</v>
          </cell>
          <cell r="AJ1731">
            <v>-23206586.875416666</v>
          </cell>
          <cell r="AK1731">
            <v>-23128081.221250001</v>
          </cell>
          <cell r="AL1731">
            <v>-23049575.567083333</v>
          </cell>
          <cell r="AM1731">
            <v>-22716254.322083335</v>
          </cell>
          <cell r="AN1731">
            <v>-22128117.486249998</v>
          </cell>
          <cell r="AP1731">
            <v>-21287578.899166666</v>
          </cell>
          <cell r="AT1731" t="str">
            <v>57</v>
          </cell>
        </row>
        <row r="1732">
          <cell r="J1732">
            <v>-26364573</v>
          </cell>
          <cell r="K1732">
            <v>-26312920</v>
          </cell>
          <cell r="L1732">
            <v>-26261267</v>
          </cell>
          <cell r="M1732">
            <v>-26209614</v>
          </cell>
          <cell r="N1732">
            <v>-26157961</v>
          </cell>
          <cell r="O1732">
            <v>-26106308</v>
          </cell>
          <cell r="P1732">
            <v>-26054655</v>
          </cell>
          <cell r="Q1732">
            <v>-26003002</v>
          </cell>
          <cell r="R1732">
            <v>-25951349</v>
          </cell>
          <cell r="S1732">
            <v>-25899696</v>
          </cell>
          <cell r="T1732">
            <v>-25848043</v>
          </cell>
          <cell r="U1732">
            <v>-25796390</v>
          </cell>
          <cell r="V1732">
            <v>-25744737</v>
          </cell>
          <cell r="W1732">
            <v>-25693084</v>
          </cell>
          <cell r="X1732">
            <v>-25641431</v>
          </cell>
          <cell r="Y1732">
            <v>-25589778</v>
          </cell>
          <cell r="Z1732">
            <v>-25538125</v>
          </cell>
          <cell r="AA1732">
            <v>-25486472</v>
          </cell>
          <cell r="AD1732">
            <v>-26312920</v>
          </cell>
          <cell r="AE1732">
            <v>-26261267</v>
          </cell>
          <cell r="AF1732">
            <v>-26209614</v>
          </cell>
          <cell r="AG1732">
            <v>-26157961</v>
          </cell>
          <cell r="AH1732">
            <v>-26106308</v>
          </cell>
          <cell r="AI1732">
            <v>-26054655</v>
          </cell>
          <cell r="AJ1732">
            <v>-26003002</v>
          </cell>
          <cell r="AK1732">
            <v>-25951349</v>
          </cell>
          <cell r="AL1732">
            <v>-25899696</v>
          </cell>
          <cell r="AM1732">
            <v>-25848043</v>
          </cell>
          <cell r="AN1732">
            <v>-25796390</v>
          </cell>
          <cell r="AP1732">
            <v>-24635452.083333332</v>
          </cell>
          <cell r="AT1732" t="str">
            <v>25</v>
          </cell>
        </row>
        <row r="1733">
          <cell r="J1733">
            <v>-465000</v>
          </cell>
          <cell r="K1733">
            <v>-463071.25</v>
          </cell>
          <cell r="L1733">
            <v>-463071.25</v>
          </cell>
          <cell r="M1733">
            <v>-463071.25</v>
          </cell>
          <cell r="N1733">
            <v>-459093.75</v>
          </cell>
          <cell r="O1733">
            <v>-459093.75</v>
          </cell>
          <cell r="P1733">
            <v>-459093.75</v>
          </cell>
          <cell r="Q1733">
            <v>-465000</v>
          </cell>
          <cell r="R1733">
            <v>-465000</v>
          </cell>
          <cell r="S1733">
            <v>-465000</v>
          </cell>
          <cell r="T1733">
            <v>-460587.87</v>
          </cell>
          <cell r="U1733">
            <v>-460587.87</v>
          </cell>
          <cell r="V1733">
            <v>-460587.87</v>
          </cell>
          <cell r="W1733">
            <v>-457520.62</v>
          </cell>
          <cell r="X1733">
            <v>-457520.62</v>
          </cell>
          <cell r="Y1733">
            <v>-457520.62</v>
          </cell>
          <cell r="Z1733">
            <v>-451211.27</v>
          </cell>
          <cell r="AA1733">
            <v>-451211.27</v>
          </cell>
          <cell r="AD1733">
            <v>-366166.25</v>
          </cell>
          <cell r="AE1733">
            <v>-404916.25</v>
          </cell>
          <cell r="AF1733">
            <v>-443666.25</v>
          </cell>
          <cell r="AG1733">
            <v>-462857.41124999995</v>
          </cell>
          <cell r="AH1733">
            <v>-462489.73374999996</v>
          </cell>
          <cell r="AI1733">
            <v>-462122.05624999997</v>
          </cell>
          <cell r="AJ1733">
            <v>-461706.94124999997</v>
          </cell>
          <cell r="AK1733">
            <v>-461244.38874999998</v>
          </cell>
          <cell r="AL1733">
            <v>-460781.83624999999</v>
          </cell>
          <cell r="AM1733">
            <v>-460222.12333333335</v>
          </cell>
          <cell r="AN1733">
            <v>-459565.25</v>
          </cell>
          <cell r="AP1733">
            <v>-458579.94000000012</v>
          </cell>
          <cell r="AT1733" t="str">
            <v>57</v>
          </cell>
        </row>
        <row r="1734"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-45000</v>
          </cell>
          <cell r="AA1734">
            <v>-45000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-1875</v>
          </cell>
          <cell r="AN1734">
            <v>-5625</v>
          </cell>
          <cell r="AP1734">
            <v>-13125</v>
          </cell>
          <cell r="AT1734" t="str">
            <v>57</v>
          </cell>
        </row>
        <row r="1735"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-119551.6</v>
          </cell>
          <cell r="AA1735">
            <v>-119551.6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M1735">
            <v>-4981.3166666666666</v>
          </cell>
          <cell r="AN1735">
            <v>-14943.950000000003</v>
          </cell>
          <cell r="AP1735">
            <v>-37887.9</v>
          </cell>
          <cell r="AT1735" t="str">
            <v>57</v>
          </cell>
        </row>
        <row r="1736"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P1736">
            <v>0</v>
          </cell>
          <cell r="AT1736">
            <v>0</v>
          </cell>
        </row>
        <row r="1737">
          <cell r="J1737">
            <v>-4610484.08</v>
          </cell>
          <cell r="K1737">
            <v>-4610484.08</v>
          </cell>
          <cell r="L1737">
            <v>-4610484.08</v>
          </cell>
          <cell r="M1737">
            <v>-4610484.08</v>
          </cell>
          <cell r="N1737">
            <v>-4610484.08</v>
          </cell>
          <cell r="O1737">
            <v>-4610484.08</v>
          </cell>
          <cell r="P1737">
            <v>-4610484.08</v>
          </cell>
          <cell r="Q1737">
            <v>-4610484.08</v>
          </cell>
          <cell r="R1737">
            <v>-4610484.08</v>
          </cell>
          <cell r="S1737">
            <v>-4610484.08</v>
          </cell>
          <cell r="T1737">
            <v>-4610484.08</v>
          </cell>
          <cell r="U1737">
            <v>-4610484.08</v>
          </cell>
          <cell r="V1737">
            <v>-4610484.08</v>
          </cell>
          <cell r="W1737">
            <v>-4610484.08</v>
          </cell>
          <cell r="X1737">
            <v>-4610484.08</v>
          </cell>
          <cell r="Y1737">
            <v>-4610484.08</v>
          </cell>
          <cell r="Z1737">
            <v>-4610484.08</v>
          </cell>
          <cell r="AA1737">
            <v>-4610484.08</v>
          </cell>
          <cell r="AD1737">
            <v>-4610484.0799999991</v>
          </cell>
          <cell r="AE1737">
            <v>-4610484.0799999991</v>
          </cell>
          <cell r="AF1737">
            <v>-4610484.0799999991</v>
          </cell>
          <cell r="AG1737">
            <v>-4610484.0799999991</v>
          </cell>
          <cell r="AH1737">
            <v>-4610484.0799999991</v>
          </cell>
          <cell r="AI1737">
            <v>-4610484.0799999991</v>
          </cell>
          <cell r="AJ1737">
            <v>-4610484.0799999991</v>
          </cell>
          <cell r="AK1737">
            <v>-4610484.0799999991</v>
          </cell>
          <cell r="AL1737">
            <v>-4610484.0799999991</v>
          </cell>
          <cell r="AM1737">
            <v>-4610484.0799999991</v>
          </cell>
          <cell r="AN1737">
            <v>-4610484.0799999991</v>
          </cell>
          <cell r="AP1737">
            <v>-4537827.3379166657</v>
          </cell>
          <cell r="AT1737">
            <v>0</v>
          </cell>
        </row>
        <row r="1738"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P1738">
            <v>0</v>
          </cell>
          <cell r="AT1738">
            <v>0</v>
          </cell>
        </row>
        <row r="1739"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P1739">
            <v>0</v>
          </cell>
          <cell r="AT1739">
            <v>18</v>
          </cell>
        </row>
        <row r="1740"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P1740">
            <v>0</v>
          </cell>
          <cell r="AT1740">
            <v>18</v>
          </cell>
        </row>
        <row r="1741"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P1741">
            <v>0</v>
          </cell>
          <cell r="AT1741" t="str">
            <v>26</v>
          </cell>
        </row>
        <row r="1742"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P1742">
            <v>0</v>
          </cell>
          <cell r="AT1742" t="str">
            <v>26</v>
          </cell>
        </row>
        <row r="1743">
          <cell r="J1743">
            <v>-19133859.93</v>
          </cell>
          <cell r="K1743">
            <v>-19185043.02</v>
          </cell>
          <cell r="L1743">
            <v>-19236363.010000002</v>
          </cell>
          <cell r="M1743">
            <v>-19287820.280000001</v>
          </cell>
          <cell r="N1743">
            <v>-19339415.199999999</v>
          </cell>
          <cell r="O1743">
            <v>-19391148.129999999</v>
          </cell>
          <cell r="P1743">
            <v>-19443019.449999999</v>
          </cell>
          <cell r="Q1743">
            <v>-65188548.780000001</v>
          </cell>
          <cell r="R1743">
            <v>-65359334.240000002</v>
          </cell>
          <cell r="S1743">
            <v>-59771387.280000001</v>
          </cell>
          <cell r="T1743">
            <v>-58908127.049999997</v>
          </cell>
          <cell r="U1743">
            <v>-59062458.640000001</v>
          </cell>
          <cell r="V1743">
            <v>-59217194.560000002</v>
          </cell>
          <cell r="W1743">
            <v>-61134686.609999999</v>
          </cell>
          <cell r="X1743">
            <v>-61294803.549999997</v>
          </cell>
          <cell r="Y1743">
            <v>-60952178.960000001</v>
          </cell>
          <cell r="Z1743">
            <v>-61093296.82</v>
          </cell>
          <cell r="AA1743">
            <v>-61253305.380000003</v>
          </cell>
          <cell r="AD1743">
            <v>-21098102.623749997</v>
          </cell>
          <cell r="AE1743">
            <v>-24953831.22208333</v>
          </cell>
          <cell r="AF1743">
            <v>-28587960.533750001</v>
          </cell>
          <cell r="AG1743">
            <v>-31949063.98041667</v>
          </cell>
          <cell r="AH1743">
            <v>-35276391.865416668</v>
          </cell>
          <cell r="AI1743">
            <v>-38612349.360416666</v>
          </cell>
          <cell r="AJ1743">
            <v>-42030390.119583331</v>
          </cell>
          <cell r="AK1743">
            <v>-45530726.958333336</v>
          </cell>
          <cell r="AL1743">
            <v>-49019176.925833337</v>
          </cell>
          <cell r="AM1743">
            <v>-52494936.938333333</v>
          </cell>
          <cell r="AN1743">
            <v>-55978938.557916671</v>
          </cell>
          <cell r="AP1743">
            <v>-61070729.982499994</v>
          </cell>
          <cell r="AT1743">
            <v>18</v>
          </cell>
        </row>
        <row r="1744"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P1744">
            <v>0</v>
          </cell>
          <cell r="AT1744" t="str">
            <v>26</v>
          </cell>
        </row>
        <row r="1745">
          <cell r="J1745">
            <v>-19517033.84</v>
          </cell>
          <cell r="K1745">
            <v>-19569241.91</v>
          </cell>
          <cell r="L1745">
            <v>-19621589.629999999</v>
          </cell>
          <cell r="M1745">
            <v>-19674077.399999999</v>
          </cell>
          <cell r="N1745">
            <v>-19726705.57</v>
          </cell>
          <cell r="O1745">
            <v>-19779474.510000002</v>
          </cell>
          <cell r="P1745">
            <v>-19832384.609999999</v>
          </cell>
          <cell r="Q1745">
            <v>-56925863.689999998</v>
          </cell>
          <cell r="R1745">
            <v>-57078151.32</v>
          </cell>
          <cell r="S1745">
            <v>-43072319.299999997</v>
          </cell>
          <cell r="T1745">
            <v>-43150369.359999999</v>
          </cell>
          <cell r="U1745">
            <v>-43265804.890000001</v>
          </cell>
          <cell r="V1745">
            <v>-43381549.240000002</v>
          </cell>
          <cell r="W1745">
            <v>-44188192.909999996</v>
          </cell>
          <cell r="X1745">
            <v>-44306420.020000003</v>
          </cell>
          <cell r="Y1745">
            <v>-45011127.32</v>
          </cell>
          <cell r="Z1745">
            <v>-44250766.93</v>
          </cell>
          <cell r="AA1745">
            <v>-44369161.420000002</v>
          </cell>
          <cell r="AD1745">
            <v>-21122267.000833333</v>
          </cell>
          <cell r="AE1745">
            <v>-24256623.862916663</v>
          </cell>
          <cell r="AF1745">
            <v>-26818275.362916667</v>
          </cell>
          <cell r="AG1745">
            <v>-28795292.427916665</v>
          </cell>
          <cell r="AH1745">
            <v>-30776049.676666666</v>
          </cell>
          <cell r="AI1745">
            <v>-32762106.144166667</v>
          </cell>
          <cell r="AJ1745">
            <v>-34782250.577499993</v>
          </cell>
          <cell r="AK1745">
            <v>-36836574.802083328</v>
          </cell>
          <cell r="AL1745">
            <v>-38920819.814999998</v>
          </cell>
          <cell r="AM1745">
            <v>-40998366.118333332</v>
          </cell>
          <cell r="AN1745">
            <v>-43044772.296250008</v>
          </cell>
          <cell r="AP1745">
            <v>-45493237.233749993</v>
          </cell>
          <cell r="AT1745">
            <v>18</v>
          </cell>
        </row>
        <row r="1746">
          <cell r="J1746">
            <v>-12261873.08</v>
          </cell>
          <cell r="K1746">
            <v>-12296819.42</v>
          </cell>
          <cell r="L1746">
            <v>-12331865.35</v>
          </cell>
          <cell r="M1746">
            <v>-12367011.17</v>
          </cell>
          <cell r="N1746">
            <v>-12402257.15</v>
          </cell>
          <cell r="O1746">
            <v>-12437603.58</v>
          </cell>
          <cell r="P1746">
            <v>-12473050.75</v>
          </cell>
          <cell r="Q1746">
            <v>-12715312.68</v>
          </cell>
          <cell r="R1746">
            <v>-12751339.4</v>
          </cell>
          <cell r="S1746">
            <v>-12787468.199999999</v>
          </cell>
          <cell r="T1746">
            <v>-12823699.359999999</v>
          </cell>
          <cell r="U1746">
            <v>-12860033.18</v>
          </cell>
          <cell r="V1746">
            <v>-12896469.939999999</v>
          </cell>
          <cell r="W1746">
            <v>-12933009.939999999</v>
          </cell>
          <cell r="X1746">
            <v>-12969653.470000001</v>
          </cell>
          <cell r="Y1746">
            <v>-13006400.82</v>
          </cell>
          <cell r="Z1746">
            <v>-13043252.289999999</v>
          </cell>
          <cell r="AA1746">
            <v>-13080208.17</v>
          </cell>
          <cell r="AD1746">
            <v>-10524536.680000002</v>
          </cell>
          <cell r="AE1746">
            <v>-11288134.283749999</v>
          </cell>
          <cell r="AF1746">
            <v>-12053709.46875</v>
          </cell>
          <cell r="AG1746">
            <v>-12463301.296250001</v>
          </cell>
          <cell r="AH1746">
            <v>-12515985.813333334</v>
          </cell>
          <cell r="AI1746">
            <v>-12568802.645833334</v>
          </cell>
          <cell r="AJ1746">
            <v>-12621752.120000003</v>
          </cell>
          <cell r="AK1746">
            <v>-12674834.563333333</v>
          </cell>
          <cell r="AL1746">
            <v>-12728050.303750001</v>
          </cell>
          <cell r="AM1746">
            <v>-12781399.67</v>
          </cell>
          <cell r="AN1746">
            <v>-12834882.992083332</v>
          </cell>
          <cell r="AP1746">
            <v>-12966077.097500002</v>
          </cell>
          <cell r="AT1746">
            <v>18</v>
          </cell>
        </row>
        <row r="1747"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0</v>
          </cell>
          <cell r="AP1747">
            <v>0</v>
          </cell>
          <cell r="AT1747">
            <v>18</v>
          </cell>
        </row>
        <row r="1748">
          <cell r="J1748">
            <v>-923720.31</v>
          </cell>
          <cell r="K1748">
            <v>-925030.93</v>
          </cell>
          <cell r="L1748">
            <v>-926343.5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D1748">
            <v>-576301.07041666668</v>
          </cell>
          <cell r="AE1748">
            <v>-499804.98625000007</v>
          </cell>
          <cell r="AF1748">
            <v>-423209.27083333331</v>
          </cell>
          <cell r="AG1748">
            <v>-346504.89958333335</v>
          </cell>
          <cell r="AH1748">
            <v>-269691.71250000002</v>
          </cell>
          <cell r="AI1748">
            <v>-192769.54874999999</v>
          </cell>
          <cell r="AJ1748">
            <v>-115738.24708333334</v>
          </cell>
          <cell r="AK1748">
            <v>-38597.645833333336</v>
          </cell>
          <cell r="AL1748">
            <v>0</v>
          </cell>
          <cell r="AM1748">
            <v>0</v>
          </cell>
          <cell r="AN1748">
            <v>0</v>
          </cell>
          <cell r="AP1748">
            <v>0</v>
          </cell>
          <cell r="AT1748">
            <v>26</v>
          </cell>
        </row>
        <row r="1749">
          <cell r="J1749">
            <v>-5395388.29</v>
          </cell>
          <cell r="K1749">
            <v>-5397321.5899999999</v>
          </cell>
          <cell r="L1749">
            <v>-5399255.5800000001</v>
          </cell>
          <cell r="M1749">
            <v>-5401190.2699999996</v>
          </cell>
          <cell r="N1749">
            <v>-5403125.6699999999</v>
          </cell>
          <cell r="O1749">
            <v>-5405061.75</v>
          </cell>
          <cell r="P1749">
            <v>-5406998.5199999996</v>
          </cell>
          <cell r="Q1749">
            <v>-5293795.2</v>
          </cell>
          <cell r="R1749">
            <v>-5295692.12</v>
          </cell>
          <cell r="S1749">
            <v>-5297589.7300000004</v>
          </cell>
          <cell r="T1749">
            <v>-5299488.08</v>
          </cell>
          <cell r="U1749">
            <v>-5301387.0999999996</v>
          </cell>
          <cell r="V1749">
            <v>-5303286.7699999996</v>
          </cell>
          <cell r="W1749">
            <v>-5305187.1100000003</v>
          </cell>
          <cell r="X1749">
            <v>-5307088.1399999997</v>
          </cell>
          <cell r="Y1749">
            <v>-5308989.8600000003</v>
          </cell>
          <cell r="Z1749">
            <v>-5310892.25</v>
          </cell>
          <cell r="AA1749">
            <v>-5312795.29</v>
          </cell>
          <cell r="AD1749">
            <v>-5508678.3258333337</v>
          </cell>
          <cell r="AE1749">
            <v>-5384865.4591666674</v>
          </cell>
          <cell r="AF1749">
            <v>-5377199.9429166662</v>
          </cell>
          <cell r="AG1749">
            <v>-5369531.6833333327</v>
          </cell>
          <cell r="AH1749">
            <v>-5361860.68</v>
          </cell>
          <cell r="AI1749">
            <v>-5354186.9283333328</v>
          </cell>
          <cell r="AJ1749">
            <v>-5346510.4283333337</v>
          </cell>
          <cell r="AK1749">
            <v>-5338831.1816666676</v>
          </cell>
          <cell r="AL1749">
            <v>-5331149.1879166663</v>
          </cell>
          <cell r="AM1749">
            <v>-5323464.4449999994</v>
          </cell>
          <cell r="AN1749">
            <v>-5315776.9499999993</v>
          </cell>
          <cell r="AP1749">
            <v>-5243296.4820833327</v>
          </cell>
          <cell r="AT1749">
            <v>18</v>
          </cell>
        </row>
        <row r="1750">
          <cell r="J1750">
            <v>-9124647.7799999993</v>
          </cell>
          <cell r="K1750">
            <v>-9127097.5399999991</v>
          </cell>
          <cell r="L1750">
            <v>-9129547.9700000007</v>
          </cell>
          <cell r="M1750">
            <v>-9131999.0600000005</v>
          </cell>
          <cell r="N1750">
            <v>-9134450.8499999996</v>
          </cell>
          <cell r="O1750">
            <v>-9136903.3200000003</v>
          </cell>
          <cell r="P1750">
            <v>-9139356.4800000004</v>
          </cell>
          <cell r="Q1750">
            <v>-9504873.7599999998</v>
          </cell>
          <cell r="R1750">
            <v>-9507495.7300000004</v>
          </cell>
          <cell r="S1750">
            <v>-9510118.4299999997</v>
          </cell>
          <cell r="T1750">
            <v>-9512741.8300000001</v>
          </cell>
          <cell r="U1750">
            <v>-9515366</v>
          </cell>
          <cell r="V1750">
            <v>-9517990.9499999993</v>
          </cell>
          <cell r="W1750">
            <v>-9520616.6699999999</v>
          </cell>
          <cell r="X1750">
            <v>-9523243.0899999999</v>
          </cell>
          <cell r="Y1750">
            <v>-9525870.2599999998</v>
          </cell>
          <cell r="Z1750">
            <v>-9528498.1999999993</v>
          </cell>
          <cell r="AA1750">
            <v>-9531126.8300000001</v>
          </cell>
          <cell r="AD1750">
            <v>-9142229.3287499975</v>
          </cell>
          <cell r="AE1750">
            <v>-9174942.0179166663</v>
          </cell>
          <cell r="AF1750">
            <v>-9207669.3445833344</v>
          </cell>
          <cell r="AG1750">
            <v>-9240411.3129166681</v>
          </cell>
          <cell r="AH1750">
            <v>-9273167.927083334</v>
          </cell>
          <cell r="AI1750">
            <v>-9305939.1945833322</v>
          </cell>
          <cell r="AJ1750">
            <v>-9338725.1237499993</v>
          </cell>
          <cell r="AK1750">
            <v>-9371525.7175000012</v>
          </cell>
          <cell r="AL1750">
            <v>-9404340.9808333348</v>
          </cell>
          <cell r="AM1750">
            <v>-9437170.9204166681</v>
          </cell>
          <cell r="AN1750">
            <v>-9470015.5395833347</v>
          </cell>
          <cell r="AP1750">
            <v>-9535301.5083333328</v>
          </cell>
          <cell r="AT1750">
            <v>18</v>
          </cell>
        </row>
        <row r="1751"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P1751">
            <v>0</v>
          </cell>
          <cell r="AT1751">
            <v>18</v>
          </cell>
        </row>
        <row r="1752"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P1752">
            <v>0</v>
          </cell>
          <cell r="AT1752">
            <v>18</v>
          </cell>
        </row>
        <row r="1753"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P1753">
            <v>0</v>
          </cell>
          <cell r="AT1753">
            <v>18</v>
          </cell>
        </row>
        <row r="1754">
          <cell r="J1754">
            <v>-9152924.6500000004</v>
          </cell>
          <cell r="K1754">
            <v>-9155466.8200000003</v>
          </cell>
          <cell r="L1754">
            <v>-9158009.6999999993</v>
          </cell>
          <cell r="M1754">
            <v>-9160553.3200000003</v>
          </cell>
          <cell r="N1754">
            <v>-9163097.5500000007</v>
          </cell>
          <cell r="O1754">
            <v>-9165642.5800000001</v>
          </cell>
          <cell r="P1754">
            <v>-9168188.2400000002</v>
          </cell>
          <cell r="Q1754">
            <v>-6759891.3099999996</v>
          </cell>
          <cell r="R1754">
            <v>-6761815.4500000002</v>
          </cell>
          <cell r="S1754">
            <v>-6763740.1100000003</v>
          </cell>
          <cell r="T1754">
            <v>-6765665.4000000004</v>
          </cell>
          <cell r="U1754">
            <v>-6767591.2000000002</v>
          </cell>
          <cell r="V1754">
            <v>-6769517.5700000003</v>
          </cell>
          <cell r="W1754">
            <v>-6771444.4400000004</v>
          </cell>
          <cell r="X1754">
            <v>-6773371.9199999999</v>
          </cell>
          <cell r="Y1754">
            <v>-6775299.9199999999</v>
          </cell>
          <cell r="Z1754">
            <v>-6777228.4400000004</v>
          </cell>
          <cell r="AA1754">
            <v>-6779157.5099999998</v>
          </cell>
          <cell r="AD1754">
            <v>-9055019.3804166652</v>
          </cell>
          <cell r="AE1754">
            <v>-8856632.6600000001</v>
          </cell>
          <cell r="AF1754">
            <v>-8658194.7295833342</v>
          </cell>
          <cell r="AG1754">
            <v>-8459705.5795833338</v>
          </cell>
          <cell r="AH1754">
            <v>-8261165.1970833326</v>
          </cell>
          <cell r="AI1754">
            <v>-8062573.5658333339</v>
          </cell>
          <cell r="AJ1754">
            <v>-7863930.6716666669</v>
          </cell>
          <cell r="AK1754">
            <v>-7665236.4983333349</v>
          </cell>
          <cell r="AL1754">
            <v>-7466491.0325000016</v>
          </cell>
          <cell r="AM1754">
            <v>-7267694.2612500004</v>
          </cell>
          <cell r="AN1754">
            <v>-7068846.1704166671</v>
          </cell>
          <cell r="AP1754">
            <v>-6871026.2725000009</v>
          </cell>
          <cell r="AT1754" t="str">
            <v>34</v>
          </cell>
        </row>
        <row r="1755"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P1755">
            <v>0</v>
          </cell>
          <cell r="AT1755">
            <v>18</v>
          </cell>
        </row>
        <row r="1756"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P1756">
            <v>0</v>
          </cell>
          <cell r="AT1756">
            <v>18</v>
          </cell>
        </row>
        <row r="1757"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-1453853.26</v>
          </cell>
          <cell r="AA1757">
            <v>-1458760.01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-60577.219166666669</v>
          </cell>
          <cell r="AN1757">
            <v>-181936.10541666669</v>
          </cell>
          <cell r="AP1757">
            <v>-476429.4154166666</v>
          </cell>
          <cell r="AT1757">
            <v>34</v>
          </cell>
        </row>
        <row r="1758">
          <cell r="J1758">
            <v>-17013168.73</v>
          </cell>
          <cell r="K1758">
            <v>-17069170.41</v>
          </cell>
          <cell r="L1758">
            <v>-17125356.43</v>
          </cell>
          <cell r="M1758">
            <v>-17181727.399999999</v>
          </cell>
          <cell r="N1758">
            <v>-17238283.920000002</v>
          </cell>
          <cell r="O1758">
            <v>-17295026.609999999</v>
          </cell>
          <cell r="P1758">
            <v>-17351956.07</v>
          </cell>
          <cell r="Q1758">
            <v>-19420805.059999999</v>
          </cell>
          <cell r="R1758">
            <v>-19484084.510000002</v>
          </cell>
          <cell r="S1758">
            <v>-19547570.149999999</v>
          </cell>
          <cell r="T1758">
            <v>-19611262.649999999</v>
          </cell>
          <cell r="U1758">
            <v>-19675162.68</v>
          </cell>
          <cell r="V1758">
            <v>-19739270.920000002</v>
          </cell>
          <cell r="W1758">
            <v>-19803588.039999999</v>
          </cell>
          <cell r="X1758">
            <v>-19868114.73</v>
          </cell>
          <cell r="Y1758">
            <v>-19932851.670000002</v>
          </cell>
          <cell r="Z1758">
            <v>-19997799.539999999</v>
          </cell>
          <cell r="AA1758">
            <v>-20062959.039999999</v>
          </cell>
          <cell r="AD1758">
            <v>-14857406.138333334</v>
          </cell>
          <cell r="AE1758">
            <v>-15998096.212916667</v>
          </cell>
          <cell r="AF1758">
            <v>-17142434.986249998</v>
          </cell>
          <cell r="AG1758">
            <v>-17828415.78125</v>
          </cell>
          <cell r="AH1758">
            <v>-18054555.7225</v>
          </cell>
          <cell r="AI1758">
            <v>-18281385.476250004</v>
          </cell>
          <cell r="AJ1758">
            <v>-18508907.135416668</v>
          </cell>
          <cell r="AK1758">
            <v>-18737122.799166668</v>
          </cell>
          <cell r="AL1758">
            <v>-18966034.572916664</v>
          </cell>
          <cell r="AM1758">
            <v>-19195644.568333335</v>
          </cell>
          <cell r="AN1758">
            <v>-19425954.903749999</v>
          </cell>
          <cell r="AP1758">
            <v>-19769958.083333328</v>
          </cell>
          <cell r="AT1758">
            <v>18</v>
          </cell>
        </row>
        <row r="1759">
          <cell r="J1759">
            <v>-559722.01</v>
          </cell>
          <cell r="K1759">
            <v>-560640.42000000004</v>
          </cell>
          <cell r="L1759">
            <v>-561560.34</v>
          </cell>
          <cell r="M1759">
            <v>-562481.77</v>
          </cell>
          <cell r="N1759">
            <v>-563404.71</v>
          </cell>
          <cell r="O1759">
            <v>-564329.16</v>
          </cell>
          <cell r="P1759">
            <v>-565255.13</v>
          </cell>
          <cell r="Q1759">
            <v>-566182.62</v>
          </cell>
          <cell r="R1759">
            <v>-567111.63</v>
          </cell>
          <cell r="S1759">
            <v>-568042.17000000004</v>
          </cell>
          <cell r="T1759">
            <v>-568974.23</v>
          </cell>
          <cell r="U1759">
            <v>-569907.81999999995</v>
          </cell>
          <cell r="V1759">
            <v>-570842.93999999994</v>
          </cell>
          <cell r="W1759">
            <v>-571779.6</v>
          </cell>
          <cell r="X1759">
            <v>-572717.80000000005</v>
          </cell>
          <cell r="Y1759">
            <v>-573657.53</v>
          </cell>
          <cell r="Z1759">
            <v>-574598.81000000006</v>
          </cell>
          <cell r="AA1759">
            <v>-575541.63</v>
          </cell>
          <cell r="AD1759">
            <v>-560649.59</v>
          </cell>
          <cell r="AE1759">
            <v>-561569.52249999996</v>
          </cell>
          <cell r="AF1759">
            <v>-562490.96458333335</v>
          </cell>
          <cell r="AG1759">
            <v>-563413.91874999995</v>
          </cell>
          <cell r="AH1759">
            <v>-564338.38749999995</v>
          </cell>
          <cell r="AI1759">
            <v>-565264.37291666667</v>
          </cell>
          <cell r="AJ1759">
            <v>-566191.87749999994</v>
          </cell>
          <cell r="AK1759">
            <v>-567120.90416666667</v>
          </cell>
          <cell r="AL1759">
            <v>-568051.45499999996</v>
          </cell>
          <cell r="AM1759">
            <v>-568983.53249999986</v>
          </cell>
          <cell r="AN1759">
            <v>-569917.13958333328</v>
          </cell>
          <cell r="AP1759">
            <v>-571788.95250000013</v>
          </cell>
          <cell r="AT1759">
            <v>18</v>
          </cell>
        </row>
        <row r="1760">
          <cell r="J1760">
            <v>-118121.54</v>
          </cell>
          <cell r="K1760">
            <v>-118310.24</v>
          </cell>
          <cell r="L1760">
            <v>-118499.24</v>
          </cell>
          <cell r="M1760">
            <v>-118688.54</v>
          </cell>
          <cell r="N1760">
            <v>-118878.14</v>
          </cell>
          <cell r="O1760">
            <v>-119068.05</v>
          </cell>
          <cell r="P1760">
            <v>-119258.26</v>
          </cell>
          <cell r="Q1760">
            <v>-119448.78</v>
          </cell>
          <cell r="R1760">
            <v>-119639.6</v>
          </cell>
          <cell r="S1760">
            <v>-119830.72</v>
          </cell>
          <cell r="T1760">
            <v>-120022.15</v>
          </cell>
          <cell r="U1760">
            <v>-120213.89</v>
          </cell>
          <cell r="V1760">
            <v>-120405.93</v>
          </cell>
          <cell r="W1760">
            <v>-120598.28</v>
          </cell>
          <cell r="X1760">
            <v>-120790.94</v>
          </cell>
          <cell r="Y1760">
            <v>-120983.9</v>
          </cell>
          <cell r="Z1760">
            <v>-121177.17</v>
          </cell>
          <cell r="AA1760">
            <v>-121370.75</v>
          </cell>
          <cell r="AD1760">
            <v>-118312.06916666667</v>
          </cell>
          <cell r="AE1760">
            <v>-118501.07333333332</v>
          </cell>
          <cell r="AF1760">
            <v>-118690.37916666667</v>
          </cell>
          <cell r="AG1760">
            <v>-118879.98708333333</v>
          </cell>
          <cell r="AH1760">
            <v>-119069.89791666665</v>
          </cell>
          <cell r="AI1760">
            <v>-119260.11208333331</v>
          </cell>
          <cell r="AJ1760">
            <v>-119450.62999999999</v>
          </cell>
          <cell r="AK1760">
            <v>-119641.4525</v>
          </cell>
          <cell r="AL1760">
            <v>-119832.58</v>
          </cell>
          <cell r="AM1760">
            <v>-120024.01291666664</v>
          </cell>
          <cell r="AN1760">
            <v>-120215.75166666665</v>
          </cell>
          <cell r="AP1760">
            <v>-120600.14833333333</v>
          </cell>
          <cell r="AT1760">
            <v>18</v>
          </cell>
        </row>
        <row r="1761"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P1761">
            <v>0</v>
          </cell>
          <cell r="AT1761">
            <v>18</v>
          </cell>
        </row>
        <row r="1762"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P1762">
            <v>0</v>
          </cell>
          <cell r="AT1762">
            <v>18</v>
          </cell>
        </row>
        <row r="1763">
          <cell r="J1763">
            <v>-1174167.8</v>
          </cell>
          <cell r="K1763">
            <v>-1177925.1399999999</v>
          </cell>
          <cell r="L1763">
            <v>-1181694.5</v>
          </cell>
          <cell r="M1763">
            <v>-1185475.92</v>
          </cell>
          <cell r="N1763">
            <v>-1189269.44</v>
          </cell>
          <cell r="O1763">
            <v>-1193075.1000000001</v>
          </cell>
          <cell r="P1763">
            <v>-1196892.94</v>
          </cell>
          <cell r="Q1763">
            <v>-1200723</v>
          </cell>
          <cell r="R1763">
            <v>-1204565.31</v>
          </cell>
          <cell r="S1763">
            <v>-1208419.92</v>
          </cell>
          <cell r="T1763">
            <v>-1212286.8600000001</v>
          </cell>
          <cell r="U1763">
            <v>-1216166.18</v>
          </cell>
          <cell r="V1763">
            <v>-1220057.9099999999</v>
          </cell>
          <cell r="W1763">
            <v>-1223962.1000000001</v>
          </cell>
          <cell r="X1763">
            <v>-1227878.78</v>
          </cell>
          <cell r="Y1763">
            <v>-1231807.99</v>
          </cell>
          <cell r="Z1763">
            <v>-1235749.78</v>
          </cell>
          <cell r="AA1763">
            <v>-1239704.18</v>
          </cell>
          <cell r="AD1763">
            <v>-1178072.908333333</v>
          </cell>
          <cell r="AE1763">
            <v>-1181767.8754166665</v>
          </cell>
          <cell r="AF1763">
            <v>-1185549.5320833332</v>
          </cell>
          <cell r="AG1763">
            <v>-1189343.2895833333</v>
          </cell>
          <cell r="AH1763">
            <v>-1193149.187083333</v>
          </cell>
          <cell r="AI1763">
            <v>-1196967.2637499999</v>
          </cell>
          <cell r="AJ1763">
            <v>-1200797.5583333333</v>
          </cell>
          <cell r="AK1763">
            <v>-1204640.1100000001</v>
          </cell>
          <cell r="AL1763">
            <v>-1208494.9579166665</v>
          </cell>
          <cell r="AM1763">
            <v>-1212362.1416666666</v>
          </cell>
          <cell r="AN1763">
            <v>-1216241.7008333332</v>
          </cell>
          <cell r="AP1763">
            <v>-1224038.1024999998</v>
          </cell>
          <cell r="AT1763">
            <v>18</v>
          </cell>
        </row>
        <row r="1764"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P1764">
            <v>0</v>
          </cell>
          <cell r="AT1764">
            <v>18</v>
          </cell>
        </row>
        <row r="1765"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P1765">
            <v>0</v>
          </cell>
          <cell r="AT1765" t="str">
            <v>34</v>
          </cell>
        </row>
        <row r="1766">
          <cell r="J1766">
            <v>-918476.65</v>
          </cell>
          <cell r="K1766">
            <v>-923143.18</v>
          </cell>
          <cell r="L1766">
            <v>-927833.42</v>
          </cell>
          <cell r="M1766">
            <v>-932547.49</v>
          </cell>
          <cell r="N1766">
            <v>-937285.51</v>
          </cell>
          <cell r="O1766">
            <v>-942047.59</v>
          </cell>
          <cell r="P1766">
            <v>-946833.88</v>
          </cell>
          <cell r="Q1766">
            <v>-951644.48</v>
          </cell>
          <cell r="R1766">
            <v>-956479.54</v>
          </cell>
          <cell r="S1766">
            <v>-961339.17</v>
          </cell>
          <cell r="T1766">
            <v>-966223.48</v>
          </cell>
          <cell r="U1766">
            <v>-971132.61</v>
          </cell>
          <cell r="V1766">
            <v>-976066.68</v>
          </cell>
          <cell r="W1766">
            <v>-981025.82</v>
          </cell>
          <cell r="X1766">
            <v>-986010.16</v>
          </cell>
          <cell r="Y1766">
            <v>-991019.82</v>
          </cell>
          <cell r="Z1766">
            <v>-996054.93</v>
          </cell>
          <cell r="AA1766">
            <v>-1001115.63</v>
          </cell>
          <cell r="AD1766">
            <v>-923287.42041666666</v>
          </cell>
          <cell r="AE1766">
            <v>-927978.38916666666</v>
          </cell>
          <cell r="AF1766">
            <v>-932693.19416666671</v>
          </cell>
          <cell r="AG1766">
            <v>-937431.95624999993</v>
          </cell>
          <cell r="AH1766">
            <v>-942194.79583333328</v>
          </cell>
          <cell r="AI1766">
            <v>-946981.83458333334</v>
          </cell>
          <cell r="AJ1766">
            <v>-951793.19583333319</v>
          </cell>
          <cell r="AK1766">
            <v>-956629.0033333333</v>
          </cell>
          <cell r="AL1766">
            <v>-961489.38125000009</v>
          </cell>
          <cell r="AM1766">
            <v>-966374.45416666672</v>
          </cell>
          <cell r="AN1766">
            <v>-971284.34833333327</v>
          </cell>
          <cell r="AP1766">
            <v>-981179.10708333354</v>
          </cell>
          <cell r="AT1766">
            <v>18</v>
          </cell>
        </row>
        <row r="1767"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P1767">
            <v>0</v>
          </cell>
          <cell r="AT1767">
            <v>18</v>
          </cell>
        </row>
        <row r="1768"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P1768">
            <v>0</v>
          </cell>
          <cell r="AT1768" t="str">
            <v>34</v>
          </cell>
        </row>
        <row r="1769"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P1769">
            <v>0</v>
          </cell>
          <cell r="AT1769" t="str">
            <v>34</v>
          </cell>
        </row>
        <row r="1770"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P1770">
            <v>0</v>
          </cell>
          <cell r="AT1770" t="str">
            <v>34</v>
          </cell>
        </row>
        <row r="1771">
          <cell r="J1771">
            <v>-7185220.7699999996</v>
          </cell>
          <cell r="K1771">
            <v>-7206057.9100000001</v>
          </cell>
          <cell r="L1771">
            <v>-7226955.4800000004</v>
          </cell>
          <cell r="M1771">
            <v>-7247913.6500000004</v>
          </cell>
          <cell r="N1771">
            <v>-7268932.5999999996</v>
          </cell>
          <cell r="O1771">
            <v>-7290012.5</v>
          </cell>
          <cell r="P1771">
            <v>-7311153.54</v>
          </cell>
          <cell r="Q1771">
            <v>-21698026</v>
          </cell>
          <cell r="R1771">
            <v>-21759865.370000001</v>
          </cell>
          <cell r="S1771">
            <v>-21821880.989999998</v>
          </cell>
          <cell r="T1771">
            <v>-21884073.350000001</v>
          </cell>
          <cell r="U1771">
            <v>-21946442.960000001</v>
          </cell>
          <cell r="V1771">
            <v>-22008990.32</v>
          </cell>
          <cell r="W1771">
            <v>-22071715.940000001</v>
          </cell>
          <cell r="X1771">
            <v>-22134620.329999998</v>
          </cell>
          <cell r="Y1771">
            <v>-22197704</v>
          </cell>
          <cell r="Z1771">
            <v>-22044745.100000001</v>
          </cell>
          <cell r="AA1771">
            <v>-22107205.210000001</v>
          </cell>
          <cell r="AD1771">
            <v>-7805364.8233333342</v>
          </cell>
          <cell r="AE1771">
            <v>-9024723.5629166681</v>
          </cell>
          <cell r="AF1771">
            <v>-10247898.695833335</v>
          </cell>
          <cell r="AG1771">
            <v>-11474530.241666667</v>
          </cell>
          <cell r="AH1771">
            <v>-12704627.964999998</v>
          </cell>
          <cell r="AI1771">
            <v>-13938201.657916665</v>
          </cell>
          <cell r="AJ1771">
            <v>-15175261.140416667</v>
          </cell>
          <cell r="AK1771">
            <v>-16415816.260416666</v>
          </cell>
          <cell r="AL1771">
            <v>-17659876.893749997</v>
          </cell>
          <cell r="AM1771">
            <v>-18898443.679166667</v>
          </cell>
          <cell r="AN1771">
            <v>-20131485.562916666</v>
          </cell>
          <cell r="AP1771">
            <v>-22092189.521666665</v>
          </cell>
          <cell r="AT1771">
            <v>18</v>
          </cell>
        </row>
        <row r="1772"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P1772">
            <v>0</v>
          </cell>
          <cell r="AT1772">
            <v>18</v>
          </cell>
        </row>
        <row r="1773">
          <cell r="J1773">
            <v>82298</v>
          </cell>
          <cell r="K1773">
            <v>82298</v>
          </cell>
          <cell r="L1773">
            <v>82298</v>
          </cell>
          <cell r="M1773">
            <v>82298</v>
          </cell>
          <cell r="N1773">
            <v>82298</v>
          </cell>
          <cell r="O1773">
            <v>82298</v>
          </cell>
          <cell r="P1773">
            <v>82298</v>
          </cell>
          <cell r="Q1773">
            <v>51343.31</v>
          </cell>
          <cell r="R1773">
            <v>51343.31</v>
          </cell>
          <cell r="S1773">
            <v>51343.31</v>
          </cell>
          <cell r="T1773">
            <v>51343.31</v>
          </cell>
          <cell r="U1773">
            <v>51343.31</v>
          </cell>
          <cell r="V1773">
            <v>51343.31</v>
          </cell>
          <cell r="W1773">
            <v>51343.31</v>
          </cell>
          <cell r="X1773">
            <v>51343.31</v>
          </cell>
          <cell r="Y1773">
            <v>51343.31</v>
          </cell>
          <cell r="Z1773">
            <v>51343.31</v>
          </cell>
          <cell r="AA1773">
            <v>51343.31</v>
          </cell>
          <cell r="AD1773">
            <v>81008.221250000002</v>
          </cell>
          <cell r="AE1773">
            <v>78428.663750000007</v>
          </cell>
          <cell r="AF1773">
            <v>75849.106250000012</v>
          </cell>
          <cell r="AG1773">
            <v>73269.548750000016</v>
          </cell>
          <cell r="AH1773">
            <v>70689.991250000021</v>
          </cell>
          <cell r="AI1773">
            <v>68110.433750000026</v>
          </cell>
          <cell r="AJ1773">
            <v>65530.876250000008</v>
          </cell>
          <cell r="AK1773">
            <v>62951.318750000013</v>
          </cell>
          <cell r="AL1773">
            <v>60371.761250000003</v>
          </cell>
          <cell r="AM1773">
            <v>57792.203750000008</v>
          </cell>
          <cell r="AN1773">
            <v>55212.646250000013</v>
          </cell>
          <cell r="AP1773">
            <v>51097.169583333329</v>
          </cell>
          <cell r="AT1773">
            <v>18</v>
          </cell>
        </row>
        <row r="1774"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P1774">
            <v>0</v>
          </cell>
          <cell r="AT1774" t="str">
            <v>34</v>
          </cell>
        </row>
        <row r="1775"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P1775">
            <v>0</v>
          </cell>
          <cell r="AT1775">
            <v>34</v>
          </cell>
        </row>
        <row r="1776">
          <cell r="J1776">
            <v>251781.44</v>
          </cell>
          <cell r="K1776">
            <v>251781.44</v>
          </cell>
          <cell r="L1776">
            <v>251781.44</v>
          </cell>
          <cell r="M1776">
            <v>251781.44</v>
          </cell>
          <cell r="N1776">
            <v>251781.44</v>
          </cell>
          <cell r="O1776">
            <v>251781.44</v>
          </cell>
          <cell r="P1776">
            <v>251781.44</v>
          </cell>
          <cell r="Q1776">
            <v>231741.59</v>
          </cell>
          <cell r="R1776">
            <v>231741.59</v>
          </cell>
          <cell r="S1776">
            <v>231741.59</v>
          </cell>
          <cell r="T1776">
            <v>231741.59</v>
          </cell>
          <cell r="U1776">
            <v>231741.59</v>
          </cell>
          <cell r="V1776">
            <v>231741.59</v>
          </cell>
          <cell r="W1776">
            <v>231741.59</v>
          </cell>
          <cell r="X1776">
            <v>231741.59</v>
          </cell>
          <cell r="Y1776">
            <v>231741.59</v>
          </cell>
          <cell r="Z1776">
            <v>231741.59</v>
          </cell>
          <cell r="AA1776">
            <v>231741.59</v>
          </cell>
          <cell r="AD1776">
            <v>250946.44625000001</v>
          </cell>
          <cell r="AE1776">
            <v>249276.45874999999</v>
          </cell>
          <cell r="AF1776">
            <v>247606.47124999997</v>
          </cell>
          <cell r="AG1776">
            <v>245936.48374999998</v>
          </cell>
          <cell r="AH1776">
            <v>244266.49624999997</v>
          </cell>
          <cell r="AI1776">
            <v>242596.50875000001</v>
          </cell>
          <cell r="AJ1776">
            <v>240926.52124999999</v>
          </cell>
          <cell r="AK1776">
            <v>239256.53375000003</v>
          </cell>
          <cell r="AL1776">
            <v>237586.54625000001</v>
          </cell>
          <cell r="AM1776">
            <v>235916.55875</v>
          </cell>
          <cell r="AN1776">
            <v>234246.57125000001</v>
          </cell>
          <cell r="AP1776">
            <v>233933.81583333333</v>
          </cell>
          <cell r="AT1776">
            <v>18</v>
          </cell>
        </row>
        <row r="1777">
          <cell r="J1777">
            <v>18711.25</v>
          </cell>
          <cell r="K1777">
            <v>18711.25</v>
          </cell>
          <cell r="L1777">
            <v>18711.25</v>
          </cell>
          <cell r="M1777">
            <v>18711.25</v>
          </cell>
          <cell r="N1777">
            <v>18711.25</v>
          </cell>
          <cell r="O1777">
            <v>18711.25</v>
          </cell>
          <cell r="P1777">
            <v>18711.25</v>
          </cell>
          <cell r="Q1777">
            <v>15637.27</v>
          </cell>
          <cell r="R1777">
            <v>15637.27</v>
          </cell>
          <cell r="S1777">
            <v>15637.27</v>
          </cell>
          <cell r="T1777">
            <v>15637.27</v>
          </cell>
          <cell r="U1777">
            <v>15637.27</v>
          </cell>
          <cell r="V1777">
            <v>15637.27</v>
          </cell>
          <cell r="W1777">
            <v>15637.27</v>
          </cell>
          <cell r="X1777">
            <v>15637.27</v>
          </cell>
          <cell r="Y1777">
            <v>15637.27</v>
          </cell>
          <cell r="Z1777">
            <v>15637.27</v>
          </cell>
          <cell r="AA1777">
            <v>15637.27</v>
          </cell>
          <cell r="AD1777">
            <v>18583.1675</v>
          </cell>
          <cell r="AE1777">
            <v>18327.002499999999</v>
          </cell>
          <cell r="AF1777">
            <v>18070.837499999998</v>
          </cell>
          <cell r="AG1777">
            <v>17814.672499999997</v>
          </cell>
          <cell r="AH1777">
            <v>17558.507499999996</v>
          </cell>
          <cell r="AI1777">
            <v>17302.342499999999</v>
          </cell>
          <cell r="AJ1777">
            <v>17046.177499999998</v>
          </cell>
          <cell r="AK1777">
            <v>16790.012500000001</v>
          </cell>
          <cell r="AL1777">
            <v>16533.8475</v>
          </cell>
          <cell r="AM1777">
            <v>16277.682500000001</v>
          </cell>
          <cell r="AN1777">
            <v>16021.517500000002</v>
          </cell>
          <cell r="AP1777">
            <v>16315.744166666665</v>
          </cell>
          <cell r="AT1777">
            <v>34</v>
          </cell>
        </row>
        <row r="1778"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P1778">
            <v>0</v>
          </cell>
          <cell r="AT1778">
            <v>18</v>
          </cell>
        </row>
        <row r="1779">
          <cell r="J1779">
            <v>-334079.44</v>
          </cell>
          <cell r="K1779">
            <v>-334079.44</v>
          </cell>
          <cell r="L1779">
            <v>-334079.44</v>
          </cell>
          <cell r="M1779">
            <v>-334079.44</v>
          </cell>
          <cell r="N1779">
            <v>-334079.44</v>
          </cell>
          <cell r="O1779">
            <v>-334079.44</v>
          </cell>
          <cell r="P1779">
            <v>-334079.44</v>
          </cell>
          <cell r="Q1779">
            <v>-283084.90000000002</v>
          </cell>
          <cell r="R1779">
            <v>-283084.90000000002</v>
          </cell>
          <cell r="S1779">
            <v>-283084.90000000002</v>
          </cell>
          <cell r="T1779">
            <v>-4388084.9000000004</v>
          </cell>
          <cell r="U1779">
            <v>-4388084.9000000004</v>
          </cell>
          <cell r="V1779">
            <v>-4388084.9000000004</v>
          </cell>
          <cell r="W1779">
            <v>-4388084.9000000004</v>
          </cell>
          <cell r="X1779">
            <v>-4388084.9000000004</v>
          </cell>
          <cell r="Y1779">
            <v>-4388084.9000000004</v>
          </cell>
          <cell r="Z1779">
            <v>-4388084.9000000004</v>
          </cell>
          <cell r="AA1779">
            <v>-4388084.9000000004</v>
          </cell>
          <cell r="AD1779">
            <v>-331954.66749999998</v>
          </cell>
          <cell r="AE1779">
            <v>-327705.1225</v>
          </cell>
          <cell r="AF1779">
            <v>-323455.57749999996</v>
          </cell>
          <cell r="AG1779">
            <v>-490247.69916666672</v>
          </cell>
          <cell r="AH1779">
            <v>-828081.48749999993</v>
          </cell>
          <cell r="AI1779">
            <v>-1165915.2758333334</v>
          </cell>
          <cell r="AJ1779">
            <v>-1503749.0641666669</v>
          </cell>
          <cell r="AK1779">
            <v>-1841582.8525000003</v>
          </cell>
          <cell r="AL1779">
            <v>-2179416.6408333336</v>
          </cell>
          <cell r="AM1779">
            <v>-2517250.4291666667</v>
          </cell>
          <cell r="AN1779">
            <v>-2855084.2174999998</v>
          </cell>
          <cell r="AP1779">
            <v>-3605641.5270833331</v>
          </cell>
          <cell r="AT1779">
            <v>18</v>
          </cell>
        </row>
        <row r="1780"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P1780">
            <v>0</v>
          </cell>
          <cell r="AT1780">
            <v>18</v>
          </cell>
        </row>
        <row r="1781">
          <cell r="J1781">
            <v>-18711.25</v>
          </cell>
          <cell r="K1781">
            <v>-18711.25</v>
          </cell>
          <cell r="L1781">
            <v>-18711.25</v>
          </cell>
          <cell r="M1781">
            <v>-18711.25</v>
          </cell>
          <cell r="N1781">
            <v>-18711.25</v>
          </cell>
          <cell r="O1781">
            <v>-18711.25</v>
          </cell>
          <cell r="P1781">
            <v>-18711.25</v>
          </cell>
          <cell r="Q1781">
            <v>-15637.27</v>
          </cell>
          <cell r="R1781">
            <v>-15637.27</v>
          </cell>
          <cell r="S1781">
            <v>-15637.27</v>
          </cell>
          <cell r="T1781">
            <v>-15637.27</v>
          </cell>
          <cell r="U1781">
            <v>-15637.27</v>
          </cell>
          <cell r="V1781">
            <v>-15637.27</v>
          </cell>
          <cell r="W1781">
            <v>-15637.27</v>
          </cell>
          <cell r="X1781">
            <v>-15637.27</v>
          </cell>
          <cell r="Y1781">
            <v>-15637.27</v>
          </cell>
          <cell r="Z1781">
            <v>-15637.27</v>
          </cell>
          <cell r="AA1781">
            <v>-15637.27</v>
          </cell>
          <cell r="AD1781">
            <v>-18583.1675</v>
          </cell>
          <cell r="AE1781">
            <v>-18327.002499999999</v>
          </cell>
          <cell r="AF1781">
            <v>-18070.837499999998</v>
          </cell>
          <cell r="AG1781">
            <v>-17814.672499999997</v>
          </cell>
          <cell r="AH1781">
            <v>-17558.507499999996</v>
          </cell>
          <cell r="AI1781">
            <v>-17302.342499999999</v>
          </cell>
          <cell r="AJ1781">
            <v>-17046.177499999998</v>
          </cell>
          <cell r="AK1781">
            <v>-16790.012500000001</v>
          </cell>
          <cell r="AL1781">
            <v>-16533.8475</v>
          </cell>
          <cell r="AM1781">
            <v>-16277.682500000001</v>
          </cell>
          <cell r="AN1781">
            <v>-16021.517500000002</v>
          </cell>
          <cell r="AP1781">
            <v>-16315.744166666665</v>
          </cell>
          <cell r="AT1781" t="str">
            <v>34</v>
          </cell>
        </row>
        <row r="1782"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P1782">
            <v>0</v>
          </cell>
          <cell r="AT1782" t="str">
            <v>26</v>
          </cell>
        </row>
        <row r="1783"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P1783">
            <v>0</v>
          </cell>
          <cell r="AT1783">
            <v>18</v>
          </cell>
        </row>
        <row r="1784"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P1784">
            <v>0</v>
          </cell>
          <cell r="AT1784" t="str">
            <v>26</v>
          </cell>
        </row>
        <row r="1785"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260000</v>
          </cell>
          <cell r="U1785">
            <v>260000</v>
          </cell>
          <cell r="V1785">
            <v>260000</v>
          </cell>
          <cell r="W1785">
            <v>260000</v>
          </cell>
          <cell r="X1785">
            <v>260000</v>
          </cell>
          <cell r="Y1785">
            <v>260000</v>
          </cell>
          <cell r="Z1785">
            <v>260000</v>
          </cell>
          <cell r="AA1785">
            <v>260000</v>
          </cell>
          <cell r="AD1785">
            <v>0</v>
          </cell>
          <cell r="AE1785">
            <v>0</v>
          </cell>
          <cell r="AF1785">
            <v>0</v>
          </cell>
          <cell r="AG1785">
            <v>10833.333333333334</v>
          </cell>
          <cell r="AH1785">
            <v>32500</v>
          </cell>
          <cell r="AI1785">
            <v>54166.666666666664</v>
          </cell>
          <cell r="AJ1785">
            <v>75833.333333333328</v>
          </cell>
          <cell r="AK1785">
            <v>97500</v>
          </cell>
          <cell r="AL1785">
            <v>119166.66666666667</v>
          </cell>
          <cell r="AM1785">
            <v>140833.33333333334</v>
          </cell>
          <cell r="AN1785">
            <v>162500</v>
          </cell>
          <cell r="AP1785">
            <v>209349.16666666666</v>
          </cell>
          <cell r="AT1785" t="str">
            <v>18</v>
          </cell>
        </row>
        <row r="1786"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3845000</v>
          </cell>
          <cell r="U1786">
            <v>3845000</v>
          </cell>
          <cell r="V1786">
            <v>3845000</v>
          </cell>
          <cell r="W1786">
            <v>3845000</v>
          </cell>
          <cell r="X1786">
            <v>3845000</v>
          </cell>
          <cell r="Y1786">
            <v>3845000</v>
          </cell>
          <cell r="Z1786">
            <v>3845000</v>
          </cell>
          <cell r="AA1786">
            <v>3845000</v>
          </cell>
          <cell r="AD1786">
            <v>0</v>
          </cell>
          <cell r="AE1786">
            <v>0</v>
          </cell>
          <cell r="AF1786">
            <v>0</v>
          </cell>
          <cell r="AG1786">
            <v>160208.33333333334</v>
          </cell>
          <cell r="AH1786">
            <v>480625</v>
          </cell>
          <cell r="AI1786">
            <v>801041.66666666663</v>
          </cell>
          <cell r="AJ1786">
            <v>1121458.3333333333</v>
          </cell>
          <cell r="AK1786">
            <v>1441875</v>
          </cell>
          <cell r="AL1786">
            <v>1762291.6666666667</v>
          </cell>
          <cell r="AM1786">
            <v>2082708.3333333333</v>
          </cell>
          <cell r="AN1786">
            <v>2403125</v>
          </cell>
          <cell r="AP1786">
            <v>3111261.375</v>
          </cell>
          <cell r="AT1786" t="str">
            <v>18</v>
          </cell>
        </row>
        <row r="1787"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P1787">
            <v>0</v>
          </cell>
          <cell r="AT1787">
            <v>9</v>
          </cell>
        </row>
        <row r="1788"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P1788">
            <v>0</v>
          </cell>
          <cell r="AT1788">
            <v>9</v>
          </cell>
        </row>
        <row r="1789"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P1789">
            <v>0</v>
          </cell>
          <cell r="AT1789">
            <v>9</v>
          </cell>
        </row>
        <row r="1790"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P1790">
            <v>0</v>
          </cell>
          <cell r="AT1790">
            <v>9</v>
          </cell>
        </row>
        <row r="1791"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P1791">
            <v>0</v>
          </cell>
          <cell r="AT1791">
            <v>9</v>
          </cell>
        </row>
        <row r="1792"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P1792">
            <v>0</v>
          </cell>
          <cell r="AT1792">
            <v>9</v>
          </cell>
        </row>
        <row r="1793">
          <cell r="J1793">
            <v>0</v>
          </cell>
          <cell r="K1793">
            <v>-17000000</v>
          </cell>
          <cell r="L1793">
            <v>-17000000</v>
          </cell>
          <cell r="M1793">
            <v>-28000000</v>
          </cell>
          <cell r="N1793">
            <v>-54000000</v>
          </cell>
          <cell r="O1793">
            <v>-60900000</v>
          </cell>
          <cell r="P1793">
            <v>-73500000</v>
          </cell>
          <cell r="Q1793">
            <v>-80600000</v>
          </cell>
          <cell r="R1793">
            <v>-59000000</v>
          </cell>
          <cell r="S1793">
            <v>-31000000</v>
          </cell>
          <cell r="T1793">
            <v>-5000000</v>
          </cell>
          <cell r="U1793">
            <v>0</v>
          </cell>
          <cell r="V1793">
            <v>0</v>
          </cell>
          <cell r="W1793">
            <v>-5000000</v>
          </cell>
          <cell r="X1793">
            <v>-15000000</v>
          </cell>
          <cell r="Y1793">
            <v>-11000000</v>
          </cell>
          <cell r="Z1793">
            <v>-58000000</v>
          </cell>
          <cell r="AA1793">
            <v>-76000000</v>
          </cell>
          <cell r="AD1793">
            <v>-30766666.666666668</v>
          </cell>
          <cell r="AE1793">
            <v>-31916666.666666668</v>
          </cell>
          <cell r="AF1793">
            <v>-33791666.666666664</v>
          </cell>
          <cell r="AG1793">
            <v>-35291666.666666664</v>
          </cell>
          <cell r="AH1793">
            <v>-35500000</v>
          </cell>
          <cell r="AI1793">
            <v>-35500000</v>
          </cell>
          <cell r="AJ1793">
            <v>-35000000</v>
          </cell>
          <cell r="AK1793">
            <v>-34416666.666666664</v>
          </cell>
          <cell r="AL1793">
            <v>-33625000</v>
          </cell>
          <cell r="AM1793">
            <v>-33083333.333333332</v>
          </cell>
          <cell r="AN1793">
            <v>-33879166.666666664</v>
          </cell>
          <cell r="AP1793">
            <v>-37618750</v>
          </cell>
          <cell r="AT1793">
            <v>9</v>
          </cell>
        </row>
        <row r="1794">
          <cell r="J1794">
            <v>0</v>
          </cell>
          <cell r="K1794">
            <v>0</v>
          </cell>
          <cell r="L1794">
            <v>0</v>
          </cell>
          <cell r="M1794">
            <v>-10000000</v>
          </cell>
          <cell r="N1794">
            <v>-52000000</v>
          </cell>
          <cell r="O1794">
            <v>-52000000</v>
          </cell>
          <cell r="P1794">
            <v>-35000000</v>
          </cell>
          <cell r="Q1794">
            <v>-65000000</v>
          </cell>
          <cell r="R1794">
            <v>-50000000</v>
          </cell>
          <cell r="S1794">
            <v>-10000000</v>
          </cell>
          <cell r="T1794">
            <v>-5000000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-15000000</v>
          </cell>
          <cell r="Z1794">
            <v>-45000000</v>
          </cell>
          <cell r="AA1794">
            <v>-59000000</v>
          </cell>
          <cell r="AD1794">
            <v>-18083333.333333332</v>
          </cell>
          <cell r="AE1794">
            <v>-20750000</v>
          </cell>
          <cell r="AF1794">
            <v>-22416666.666666668</v>
          </cell>
          <cell r="AG1794">
            <v>-23041666.666666668</v>
          </cell>
          <cell r="AH1794">
            <v>-23250000</v>
          </cell>
          <cell r="AI1794">
            <v>-23250000</v>
          </cell>
          <cell r="AJ1794">
            <v>-23250000</v>
          </cell>
          <cell r="AK1794">
            <v>-23250000</v>
          </cell>
          <cell r="AL1794">
            <v>-23458333.333333332</v>
          </cell>
          <cell r="AM1794">
            <v>-23375000</v>
          </cell>
          <cell r="AN1794">
            <v>-23375000</v>
          </cell>
          <cell r="AP1794">
            <v>-29811666.666666668</v>
          </cell>
          <cell r="AT1794">
            <v>9</v>
          </cell>
        </row>
        <row r="1795">
          <cell r="J1795">
            <v>0</v>
          </cell>
          <cell r="K1795">
            <v>-19000000</v>
          </cell>
          <cell r="L1795">
            <v>-16000000</v>
          </cell>
          <cell r="M1795">
            <v>-28000000</v>
          </cell>
          <cell r="N1795">
            <v>-66000000</v>
          </cell>
          <cell r="O1795">
            <v>-52300000</v>
          </cell>
          <cell r="P1795">
            <v>-88463000</v>
          </cell>
          <cell r="Q1795">
            <v>-100163000</v>
          </cell>
          <cell r="R1795">
            <v>-69000000</v>
          </cell>
          <cell r="S1795">
            <v>-17000000</v>
          </cell>
          <cell r="T1795">
            <v>-5000000</v>
          </cell>
          <cell r="U1795">
            <v>0</v>
          </cell>
          <cell r="V1795">
            <v>0</v>
          </cell>
          <cell r="W1795">
            <v>0</v>
          </cell>
          <cell r="X1795">
            <v>-10000000</v>
          </cell>
          <cell r="Y1795">
            <v>-11000000</v>
          </cell>
          <cell r="Z1795">
            <v>-36000000</v>
          </cell>
          <cell r="AA1795">
            <v>-54000000</v>
          </cell>
          <cell r="AD1795">
            <v>-31528875</v>
          </cell>
          <cell r="AE1795">
            <v>-34868833.333333336</v>
          </cell>
          <cell r="AF1795">
            <v>-37285500</v>
          </cell>
          <cell r="AG1795">
            <v>-38202166.666666664</v>
          </cell>
          <cell r="AH1795">
            <v>-38410500</v>
          </cell>
          <cell r="AI1795">
            <v>-38410500</v>
          </cell>
          <cell r="AJ1795">
            <v>-37618833.333333336</v>
          </cell>
          <cell r="AK1795">
            <v>-36577166.666666664</v>
          </cell>
          <cell r="AL1795">
            <v>-35618833.333333336</v>
          </cell>
          <cell r="AM1795">
            <v>-33660500</v>
          </cell>
          <cell r="AN1795">
            <v>-32481333.333333332</v>
          </cell>
          <cell r="AP1795">
            <v>-27933916.666666668</v>
          </cell>
          <cell r="AT1795">
            <v>9</v>
          </cell>
        </row>
        <row r="1796"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  <cell r="AM1796">
            <v>0</v>
          </cell>
          <cell r="AN1796">
            <v>0</v>
          </cell>
          <cell r="AP1796">
            <v>0</v>
          </cell>
          <cell r="AT1796">
            <v>9</v>
          </cell>
        </row>
        <row r="1797"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0</v>
          </cell>
          <cell r="AP1797">
            <v>0</v>
          </cell>
          <cell r="AT1797" t="str">
            <v>9</v>
          </cell>
        </row>
        <row r="1798"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L1798">
            <v>0</v>
          </cell>
          <cell r="AM1798">
            <v>0</v>
          </cell>
          <cell r="AN1798">
            <v>0</v>
          </cell>
          <cell r="AP1798">
            <v>0</v>
          </cell>
          <cell r="AT1798" t="str">
            <v>9</v>
          </cell>
        </row>
        <row r="1799"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0</v>
          </cell>
          <cell r="AP1799">
            <v>0</v>
          </cell>
          <cell r="AT1799" t="str">
            <v>9</v>
          </cell>
        </row>
        <row r="1800"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  <cell r="AP1800">
            <v>0</v>
          </cell>
          <cell r="AT1800" t="str">
            <v>9</v>
          </cell>
        </row>
        <row r="1801">
          <cell r="J1801">
            <v>-4020704.44</v>
          </cell>
          <cell r="K1801">
            <v>-8772736.7300000004</v>
          </cell>
          <cell r="L1801">
            <v>-9241264.8699999992</v>
          </cell>
          <cell r="M1801">
            <v>-8488892.3000000007</v>
          </cell>
          <cell r="N1801">
            <v>-9184984.0899999999</v>
          </cell>
          <cell r="O1801">
            <v>-6987037.5800000001</v>
          </cell>
          <cell r="P1801">
            <v>-8504026.8800000008</v>
          </cell>
          <cell r="Q1801">
            <v>-7722442.6100000003</v>
          </cell>
          <cell r="R1801">
            <v>-5762625.0599999996</v>
          </cell>
          <cell r="S1801">
            <v>-7969667.71</v>
          </cell>
          <cell r="T1801">
            <v>-6781503.0800000001</v>
          </cell>
          <cell r="U1801">
            <v>-3117673.48</v>
          </cell>
          <cell r="V1801">
            <v>-5983900.0499999998</v>
          </cell>
          <cell r="W1801">
            <v>-6800394.6399999997</v>
          </cell>
          <cell r="X1801">
            <v>-9330889.8300000001</v>
          </cell>
          <cell r="Y1801">
            <v>-9537539.8900000006</v>
          </cell>
          <cell r="Z1801">
            <v>-8315182.6200000001</v>
          </cell>
          <cell r="AA1801">
            <v>-5083642.49</v>
          </cell>
          <cell r="AD1801">
            <v>-7174824.9745833343</v>
          </cell>
          <cell r="AE1801">
            <v>-7149665.4058333337</v>
          </cell>
          <cell r="AF1801">
            <v>-7210282.3895833343</v>
          </cell>
          <cell r="AG1801">
            <v>-7254356.7608333332</v>
          </cell>
          <cell r="AH1801">
            <v>-7225573.1191666657</v>
          </cell>
          <cell r="AI1801">
            <v>-7294596.3862500004</v>
          </cell>
          <cell r="AJ1801">
            <v>-7294215.2829166679</v>
          </cell>
          <cell r="AK1801">
            <v>-7215768.7358333329</v>
          </cell>
          <cell r="AL1801">
            <v>-7263196.7587499991</v>
          </cell>
          <cell r="AM1801">
            <v>-7270648.680416666</v>
          </cell>
          <cell r="AN1801">
            <v>-7155098.8237499995</v>
          </cell>
          <cell r="AP1801">
            <v>-7003505.2054166654</v>
          </cell>
          <cell r="AT1801">
            <v>0</v>
          </cell>
        </row>
        <row r="1802">
          <cell r="J1802">
            <v>-17777864</v>
          </cell>
          <cell r="K1802">
            <v>-22775477.739999998</v>
          </cell>
          <cell r="L1802">
            <v>-24155839.609999999</v>
          </cell>
          <cell r="M1802">
            <v>-25164975.420000002</v>
          </cell>
          <cell r="N1802">
            <v>-25623557.07</v>
          </cell>
          <cell r="O1802">
            <v>-23656439.77</v>
          </cell>
          <cell r="P1802">
            <v>-21045231.920000002</v>
          </cell>
          <cell r="Q1802">
            <v>-32212506.640000001</v>
          </cell>
          <cell r="R1802">
            <v>-26612526.719999999</v>
          </cell>
          <cell r="S1802">
            <v>-20534285.699999999</v>
          </cell>
          <cell r="T1802">
            <v>-21201053.510000002</v>
          </cell>
          <cell r="U1802">
            <v>-21754508.719999999</v>
          </cell>
          <cell r="V1802">
            <v>-25893658.039999999</v>
          </cell>
          <cell r="W1802">
            <v>-24472832.18</v>
          </cell>
          <cell r="X1802">
            <v>-22052902.629999999</v>
          </cell>
          <cell r="Y1802">
            <v>-19964871.940000001</v>
          </cell>
          <cell r="Z1802">
            <v>-17807466.420000002</v>
          </cell>
          <cell r="AA1802">
            <v>-16723067.67</v>
          </cell>
          <cell r="AD1802">
            <v>-22000664.360833332</v>
          </cell>
          <cell r="AE1802">
            <v>-22444730.949999999</v>
          </cell>
          <cell r="AF1802">
            <v>-22586193.630833331</v>
          </cell>
          <cell r="AG1802">
            <v>-22765693.202499997</v>
          </cell>
          <cell r="AH1802">
            <v>-23246318.031666666</v>
          </cell>
          <cell r="AI1802">
            <v>-23881013.653333332</v>
          </cell>
          <cell r="AJ1802">
            <v>-24289894.84</v>
          </cell>
          <cell r="AK1802">
            <v>-24272995.567499999</v>
          </cell>
          <cell r="AL1802">
            <v>-23968702.215</v>
          </cell>
          <cell r="AM1802">
            <v>-23426360.792916667</v>
          </cell>
          <cell r="AN1802">
            <v>-22811799.844999999</v>
          </cell>
          <cell r="AP1802">
            <v>-21904843.775833335</v>
          </cell>
          <cell r="AT1802">
            <v>0</v>
          </cell>
        </row>
        <row r="1803">
          <cell r="J1803">
            <v>-175062.5</v>
          </cell>
          <cell r="K1803">
            <v>-175062.5</v>
          </cell>
          <cell r="L1803">
            <v>-277853.21000000002</v>
          </cell>
          <cell r="M1803">
            <v>-175062.5</v>
          </cell>
          <cell r="N1803">
            <v>-175062.5</v>
          </cell>
          <cell r="O1803">
            <v>-223388.28</v>
          </cell>
          <cell r="P1803">
            <v>-175062.5</v>
          </cell>
          <cell r="Q1803">
            <v>-526972.19999999995</v>
          </cell>
          <cell r="R1803">
            <v>-303491.53000000003</v>
          </cell>
          <cell r="S1803">
            <v>-303491.53000000003</v>
          </cell>
          <cell r="T1803">
            <v>-303491.53000000003</v>
          </cell>
          <cell r="U1803">
            <v>-934191.52</v>
          </cell>
          <cell r="V1803">
            <v>-303491.53000000003</v>
          </cell>
          <cell r="W1803">
            <v>-303491.53000000003</v>
          </cell>
          <cell r="X1803">
            <v>-1022346.97</v>
          </cell>
          <cell r="Y1803">
            <v>-303491.53000000003</v>
          </cell>
          <cell r="Z1803">
            <v>-303491.53000000003</v>
          </cell>
          <cell r="AA1803">
            <v>-606983.06000000006</v>
          </cell>
          <cell r="AD1803">
            <v>-285597.54333333328</v>
          </cell>
          <cell r="AE1803">
            <v>-265755.67124999996</v>
          </cell>
          <cell r="AF1803">
            <v>-266341.95875000005</v>
          </cell>
          <cell r="AG1803">
            <v>-268086.04458333337</v>
          </cell>
          <cell r="AH1803">
            <v>-290497.47291666671</v>
          </cell>
          <cell r="AI1803">
            <v>-317700.56791666668</v>
          </cell>
          <cell r="AJ1803">
            <v>-328402.98708333337</v>
          </cell>
          <cell r="AK1803">
            <v>-364774.77</v>
          </cell>
          <cell r="AL1803">
            <v>-401146.55291666667</v>
          </cell>
          <cell r="AM1803">
            <v>-411848.97208333336</v>
          </cell>
          <cell r="AN1803">
            <v>-433183.29750000004</v>
          </cell>
          <cell r="AP1803">
            <v>-464911.26958333334</v>
          </cell>
          <cell r="AT1803">
            <v>0</v>
          </cell>
        </row>
        <row r="1804">
          <cell r="J1804">
            <v>-9218953</v>
          </cell>
          <cell r="K1804">
            <v>-8903164</v>
          </cell>
          <cell r="L1804">
            <v>-8985468</v>
          </cell>
          <cell r="M1804">
            <v>-9061783</v>
          </cell>
          <cell r="N1804">
            <v>-8990499</v>
          </cell>
          <cell r="O1804">
            <v>-9014856</v>
          </cell>
          <cell r="P1804">
            <v>-8973306</v>
          </cell>
          <cell r="Q1804">
            <v>-9037147</v>
          </cell>
          <cell r="R1804">
            <v>-9034590</v>
          </cell>
          <cell r="S1804">
            <v>-8973569</v>
          </cell>
          <cell r="T1804">
            <v>-9073414</v>
          </cell>
          <cell r="U1804">
            <v>-9121302</v>
          </cell>
          <cell r="V1804">
            <v>-8907897</v>
          </cell>
          <cell r="W1804">
            <v>-9044715</v>
          </cell>
          <cell r="X1804">
            <v>-9092797</v>
          </cell>
          <cell r="Y1804">
            <v>-9185077</v>
          </cell>
          <cell r="Z1804">
            <v>-9131550</v>
          </cell>
          <cell r="AA1804">
            <v>-8935155</v>
          </cell>
          <cell r="AD1804">
            <v>-8992767.625</v>
          </cell>
          <cell r="AE1804">
            <v>-9028133.291666666</v>
          </cell>
          <cell r="AF1804">
            <v>-9032608.916666666</v>
          </cell>
          <cell r="AG1804">
            <v>-9035757.083333334</v>
          </cell>
          <cell r="AH1804">
            <v>-9036116.125</v>
          </cell>
          <cell r="AI1804">
            <v>-9019376.916666666</v>
          </cell>
          <cell r="AJ1804">
            <v>-9012314.208333334</v>
          </cell>
          <cell r="AK1804">
            <v>-9022684.208333334</v>
          </cell>
          <cell r="AL1804">
            <v>-9032293.5</v>
          </cell>
          <cell r="AM1804">
            <v>-9043307.875</v>
          </cell>
          <cell r="AN1804">
            <v>-9045864.125</v>
          </cell>
          <cell r="AP1804">
            <v>-9044230.458333334</v>
          </cell>
          <cell r="AT1804">
            <v>0</v>
          </cell>
        </row>
        <row r="1805">
          <cell r="J1805">
            <v>-11289426.32</v>
          </cell>
          <cell r="K1805">
            <v>-10904831.32</v>
          </cell>
          <cell r="L1805">
            <v>-11416298.220000001</v>
          </cell>
          <cell r="M1805">
            <v>-11094848.609999999</v>
          </cell>
          <cell r="N1805">
            <v>-10706757.33</v>
          </cell>
          <cell r="O1805">
            <v>-10707612.74</v>
          </cell>
          <cell r="P1805">
            <v>-10450202.779999999</v>
          </cell>
          <cell r="Q1805">
            <v>-14721977.029999999</v>
          </cell>
          <cell r="R1805">
            <v>-14387275.970000001</v>
          </cell>
          <cell r="S1805">
            <v>-13232098.619999999</v>
          </cell>
          <cell r="T1805">
            <v>-14808576.1</v>
          </cell>
          <cell r="U1805">
            <v>-14573635.77</v>
          </cell>
          <cell r="V1805">
            <v>-14995862.59</v>
          </cell>
          <cell r="W1805">
            <v>-14912612.15</v>
          </cell>
          <cell r="X1805">
            <v>-15315424.34</v>
          </cell>
          <cell r="Y1805">
            <v>-14896480.82</v>
          </cell>
          <cell r="Z1805">
            <v>-14101939.24</v>
          </cell>
          <cell r="AA1805">
            <v>-14774631.41</v>
          </cell>
          <cell r="AD1805">
            <v>-11140452.921249999</v>
          </cell>
          <cell r="AE1805">
            <v>-11408952.509999998</v>
          </cell>
          <cell r="AF1805">
            <v>-11642774.915416665</v>
          </cell>
          <cell r="AG1805">
            <v>-11907862.180416666</v>
          </cell>
          <cell r="AH1805">
            <v>-12211705.998749999</v>
          </cell>
          <cell r="AI1805">
            <v>-12512229.912083335</v>
          </cell>
          <cell r="AJ1805">
            <v>-12833655.624583334</v>
          </cell>
          <cell r="AK1805">
            <v>-13163110.080833333</v>
          </cell>
          <cell r="AL1805">
            <v>-13483975.011249999</v>
          </cell>
          <cell r="AM1805">
            <v>-13783842.266249999</v>
          </cell>
          <cell r="AN1805">
            <v>-14094767.290416667</v>
          </cell>
          <cell r="AP1805">
            <v>-14589915.351666668</v>
          </cell>
          <cell r="AT1805">
            <v>0</v>
          </cell>
        </row>
        <row r="1806">
          <cell r="J1806">
            <v>-9014408.1400000006</v>
          </cell>
          <cell r="K1806">
            <v>-8422777.9199999999</v>
          </cell>
          <cell r="L1806">
            <v>-8616670.9700000007</v>
          </cell>
          <cell r="M1806">
            <v>-12665076.310000001</v>
          </cell>
          <cell r="N1806">
            <v>-11542164.65</v>
          </cell>
          <cell r="O1806">
            <v>-12736244.779999999</v>
          </cell>
          <cell r="P1806">
            <v>-15218204.710000001</v>
          </cell>
          <cell r="Q1806">
            <v>-25611807.850000001</v>
          </cell>
          <cell r="R1806">
            <v>-25597320.510000002</v>
          </cell>
          <cell r="S1806">
            <v>-18201473.120000001</v>
          </cell>
          <cell r="T1806">
            <v>-17390301.550000001</v>
          </cell>
          <cell r="U1806">
            <v>-9157718.6699999999</v>
          </cell>
          <cell r="V1806">
            <v>-9166012.1600000001</v>
          </cell>
          <cell r="W1806">
            <v>-8336842.46</v>
          </cell>
          <cell r="X1806">
            <v>-6647764.4900000002</v>
          </cell>
          <cell r="Y1806">
            <v>-10315141.99</v>
          </cell>
          <cell r="Z1806">
            <v>-8815684.9600000009</v>
          </cell>
          <cell r="AA1806">
            <v>-9666166.6600000001</v>
          </cell>
          <cell r="AD1806">
            <v>-13406741.849166669</v>
          </cell>
          <cell r="AE1806">
            <v>-14057865.875833333</v>
          </cell>
          <cell r="AF1806">
            <v>-14483896.110416666</v>
          </cell>
          <cell r="AG1806">
            <v>-14665515.900833331</v>
          </cell>
          <cell r="AH1806">
            <v>-14592241.363333335</v>
          </cell>
          <cell r="AI1806">
            <v>-14520830.932499999</v>
          </cell>
          <cell r="AJ1806">
            <v>-14523567.122500001</v>
          </cell>
          <cell r="AK1806">
            <v>-14437948.708333334</v>
          </cell>
          <cell r="AL1806">
            <v>-14257997.008333335</v>
          </cell>
          <cell r="AM1806">
            <v>-14046479.757916668</v>
          </cell>
          <cell r="AN1806">
            <v>-13804956.515833335</v>
          </cell>
          <cell r="AP1806">
            <v>-13196771.86125</v>
          </cell>
          <cell r="AT1806">
            <v>0</v>
          </cell>
        </row>
        <row r="1807">
          <cell r="J1807">
            <v>0</v>
          </cell>
          <cell r="K1807">
            <v>0</v>
          </cell>
          <cell r="L1807">
            <v>0</v>
          </cell>
          <cell r="M1807">
            <v>-2885135.74</v>
          </cell>
          <cell r="N1807">
            <v>-131961</v>
          </cell>
          <cell r="O1807">
            <v>0</v>
          </cell>
          <cell r="P1807">
            <v>0</v>
          </cell>
          <cell r="Q1807">
            <v>-35000</v>
          </cell>
          <cell r="R1807">
            <v>-3057239.15</v>
          </cell>
          <cell r="S1807">
            <v>-2987525.07</v>
          </cell>
          <cell r="T1807">
            <v>-2895.34</v>
          </cell>
          <cell r="U1807">
            <v>0</v>
          </cell>
          <cell r="V1807">
            <v>0</v>
          </cell>
          <cell r="W1807">
            <v>0</v>
          </cell>
          <cell r="X1807">
            <v>-3333892.43</v>
          </cell>
          <cell r="Y1807">
            <v>-3271075.37</v>
          </cell>
          <cell r="Z1807">
            <v>0</v>
          </cell>
          <cell r="AA1807">
            <v>0</v>
          </cell>
          <cell r="AD1807">
            <v>-740607.77583333338</v>
          </cell>
          <cell r="AE1807">
            <v>-869451.07374999998</v>
          </cell>
          <cell r="AF1807">
            <v>-1003069.7354166667</v>
          </cell>
          <cell r="AG1807">
            <v>-883808.22875000013</v>
          </cell>
          <cell r="AH1807">
            <v>-758313.02500000002</v>
          </cell>
          <cell r="AI1807">
            <v>-758313.02500000002</v>
          </cell>
          <cell r="AJ1807">
            <v>-758313.02500000002</v>
          </cell>
          <cell r="AK1807">
            <v>-897225.20958333334</v>
          </cell>
          <cell r="AL1807">
            <v>-1052218.2120833334</v>
          </cell>
          <cell r="AM1807">
            <v>-1062800.655</v>
          </cell>
          <cell r="AN1807">
            <v>-1057302.28</v>
          </cell>
          <cell r="AP1807">
            <v>-1055843.9466666665</v>
          </cell>
          <cell r="AT1807">
            <v>0</v>
          </cell>
        </row>
        <row r="1808">
          <cell r="J1808">
            <v>-2841595.92</v>
          </cell>
          <cell r="K1808">
            <v>-2257142.4900000002</v>
          </cell>
          <cell r="L1808">
            <v>-1632602.62</v>
          </cell>
          <cell r="M1808">
            <v>-1314311.3400000001</v>
          </cell>
          <cell r="N1808">
            <v>-1133636.53</v>
          </cell>
          <cell r="O1808">
            <v>-2421402.9500000002</v>
          </cell>
          <cell r="P1808">
            <v>-2653292.16</v>
          </cell>
          <cell r="Q1808">
            <v>-1435286.31</v>
          </cell>
          <cell r="R1808">
            <v>-949306.02</v>
          </cell>
          <cell r="S1808">
            <v>-1712629.75</v>
          </cell>
          <cell r="T1808">
            <v>-2655052.29</v>
          </cell>
          <cell r="U1808">
            <v>-2631053.7999999998</v>
          </cell>
          <cell r="V1808">
            <v>-3412288.23</v>
          </cell>
          <cell r="W1808">
            <v>-3016156.23</v>
          </cell>
          <cell r="X1808">
            <v>-1958363.43</v>
          </cell>
          <cell r="Y1808">
            <v>-1493530.66</v>
          </cell>
          <cell r="Z1808">
            <v>-970893.77</v>
          </cell>
          <cell r="AA1808">
            <v>-1392682.1</v>
          </cell>
          <cell r="AD1808">
            <v>-2204175.7229166669</v>
          </cell>
          <cell r="AE1808">
            <v>-2125389.7004166669</v>
          </cell>
          <cell r="AF1808">
            <v>-2038210.8099999998</v>
          </cell>
          <cell r="AG1808">
            <v>-1996427.7912499998</v>
          </cell>
          <cell r="AH1808">
            <v>-1982196.925416667</v>
          </cell>
          <cell r="AI1808">
            <v>-1993554.8612500001</v>
          </cell>
          <cell r="AJ1808">
            <v>-2048959.2800000003</v>
          </cell>
          <cell r="AK1808">
            <v>-2094158.2195833335</v>
          </cell>
          <cell r="AL1808">
            <v>-2115199.0583333336</v>
          </cell>
          <cell r="AM1808">
            <v>-2115885.5816666665</v>
          </cell>
          <cell r="AN1808">
            <v>-2066241.2645833334</v>
          </cell>
          <cell r="AP1808">
            <v>-1988341.6537499998</v>
          </cell>
          <cell r="AT1808">
            <v>0</v>
          </cell>
        </row>
        <row r="1809">
          <cell r="J1809">
            <v>-3901450.25</v>
          </cell>
          <cell r="K1809">
            <v>-3818760.19</v>
          </cell>
          <cell r="L1809">
            <v>-4207049.38</v>
          </cell>
          <cell r="M1809">
            <v>-4503863.4800000004</v>
          </cell>
          <cell r="N1809">
            <v>-3108482.88</v>
          </cell>
          <cell r="O1809">
            <v>-3833986.37</v>
          </cell>
          <cell r="P1809">
            <v>-4152239.46</v>
          </cell>
          <cell r="Q1809">
            <v>-4409310.6500000004</v>
          </cell>
          <cell r="R1809">
            <v>-4896433.63</v>
          </cell>
          <cell r="S1809">
            <v>-4203652.47</v>
          </cell>
          <cell r="T1809">
            <v>-4193817.77</v>
          </cell>
          <cell r="U1809">
            <v>-3826934.68</v>
          </cell>
          <cell r="V1809">
            <v>-3729009.15</v>
          </cell>
          <cell r="W1809">
            <v>-3620555.47</v>
          </cell>
          <cell r="X1809">
            <v>-4112565.23</v>
          </cell>
          <cell r="Y1809">
            <v>-4419590.7</v>
          </cell>
          <cell r="Z1809">
            <v>-4113713.53</v>
          </cell>
          <cell r="AA1809">
            <v>-3976374.67</v>
          </cell>
          <cell r="AD1809">
            <v>-4119995.8125</v>
          </cell>
          <cell r="AE1809">
            <v>-4119172.5574999996</v>
          </cell>
          <cell r="AF1809">
            <v>-4123877.0954166665</v>
          </cell>
          <cell r="AG1809">
            <v>-4104981.1383333332</v>
          </cell>
          <cell r="AH1809">
            <v>-4092536.4383333339</v>
          </cell>
          <cell r="AI1809">
            <v>-4080813.3883333341</v>
          </cell>
          <cell r="AJ1809">
            <v>-4065369.8124999995</v>
          </cell>
          <cell r="AK1809">
            <v>-4053174.4429166666</v>
          </cell>
          <cell r="AL1809">
            <v>-4045726.2374999993</v>
          </cell>
          <cell r="AM1809">
            <v>-4084099.4820833332</v>
          </cell>
          <cell r="AN1809">
            <v>-4131916.938333333</v>
          </cell>
          <cell r="AP1809">
            <v>-4139772.3216666668</v>
          </cell>
          <cell r="AT1809">
            <v>0</v>
          </cell>
        </row>
        <row r="1810"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P1810">
            <v>0</v>
          </cell>
          <cell r="AT1810">
            <v>0</v>
          </cell>
        </row>
        <row r="1811"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D1811">
            <v>0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P1811">
            <v>0</v>
          </cell>
          <cell r="AT1811">
            <v>0</v>
          </cell>
        </row>
        <row r="1812">
          <cell r="J1812">
            <v>-508512.28</v>
          </cell>
          <cell r="K1812">
            <v>0.88</v>
          </cell>
          <cell r="L1812">
            <v>-146218</v>
          </cell>
          <cell r="M1812">
            <v>-546498</v>
          </cell>
          <cell r="N1812">
            <v>-99192</v>
          </cell>
          <cell r="O1812">
            <v>-973424</v>
          </cell>
          <cell r="P1812">
            <v>-1069344.5</v>
          </cell>
          <cell r="Q1812">
            <v>-492102</v>
          </cell>
          <cell r="R1812">
            <v>-283568.8</v>
          </cell>
          <cell r="S1812">
            <v>-414120.8</v>
          </cell>
          <cell r="T1812">
            <v>-2201280.96</v>
          </cell>
          <cell r="U1812">
            <v>-353806</v>
          </cell>
          <cell r="V1812">
            <v>0</v>
          </cell>
          <cell r="W1812">
            <v>-665712.03</v>
          </cell>
          <cell r="X1812">
            <v>-128186</v>
          </cell>
          <cell r="Y1812">
            <v>-2489586</v>
          </cell>
          <cell r="Z1812">
            <v>-398847.36</v>
          </cell>
          <cell r="AA1812">
            <v>-84554</v>
          </cell>
          <cell r="AD1812">
            <v>-496665.99499999994</v>
          </cell>
          <cell r="AE1812">
            <v>-496246.15833333338</v>
          </cell>
          <cell r="AF1812">
            <v>-508774.72083333327</v>
          </cell>
          <cell r="AG1812">
            <v>-589921.15083333326</v>
          </cell>
          <cell r="AH1812">
            <v>-624304.04791666672</v>
          </cell>
          <cell r="AI1812">
            <v>-569484.19333333324</v>
          </cell>
          <cell r="AJ1812">
            <v>-576034.21958333335</v>
          </cell>
          <cell r="AK1812">
            <v>-603020.92416666669</v>
          </cell>
          <cell r="AL1812">
            <v>-683231.59083333332</v>
          </cell>
          <cell r="AM1812">
            <v>-776679.23083333333</v>
          </cell>
          <cell r="AN1812">
            <v>-752128.62083333347</v>
          </cell>
          <cell r="AP1812">
            <v>-628427.41666666663</v>
          </cell>
          <cell r="AT1812">
            <v>0</v>
          </cell>
        </row>
        <row r="1813">
          <cell r="J1813">
            <v>-54748.59</v>
          </cell>
          <cell r="K1813">
            <v>-54463.74</v>
          </cell>
          <cell r="L1813">
            <v>-53125.96</v>
          </cell>
          <cell r="M1813">
            <v>-57751.51</v>
          </cell>
          <cell r="N1813">
            <v>-62676.92</v>
          </cell>
          <cell r="O1813">
            <v>-68548.929999999993</v>
          </cell>
          <cell r="P1813">
            <v>-139107</v>
          </cell>
          <cell r="Q1813">
            <v>-88091.02</v>
          </cell>
          <cell r="R1813">
            <v>-72934.17</v>
          </cell>
          <cell r="S1813">
            <v>-64802.79</v>
          </cell>
          <cell r="T1813">
            <v>-64357.25</v>
          </cell>
          <cell r="U1813">
            <v>-51821.5</v>
          </cell>
          <cell r="V1813">
            <v>-60960.5</v>
          </cell>
          <cell r="W1813">
            <v>-64368.83</v>
          </cell>
          <cell r="X1813">
            <v>-56185.760000000002</v>
          </cell>
          <cell r="Y1813">
            <v>-64461.01</v>
          </cell>
          <cell r="Z1813">
            <v>-57136.95</v>
          </cell>
          <cell r="AA1813">
            <v>-68956.03</v>
          </cell>
          <cell r="AD1813">
            <v>-67571.192500000005</v>
          </cell>
          <cell r="AE1813">
            <v>-67635.741250000006</v>
          </cell>
          <cell r="AF1813">
            <v>-68329.642916666679</v>
          </cell>
          <cell r="AG1813">
            <v>-68691.122083333335</v>
          </cell>
          <cell r="AH1813">
            <v>-69107.597500000003</v>
          </cell>
          <cell r="AI1813">
            <v>-69627.944583333345</v>
          </cell>
          <cell r="AJ1813">
            <v>-70299.486250000002</v>
          </cell>
          <cell r="AK1813">
            <v>-70839.689999999988</v>
          </cell>
          <cell r="AL1813">
            <v>-71246.744166666656</v>
          </cell>
          <cell r="AM1813">
            <v>-71295.474583333315</v>
          </cell>
          <cell r="AN1813">
            <v>-71081.604999999996</v>
          </cell>
          <cell r="AP1813">
            <v>-65429.592083333344</v>
          </cell>
          <cell r="AT1813">
            <v>0</v>
          </cell>
        </row>
        <row r="1814">
          <cell r="J1814">
            <v>-233984.9</v>
          </cell>
          <cell r="K1814">
            <v>-134828.13</v>
          </cell>
          <cell r="L1814">
            <v>-337734.73</v>
          </cell>
          <cell r="M1814">
            <v>-297791.26</v>
          </cell>
          <cell r="N1814">
            <v>-671270.15</v>
          </cell>
          <cell r="O1814">
            <v>-327873.40999999997</v>
          </cell>
          <cell r="P1814">
            <v>-171557.08</v>
          </cell>
          <cell r="Q1814">
            <v>-194624.1</v>
          </cell>
          <cell r="R1814">
            <v>-105487.36</v>
          </cell>
          <cell r="S1814">
            <v>-108031.39</v>
          </cell>
          <cell r="T1814">
            <v>-66453.84</v>
          </cell>
          <cell r="U1814">
            <v>-193932.39</v>
          </cell>
          <cell r="V1814">
            <v>-51006.26</v>
          </cell>
          <cell r="W1814">
            <v>-48746</v>
          </cell>
          <cell r="X1814">
            <v>-223554.03</v>
          </cell>
          <cell r="Y1814">
            <v>-197360</v>
          </cell>
          <cell r="Z1814">
            <v>-759241.68</v>
          </cell>
          <cell r="AA1814">
            <v>-220480.71</v>
          </cell>
          <cell r="AD1814">
            <v>-310806.52625</v>
          </cell>
          <cell r="AE1814">
            <v>-284167.01874999999</v>
          </cell>
          <cell r="AF1814">
            <v>-261924.11041666669</v>
          </cell>
          <cell r="AG1814">
            <v>-247857.8404166667</v>
          </cell>
          <cell r="AH1814">
            <v>-238988.17041666663</v>
          </cell>
          <cell r="AI1814">
            <v>-229339.95166666666</v>
          </cell>
          <cell r="AJ1814">
            <v>-218129.08625000002</v>
          </cell>
          <cell r="AK1814">
            <v>-209784.80166666667</v>
          </cell>
          <cell r="AL1814">
            <v>-200842.63666666669</v>
          </cell>
          <cell r="AM1814">
            <v>-200323.48124999998</v>
          </cell>
          <cell r="AN1814">
            <v>-199514.26583333334</v>
          </cell>
          <cell r="AP1814">
            <v>-202724.87333333332</v>
          </cell>
          <cell r="AT1814">
            <v>0</v>
          </cell>
        </row>
        <row r="1815"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P1815">
            <v>0</v>
          </cell>
          <cell r="AT1815">
            <v>0</v>
          </cell>
        </row>
        <row r="1816">
          <cell r="J1816">
            <v>-216795.38</v>
          </cell>
          <cell r="K1816">
            <v>-115350.52</v>
          </cell>
          <cell r="L1816">
            <v>-244849.02</v>
          </cell>
          <cell r="M1816">
            <v>-59161.05</v>
          </cell>
          <cell r="N1816">
            <v>-115350.52</v>
          </cell>
          <cell r="O1816">
            <v>-207770.63</v>
          </cell>
          <cell r="P1816">
            <v>-153423.60999999999</v>
          </cell>
          <cell r="Q1816">
            <v>-264936.95</v>
          </cell>
          <cell r="R1816">
            <v>-264936.95</v>
          </cell>
          <cell r="S1816">
            <v>-128795.55</v>
          </cell>
          <cell r="T1816">
            <v>-60637.87</v>
          </cell>
          <cell r="U1816">
            <v>-116827.33</v>
          </cell>
          <cell r="V1816">
            <v>-116827.33</v>
          </cell>
          <cell r="W1816">
            <v>-177465.18</v>
          </cell>
          <cell r="X1816">
            <v>-1083476.1000000001</v>
          </cell>
          <cell r="Y1816">
            <v>-1139665.57</v>
          </cell>
          <cell r="Z1816">
            <v>-1113425.1299999999</v>
          </cell>
          <cell r="AA1816">
            <v>-1213484.45</v>
          </cell>
          <cell r="AD1816">
            <v>-191967.35124999998</v>
          </cell>
          <cell r="AE1816">
            <v>-181569.14124999999</v>
          </cell>
          <cell r="AF1816">
            <v>-167050.32999999999</v>
          </cell>
          <cell r="AG1816">
            <v>-162218.34666666665</v>
          </cell>
          <cell r="AH1816">
            <v>-162341.41458333333</v>
          </cell>
          <cell r="AI1816">
            <v>-158237.61291666669</v>
          </cell>
          <cell r="AJ1816">
            <v>-156660.38833333337</v>
          </cell>
          <cell r="AK1816">
            <v>-194191.29416666669</v>
          </cell>
          <cell r="AL1816">
            <v>-274155.1108333334</v>
          </cell>
          <cell r="AM1816">
            <v>-360762.57458333339</v>
          </cell>
          <cell r="AN1816">
            <v>-444253.75916666671</v>
          </cell>
          <cell r="AP1816">
            <v>-604628.67874999996</v>
          </cell>
          <cell r="AT1816">
            <v>0</v>
          </cell>
        </row>
        <row r="1817"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0</v>
          </cell>
          <cell r="AP1817">
            <v>0</v>
          </cell>
          <cell r="AT1817">
            <v>0</v>
          </cell>
        </row>
        <row r="1818"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D1818">
            <v>0</v>
          </cell>
          <cell r="AE1818">
            <v>0</v>
          </cell>
          <cell r="AF1818">
            <v>0</v>
          </cell>
          <cell r="AG1818">
            <v>0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L1818">
            <v>0</v>
          </cell>
          <cell r="AM1818">
            <v>0</v>
          </cell>
          <cell r="AN1818">
            <v>0</v>
          </cell>
          <cell r="AP1818">
            <v>0</v>
          </cell>
          <cell r="AT1818" t="str">
            <v>56</v>
          </cell>
        </row>
        <row r="1819"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0</v>
          </cell>
          <cell r="AI1819">
            <v>0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  <cell r="AP1819">
            <v>0</v>
          </cell>
          <cell r="AT1819">
            <v>0</v>
          </cell>
        </row>
        <row r="1820"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-10456</v>
          </cell>
          <cell r="S1820">
            <v>-11072.51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-11649.53</v>
          </cell>
          <cell r="Y1820">
            <v>0</v>
          </cell>
          <cell r="Z1820">
            <v>16.77</v>
          </cell>
          <cell r="AA1820">
            <v>16.77</v>
          </cell>
          <cell r="AD1820">
            <v>-2610.2112500000003</v>
          </cell>
          <cell r="AE1820">
            <v>-3045.5133333333338</v>
          </cell>
          <cell r="AF1820">
            <v>-3465.09</v>
          </cell>
          <cell r="AG1820">
            <v>-2621.5212500000002</v>
          </cell>
          <cell r="AH1820">
            <v>-1794.0425000000002</v>
          </cell>
          <cell r="AI1820">
            <v>-1794.0425000000002</v>
          </cell>
          <cell r="AJ1820">
            <v>-1794.0425000000002</v>
          </cell>
          <cell r="AK1820">
            <v>-2279.4395833333333</v>
          </cell>
          <cell r="AL1820">
            <v>-2764.8366666666666</v>
          </cell>
          <cell r="AM1820">
            <v>-2764.1379166666666</v>
          </cell>
          <cell r="AN1820">
            <v>-2762.740416666667</v>
          </cell>
          <cell r="AP1820">
            <v>-2762.0416666666674</v>
          </cell>
          <cell r="AT1820">
            <v>0</v>
          </cell>
        </row>
        <row r="1821"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P1821">
            <v>0</v>
          </cell>
          <cell r="AT1821">
            <v>0</v>
          </cell>
        </row>
        <row r="1822"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P1822">
            <v>0</v>
          </cell>
          <cell r="AT1822">
            <v>0</v>
          </cell>
        </row>
        <row r="1823"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P1823">
            <v>0</v>
          </cell>
          <cell r="AT1823">
            <v>0</v>
          </cell>
        </row>
        <row r="1824"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P1824">
            <v>0</v>
          </cell>
          <cell r="AT1824">
            <v>0</v>
          </cell>
        </row>
        <row r="1825">
          <cell r="J1825">
            <v>-51.51</v>
          </cell>
          <cell r="K1825">
            <v>-47345.36</v>
          </cell>
          <cell r="L1825">
            <v>-159070.59</v>
          </cell>
          <cell r="M1825">
            <v>-110275.5</v>
          </cell>
          <cell r="N1825">
            <v>-565.66</v>
          </cell>
          <cell r="O1825">
            <v>-9052.24</v>
          </cell>
          <cell r="P1825">
            <v>-0.35</v>
          </cell>
          <cell r="Q1825">
            <v>-492262.13</v>
          </cell>
          <cell r="R1825">
            <v>-397127.81</v>
          </cell>
          <cell r="S1825">
            <v>-531252.02</v>
          </cell>
          <cell r="T1825">
            <v>-102587.13</v>
          </cell>
          <cell r="U1825">
            <v>0</v>
          </cell>
          <cell r="V1825">
            <v>-11055.44</v>
          </cell>
          <cell r="W1825">
            <v>-40442.65</v>
          </cell>
          <cell r="X1825">
            <v>-945548.86</v>
          </cell>
          <cell r="Y1825">
            <v>-623645.61</v>
          </cell>
          <cell r="Z1825">
            <v>-557644.26</v>
          </cell>
          <cell r="AA1825">
            <v>-529210.98</v>
          </cell>
          <cell r="AD1825">
            <v>-48157.615416666667</v>
          </cell>
          <cell r="AE1825">
            <v>-85104.924583333326</v>
          </cell>
          <cell r="AF1825">
            <v>-123561.19583333332</v>
          </cell>
          <cell r="AG1825">
            <v>-149858.06333333332</v>
          </cell>
          <cell r="AH1825">
            <v>-154132.52583333332</v>
          </cell>
          <cell r="AI1825">
            <v>-154591.02208333334</v>
          </cell>
          <cell r="AJ1825">
            <v>-154761.90625</v>
          </cell>
          <cell r="AK1825">
            <v>-187244.22124999997</v>
          </cell>
          <cell r="AL1825">
            <v>-241404.57041666665</v>
          </cell>
          <cell r="AM1825">
            <v>-286006.59999999998</v>
          </cell>
          <cell r="AN1825">
            <v>-330891.48916666664</v>
          </cell>
          <cell r="AP1825">
            <v>-548994.75041666662</v>
          </cell>
          <cell r="AT1825">
            <v>0</v>
          </cell>
        </row>
        <row r="1826">
          <cell r="J1826">
            <v>-10407289.689999999</v>
          </cell>
          <cell r="K1826">
            <v>-9744214.9399999995</v>
          </cell>
          <cell r="L1826">
            <v>-10025852.41</v>
          </cell>
          <cell r="M1826">
            <v>-10113080.26</v>
          </cell>
          <cell r="N1826">
            <v>-9730433.2100000009</v>
          </cell>
          <cell r="O1826">
            <v>-9898040.3300000001</v>
          </cell>
          <cell r="P1826">
            <v>-10628385.82</v>
          </cell>
          <cell r="Q1826">
            <v>-11365630.529999999</v>
          </cell>
          <cell r="R1826">
            <v>-11541096.789999999</v>
          </cell>
          <cell r="S1826">
            <v>-10561744.58</v>
          </cell>
          <cell r="T1826">
            <v>-11276292.93</v>
          </cell>
          <cell r="U1826">
            <v>-9960374.3900000006</v>
          </cell>
          <cell r="V1826">
            <v>-9650336.8900000006</v>
          </cell>
          <cell r="W1826">
            <v>-9625539.7300000004</v>
          </cell>
          <cell r="X1826">
            <v>-9971822.2699999996</v>
          </cell>
          <cell r="Y1826">
            <v>-9876630.9600000009</v>
          </cell>
          <cell r="Z1826">
            <v>-9629298.0099999998</v>
          </cell>
          <cell r="AA1826">
            <v>-9767155.8800000008</v>
          </cell>
          <cell r="AD1826">
            <v>-10550839.21125</v>
          </cell>
          <cell r="AE1826">
            <v>-10538967.244166669</v>
          </cell>
          <cell r="AF1826">
            <v>-10520096.595833333</v>
          </cell>
          <cell r="AG1826">
            <v>-10477584.290833334</v>
          </cell>
          <cell r="AH1826">
            <v>-10448564.057916665</v>
          </cell>
          <cell r="AI1826">
            <v>-10406163.289999999</v>
          </cell>
          <cell r="AJ1826">
            <v>-10369678.789583333</v>
          </cell>
          <cell r="AK1826">
            <v>-10362482.733333332</v>
          </cell>
          <cell r="AL1826">
            <v>-10350379.423333334</v>
          </cell>
          <cell r="AM1826">
            <v>-10336313.4025</v>
          </cell>
          <cell r="AN1826">
            <v>-10326645.917083336</v>
          </cell>
          <cell r="AP1826">
            <v>-10291178.006666666</v>
          </cell>
          <cell r="AT1826">
            <v>0</v>
          </cell>
        </row>
        <row r="1827"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P1827">
            <v>0</v>
          </cell>
          <cell r="AT1827">
            <v>0</v>
          </cell>
        </row>
        <row r="1828">
          <cell r="J1828">
            <v>-12078907.09</v>
          </cell>
          <cell r="K1828">
            <v>-12489777.65</v>
          </cell>
          <cell r="L1828">
            <v>-18325381.370000001</v>
          </cell>
          <cell r="M1828">
            <v>-19715862.010000002</v>
          </cell>
          <cell r="N1828">
            <v>-22496760.48</v>
          </cell>
          <cell r="O1828">
            <v>-23247055.75</v>
          </cell>
          <cell r="P1828">
            <v>-31703800.390000001</v>
          </cell>
          <cell r="Q1828">
            <v>-47453923.090000004</v>
          </cell>
          <cell r="R1828">
            <v>-52580407.960000001</v>
          </cell>
          <cell r="S1828">
            <v>-32445871.219999999</v>
          </cell>
          <cell r="T1828">
            <v>-30705821.300000001</v>
          </cell>
          <cell r="U1828">
            <v>-28724795.109999999</v>
          </cell>
          <cell r="V1828">
            <v>-26711313.77</v>
          </cell>
          <cell r="W1828">
            <v>-22066565.149999999</v>
          </cell>
          <cell r="X1828">
            <v>-18878571.010000002</v>
          </cell>
          <cell r="Y1828">
            <v>-16403054.199999999</v>
          </cell>
          <cell r="Z1828">
            <v>-14713312.369999999</v>
          </cell>
          <cell r="AA1828">
            <v>-16432390.140000001</v>
          </cell>
          <cell r="AD1828">
            <v>-21550444.284166668</v>
          </cell>
          <cell r="AE1828">
            <v>-23172248.280833334</v>
          </cell>
          <cell r="AF1828">
            <v>-24610970.144166667</v>
          </cell>
          <cell r="AG1828">
            <v>-25713146.050000001</v>
          </cell>
          <cell r="AH1828">
            <v>-26984764.064999998</v>
          </cell>
          <cell r="AI1828">
            <v>-28273713.896666672</v>
          </cell>
          <cell r="AJ1828">
            <v>-29282430.320833329</v>
          </cell>
          <cell r="AK1828">
            <v>-29704512.701666664</v>
          </cell>
          <cell r="AL1828">
            <v>-29589528.611249998</v>
          </cell>
          <cell r="AM1828">
            <v>-29127184.614583328</v>
          </cell>
          <cell r="AN1828">
            <v>-28518929.876249999</v>
          </cell>
          <cell r="AP1828">
            <v>-28119938.254999999</v>
          </cell>
          <cell r="AT1828">
            <v>0</v>
          </cell>
        </row>
        <row r="1829"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P1829">
            <v>0</v>
          </cell>
          <cell r="AT1829">
            <v>0</v>
          </cell>
        </row>
        <row r="1830"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P1830">
            <v>0</v>
          </cell>
          <cell r="AT1830">
            <v>0</v>
          </cell>
        </row>
        <row r="1831"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P1831">
            <v>0</v>
          </cell>
          <cell r="AT1831">
            <v>0</v>
          </cell>
        </row>
        <row r="1832"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P1832">
            <v>0</v>
          </cell>
          <cell r="AT1832">
            <v>0</v>
          </cell>
        </row>
        <row r="1833"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-189.77</v>
          </cell>
          <cell r="S1833">
            <v>-198.87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-128.82</v>
          </cell>
          <cell r="Y1833">
            <v>0</v>
          </cell>
          <cell r="Z1833">
            <v>0</v>
          </cell>
          <cell r="AA1833">
            <v>0</v>
          </cell>
          <cell r="AD1833">
            <v>-36.679166666666667</v>
          </cell>
          <cell r="AE1833">
            <v>-44.58625</v>
          </cell>
          <cell r="AF1833">
            <v>-51.362916666666671</v>
          </cell>
          <cell r="AG1833">
            <v>-41.309583333333329</v>
          </cell>
          <cell r="AH1833">
            <v>-32.386666666666663</v>
          </cell>
          <cell r="AI1833">
            <v>-32.386666666666663</v>
          </cell>
          <cell r="AJ1833">
            <v>-32.386666666666663</v>
          </cell>
          <cell r="AK1833">
            <v>-37.754166666666663</v>
          </cell>
          <cell r="AL1833">
            <v>-43.12166666666667</v>
          </cell>
          <cell r="AM1833">
            <v>-43.12166666666667</v>
          </cell>
          <cell r="AN1833">
            <v>-43.12166666666667</v>
          </cell>
          <cell r="AP1833">
            <v>-43.12166666666667</v>
          </cell>
          <cell r="AT1833">
            <v>0</v>
          </cell>
        </row>
        <row r="1834">
          <cell r="J1834">
            <v>0</v>
          </cell>
          <cell r="K1834">
            <v>0</v>
          </cell>
          <cell r="L1834">
            <v>0</v>
          </cell>
          <cell r="M1834">
            <v>-5004.2299999999996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-5195.3900000000003</v>
          </cell>
          <cell r="S1834">
            <v>-5080.63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-5102.0600000000004</v>
          </cell>
          <cell r="Y1834">
            <v>-5245.3</v>
          </cell>
          <cell r="Z1834">
            <v>0</v>
          </cell>
          <cell r="AA1834">
            <v>0</v>
          </cell>
          <cell r="AD1834">
            <v>-1249.0408333333332</v>
          </cell>
          <cell r="AE1834">
            <v>-1465.5154166666669</v>
          </cell>
          <cell r="AF1834">
            <v>-1685.3716666666667</v>
          </cell>
          <cell r="AG1834">
            <v>-1481.05375</v>
          </cell>
          <cell r="AH1834">
            <v>-1273.3541666666667</v>
          </cell>
          <cell r="AI1834">
            <v>-1273.3541666666667</v>
          </cell>
          <cell r="AJ1834">
            <v>-1273.3541666666667</v>
          </cell>
          <cell r="AK1834">
            <v>-1485.9399999999998</v>
          </cell>
          <cell r="AL1834">
            <v>-1708.5704166666667</v>
          </cell>
          <cell r="AM1834">
            <v>-1718.615</v>
          </cell>
          <cell r="AN1834">
            <v>-1718.615</v>
          </cell>
          <cell r="AP1834">
            <v>-1718.615</v>
          </cell>
          <cell r="AT1834">
            <v>0</v>
          </cell>
        </row>
        <row r="1835"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P1835">
            <v>0</v>
          </cell>
          <cell r="AT1835">
            <v>0</v>
          </cell>
        </row>
        <row r="1836"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P1836">
            <v>0</v>
          </cell>
          <cell r="AT1836">
            <v>0</v>
          </cell>
        </row>
        <row r="1837"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P1837">
            <v>0</v>
          </cell>
          <cell r="AT1837">
            <v>0</v>
          </cell>
        </row>
        <row r="1838"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P1838">
            <v>0</v>
          </cell>
          <cell r="AT1838">
            <v>0</v>
          </cell>
        </row>
        <row r="1839"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P1839">
            <v>0</v>
          </cell>
          <cell r="AT1839" t="str">
            <v xml:space="preserve"> </v>
          </cell>
        </row>
        <row r="1840"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D1840">
            <v>0</v>
          </cell>
          <cell r="AE1840">
            <v>0</v>
          </cell>
          <cell r="AF1840">
            <v>0</v>
          </cell>
          <cell r="AG1840">
            <v>0</v>
          </cell>
          <cell r="AH1840">
            <v>0</v>
          </cell>
          <cell r="AI1840">
            <v>0</v>
          </cell>
          <cell r="AJ1840">
            <v>0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  <cell r="AP1840">
            <v>0</v>
          </cell>
          <cell r="AT1840" t="str">
            <v>56</v>
          </cell>
        </row>
        <row r="1841"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P1841">
            <v>0</v>
          </cell>
          <cell r="AT1841" t="str">
            <v>56</v>
          </cell>
        </row>
        <row r="1842"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L1842">
            <v>0</v>
          </cell>
          <cell r="AM1842">
            <v>0</v>
          </cell>
          <cell r="AN1842">
            <v>0</v>
          </cell>
          <cell r="AP1842">
            <v>0</v>
          </cell>
          <cell r="AT1842">
            <v>0</v>
          </cell>
        </row>
        <row r="1843">
          <cell r="J1843">
            <v>-15000332.02</v>
          </cell>
          <cell r="K1843">
            <v>-14805414.75</v>
          </cell>
          <cell r="L1843">
            <v>-14160597.140000001</v>
          </cell>
          <cell r="M1843">
            <v>-13508641.65</v>
          </cell>
          <cell r="N1843">
            <v>-13213200.789999999</v>
          </cell>
          <cell r="O1843">
            <v>-13536017.52</v>
          </cell>
          <cell r="P1843">
            <v>-13733870.140000001</v>
          </cell>
          <cell r="Q1843">
            <v>-12841991.449999999</v>
          </cell>
          <cell r="R1843">
            <v>-13473306.84</v>
          </cell>
          <cell r="S1843">
            <v>-13953273.26</v>
          </cell>
          <cell r="T1843">
            <v>-14460694.59</v>
          </cell>
          <cell r="U1843">
            <v>-14505955.83</v>
          </cell>
          <cell r="V1843">
            <v>-14411449.48</v>
          </cell>
          <cell r="W1843">
            <v>-14345896.75</v>
          </cell>
          <cell r="X1843">
            <v>-13038299.1</v>
          </cell>
          <cell r="Y1843">
            <v>-12766697.220000001</v>
          </cell>
          <cell r="Z1843">
            <v>-12771950.27</v>
          </cell>
          <cell r="AA1843">
            <v>-13006882.050000001</v>
          </cell>
          <cell r="AD1843">
            <v>-14014106.323333338</v>
          </cell>
          <cell r="AE1843">
            <v>-14009580.652499998</v>
          </cell>
          <cell r="AF1843">
            <v>-13991096.162916666</v>
          </cell>
          <cell r="AG1843">
            <v>-13964567.125</v>
          </cell>
          <cell r="AH1843">
            <v>-13940988.505833333</v>
          </cell>
          <cell r="AI1843">
            <v>-13908237.8925</v>
          </cell>
          <cell r="AJ1843">
            <v>-13864554.536666667</v>
          </cell>
          <cell r="AK1843">
            <v>-13798645.535000002</v>
          </cell>
          <cell r="AL1843">
            <v>-13720968.765416669</v>
          </cell>
          <cell r="AM1843">
            <v>-13671668.975833334</v>
          </cell>
          <cell r="AN1843">
            <v>-13631236.22625</v>
          </cell>
          <cell r="AP1843">
            <v>-13586535.475</v>
          </cell>
          <cell r="AT1843">
            <v>0</v>
          </cell>
        </row>
        <row r="1844"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P1844">
            <v>-416666.66666666669</v>
          </cell>
          <cell r="AT1844">
            <v>0</v>
          </cell>
        </row>
        <row r="1845">
          <cell r="J1845">
            <v>-8924583.9499999993</v>
          </cell>
          <cell r="K1845">
            <v>-10674421.67</v>
          </cell>
          <cell r="L1845">
            <v>-12748725.59</v>
          </cell>
          <cell r="M1845">
            <v>-15030076.49</v>
          </cell>
          <cell r="N1845">
            <v>-17207901.350000001</v>
          </cell>
          <cell r="O1845">
            <v>-19330630.66</v>
          </cell>
          <cell r="P1845">
            <v>-24115210.670000002</v>
          </cell>
          <cell r="Q1845">
            <v>-25646457.850000001</v>
          </cell>
          <cell r="R1845">
            <v>-27499321.66</v>
          </cell>
          <cell r="S1845">
            <v>-29247914.530000001</v>
          </cell>
          <cell r="T1845">
            <v>-6199517.6600000001</v>
          </cell>
          <cell r="U1845">
            <v>-9681106.4700000007</v>
          </cell>
          <cell r="V1845">
            <v>-11923738.970000001</v>
          </cell>
          <cell r="W1845">
            <v>-13036297.66</v>
          </cell>
          <cell r="X1845">
            <v>-14889130.279999999</v>
          </cell>
          <cell r="Y1845">
            <v>-17498051.539999999</v>
          </cell>
          <cell r="Z1845">
            <v>-19029653.629999999</v>
          </cell>
          <cell r="AA1845">
            <v>-21330591.199999999</v>
          </cell>
          <cell r="AD1845">
            <v>-14915613.019583335</v>
          </cell>
          <cell r="AE1845">
            <v>-15761925.732916668</v>
          </cell>
          <cell r="AF1845">
            <v>-16618104.32</v>
          </cell>
          <cell r="AG1845">
            <v>-17035518.697916668</v>
          </cell>
          <cell r="AH1845">
            <v>-17108310.252083331</v>
          </cell>
          <cell r="AI1845">
            <v>-17317120.504999999</v>
          </cell>
          <cell r="AJ1845">
            <v>-17540496.797083333</v>
          </cell>
          <cell r="AK1845">
            <v>-17728091.825416666</v>
          </cell>
          <cell r="AL1845">
            <v>-17920107.647916663</v>
          </cell>
          <cell r="AM1845">
            <v>-18098846.286666665</v>
          </cell>
          <cell r="AN1845">
            <v>-18258084.320833333</v>
          </cell>
          <cell r="AP1845">
            <v>-18617133.599999998</v>
          </cell>
          <cell r="AT1845">
            <v>0</v>
          </cell>
        </row>
        <row r="1846">
          <cell r="J1846">
            <v>-194411.28</v>
          </cell>
          <cell r="K1846">
            <v>-82094.19</v>
          </cell>
          <cell r="L1846">
            <v>-114513.77</v>
          </cell>
          <cell r="M1846">
            <v>-71550.179999999993</v>
          </cell>
          <cell r="N1846">
            <v>-109452.94</v>
          </cell>
          <cell r="O1846">
            <v>-279164.34999999998</v>
          </cell>
          <cell r="P1846">
            <v>-161270.6</v>
          </cell>
          <cell r="Q1846">
            <v>-67546.080000000002</v>
          </cell>
          <cell r="R1846">
            <v>-420692.6</v>
          </cell>
          <cell r="S1846">
            <v>-57139.13</v>
          </cell>
          <cell r="T1846">
            <v>-55866.239999999998</v>
          </cell>
          <cell r="U1846">
            <v>-350478.37</v>
          </cell>
          <cell r="V1846">
            <v>-407019.5</v>
          </cell>
          <cell r="W1846">
            <v>-56411.76</v>
          </cell>
          <cell r="X1846">
            <v>-55154.28</v>
          </cell>
          <cell r="Y1846">
            <v>-178133.72</v>
          </cell>
          <cell r="Z1846">
            <v>-42905.95</v>
          </cell>
          <cell r="AA1846">
            <v>-63826.67</v>
          </cell>
          <cell r="AD1846">
            <v>-188997.89958333332</v>
          </cell>
          <cell r="AE1846">
            <v>-189418.88500000001</v>
          </cell>
          <cell r="AF1846">
            <v>-173107.15958333333</v>
          </cell>
          <cell r="AG1846">
            <v>-149529.29458333331</v>
          </cell>
          <cell r="AH1846">
            <v>-154938.0983333333</v>
          </cell>
          <cell r="AI1846">
            <v>-172540.31999999998</v>
          </cell>
          <cell r="AJ1846">
            <v>-180328.89458333331</v>
          </cell>
          <cell r="AK1846">
            <v>-176785.48124999998</v>
          </cell>
          <cell r="AL1846">
            <v>-178753.15000000002</v>
          </cell>
          <cell r="AM1846">
            <v>-180421.33958333332</v>
          </cell>
          <cell r="AN1846">
            <v>-168676.14499999999</v>
          </cell>
          <cell r="AP1846">
            <v>-156662.81166666665</v>
          </cell>
          <cell r="AT1846">
            <v>0</v>
          </cell>
        </row>
        <row r="1847">
          <cell r="J1847">
            <v>-54011608.539999999</v>
          </cell>
          <cell r="K1847">
            <v>-57898667.939999998</v>
          </cell>
          <cell r="L1847">
            <v>-61629900.479999997</v>
          </cell>
          <cell r="M1847">
            <v>-65130508.18</v>
          </cell>
          <cell r="N1847">
            <v>-75008429.030000001</v>
          </cell>
          <cell r="O1847">
            <v>-72995512.870000005</v>
          </cell>
          <cell r="P1847">
            <v>-73501728.810000002</v>
          </cell>
          <cell r="Q1847">
            <v>-93899002.599999994</v>
          </cell>
          <cell r="R1847">
            <v>-79981563.950000003</v>
          </cell>
          <cell r="S1847">
            <v>-83106136.989999995</v>
          </cell>
          <cell r="T1847">
            <v>-67838623.129999995</v>
          </cell>
          <cell r="U1847">
            <v>-76096125.099999994</v>
          </cell>
          <cell r="V1847">
            <v>-76040684.569999993</v>
          </cell>
          <cell r="W1847">
            <v>-68431566.239999995</v>
          </cell>
          <cell r="X1847">
            <v>-71112186.109999999</v>
          </cell>
          <cell r="Y1847">
            <v>-77553665.939999998</v>
          </cell>
          <cell r="Z1847">
            <v>-101901432.89</v>
          </cell>
          <cell r="AA1847">
            <v>-101597980.34999999</v>
          </cell>
          <cell r="AD1847">
            <v>-63690616.402083337</v>
          </cell>
          <cell r="AE1847">
            <v>-65816353.488750011</v>
          </cell>
          <cell r="AF1847">
            <v>-67924587.722500011</v>
          </cell>
          <cell r="AG1847">
            <v>-69443035.653333336</v>
          </cell>
          <cell r="AH1847">
            <v>-70752769.598749995</v>
          </cell>
          <cell r="AI1847">
            <v>-72676028.802916661</v>
          </cell>
          <cell r="AJ1847">
            <v>-74032777.733333334</v>
          </cell>
          <cell r="AK1847">
            <v>-74866743.73041667</v>
          </cell>
          <cell r="AL1847">
            <v>-75779470.538333341</v>
          </cell>
          <cell r="AM1847">
            <v>-77417643.939166665</v>
          </cell>
          <cell r="AN1847">
            <v>-79729955.245000005</v>
          </cell>
          <cell r="AP1847">
            <v>-83638888.614166662</v>
          </cell>
          <cell r="AT1847">
            <v>0</v>
          </cell>
        </row>
        <row r="1848"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0</v>
          </cell>
          <cell r="AP1848">
            <v>0</v>
          </cell>
          <cell r="AT1848">
            <v>0</v>
          </cell>
        </row>
        <row r="1849"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H1849">
            <v>0</v>
          </cell>
          <cell r="AI1849">
            <v>0</v>
          </cell>
          <cell r="AJ1849">
            <v>0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P1849">
            <v>0</v>
          </cell>
          <cell r="AT1849">
            <v>0</v>
          </cell>
        </row>
        <row r="1850"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0</v>
          </cell>
          <cell r="AH1850">
            <v>0</v>
          </cell>
          <cell r="AI1850">
            <v>0</v>
          </cell>
          <cell r="AJ1850">
            <v>0</v>
          </cell>
          <cell r="AK1850">
            <v>0</v>
          </cell>
          <cell r="AL1850">
            <v>0</v>
          </cell>
          <cell r="AM1850">
            <v>0</v>
          </cell>
          <cell r="AN1850">
            <v>0</v>
          </cell>
          <cell r="AP1850">
            <v>0</v>
          </cell>
          <cell r="AT1850">
            <v>0</v>
          </cell>
        </row>
        <row r="1851"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>
            <v>0</v>
          </cell>
          <cell r="AP1851">
            <v>0</v>
          </cell>
          <cell r="AT1851">
            <v>0</v>
          </cell>
        </row>
        <row r="1852"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  <cell r="AP1852">
            <v>0</v>
          </cell>
          <cell r="AT1852">
            <v>0</v>
          </cell>
        </row>
        <row r="1853"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0</v>
          </cell>
          <cell r="AP1853">
            <v>0</v>
          </cell>
          <cell r="AT1853">
            <v>0</v>
          </cell>
        </row>
        <row r="1854"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H1854">
            <v>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  <cell r="AM1854">
            <v>0</v>
          </cell>
          <cell r="AN1854">
            <v>0</v>
          </cell>
          <cell r="AP1854">
            <v>0</v>
          </cell>
          <cell r="AT1854">
            <v>0</v>
          </cell>
        </row>
        <row r="1855"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P1855">
            <v>0</v>
          </cell>
          <cell r="AT1855">
            <v>0</v>
          </cell>
        </row>
        <row r="1856">
          <cell r="J1856">
            <v>-7600427.9299999997</v>
          </cell>
          <cell r="K1856">
            <v>-7667275.3499999996</v>
          </cell>
          <cell r="L1856">
            <v>-7599955.04</v>
          </cell>
          <cell r="M1856">
            <v>-7025921.4800000004</v>
          </cell>
          <cell r="N1856">
            <v>-7383182.2599999998</v>
          </cell>
          <cell r="O1856">
            <v>-7377047.2199999997</v>
          </cell>
          <cell r="P1856">
            <v>-7690508.3799999999</v>
          </cell>
          <cell r="Q1856">
            <v>-8388159.71</v>
          </cell>
          <cell r="R1856">
            <v>-7079301.3600000003</v>
          </cell>
          <cell r="S1856">
            <v>-6189927.0700000003</v>
          </cell>
          <cell r="T1856">
            <v>-8178502.4400000004</v>
          </cell>
          <cell r="U1856">
            <v>-7305149.2999999998</v>
          </cell>
          <cell r="V1856">
            <v>-8458628.0399999991</v>
          </cell>
          <cell r="W1856">
            <v>-8860181.1199999992</v>
          </cell>
          <cell r="X1856">
            <v>-7071553.5700000003</v>
          </cell>
          <cell r="Y1856">
            <v>-7883652.5199999996</v>
          </cell>
          <cell r="Z1856">
            <v>-7818111.6299999999</v>
          </cell>
          <cell r="AA1856">
            <v>-8606380.2100000009</v>
          </cell>
          <cell r="AD1856">
            <v>-7294909.9720833339</v>
          </cell>
          <cell r="AE1856">
            <v>-7315689.0766666653</v>
          </cell>
          <cell r="AF1856">
            <v>-7319017.7874999987</v>
          </cell>
          <cell r="AG1856">
            <v>-7378756.1341666663</v>
          </cell>
          <cell r="AH1856">
            <v>-7441555.7387500005</v>
          </cell>
          <cell r="AI1856">
            <v>-7492871.4662499996</v>
          </cell>
          <cell r="AJ1856">
            <v>-7578334.2112500006</v>
          </cell>
          <cell r="AK1856">
            <v>-7606021.8904166669</v>
          </cell>
          <cell r="AL1856">
            <v>-7619743.9558333335</v>
          </cell>
          <cell r="AM1856">
            <v>-7673604.8062499985</v>
          </cell>
          <cell r="AN1856">
            <v>-7742949.0712499991</v>
          </cell>
          <cell r="AP1856">
            <v>-7882870.8370833322</v>
          </cell>
          <cell r="AT1856">
            <v>0</v>
          </cell>
        </row>
        <row r="1857">
          <cell r="J1857">
            <v>-1989454.79</v>
          </cell>
          <cell r="K1857">
            <v>-2574607.81</v>
          </cell>
          <cell r="L1857">
            <v>-3028085.21</v>
          </cell>
          <cell r="M1857">
            <v>-824377.68</v>
          </cell>
          <cell r="N1857">
            <v>-1363676.05</v>
          </cell>
          <cell r="O1857">
            <v>-1753029.7</v>
          </cell>
          <cell r="P1857">
            <v>-2323150.6800000002</v>
          </cell>
          <cell r="Q1857">
            <v>-2837541.61</v>
          </cell>
          <cell r="R1857">
            <v>-495210.35</v>
          </cell>
          <cell r="S1857">
            <v>-524644.30000000005</v>
          </cell>
          <cell r="T1857">
            <v>-1331173.6100000001</v>
          </cell>
          <cell r="U1857">
            <v>-1566210.88</v>
          </cell>
          <cell r="V1857">
            <v>-2491107.59</v>
          </cell>
          <cell r="W1857">
            <v>-3002419.33</v>
          </cell>
          <cell r="X1857">
            <v>-277544.64</v>
          </cell>
          <cell r="Y1857">
            <v>-1142633.6599999999</v>
          </cell>
          <cell r="Z1857">
            <v>-1501429.19</v>
          </cell>
          <cell r="AA1857">
            <v>-2156285.34</v>
          </cell>
          <cell r="AD1857">
            <v>-1824585.8441666665</v>
          </cell>
          <cell r="AE1857">
            <v>-1748189.0724999998</v>
          </cell>
          <cell r="AF1857">
            <v>-1666125.3633333335</v>
          </cell>
          <cell r="AG1857">
            <v>-1690862.9037500003</v>
          </cell>
          <cell r="AH1857">
            <v>-1710586.5625</v>
          </cell>
          <cell r="AI1857">
            <v>-1738499.0891666666</v>
          </cell>
          <cell r="AJ1857">
            <v>-1777226.7691666668</v>
          </cell>
          <cell r="AK1857">
            <v>-1680446.3920833336</v>
          </cell>
          <cell r="AL1857">
            <v>-1579101.2008333337</v>
          </cell>
          <cell r="AM1857">
            <v>-1598101.5808333333</v>
          </cell>
          <cell r="AN1857">
            <v>-1620643.6133333333</v>
          </cell>
          <cell r="AP1857">
            <v>-1696557.4491666667</v>
          </cell>
          <cell r="AT1857">
            <v>0</v>
          </cell>
        </row>
        <row r="1858"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H1858">
            <v>0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  <cell r="AM1858">
            <v>0</v>
          </cell>
          <cell r="AN1858">
            <v>0</v>
          </cell>
          <cell r="AP1858">
            <v>0</v>
          </cell>
          <cell r="AT1858">
            <v>0</v>
          </cell>
        </row>
        <row r="1859">
          <cell r="J1859">
            <v>0</v>
          </cell>
          <cell r="K1859">
            <v>0</v>
          </cell>
          <cell r="L1859">
            <v>0</v>
          </cell>
          <cell r="M1859">
            <v>-7.5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D1859">
            <v>-2.5</v>
          </cell>
          <cell r="AE1859">
            <v>-2.5</v>
          </cell>
          <cell r="AF1859">
            <v>-2.1875</v>
          </cell>
          <cell r="AG1859">
            <v>-1.25</v>
          </cell>
          <cell r="AH1859">
            <v>-0.625</v>
          </cell>
          <cell r="AI1859">
            <v>-0.625</v>
          </cell>
          <cell r="AJ1859">
            <v>-0.625</v>
          </cell>
          <cell r="AK1859">
            <v>-0.625</v>
          </cell>
          <cell r="AL1859">
            <v>-0.3125</v>
          </cell>
          <cell r="AM1859">
            <v>0</v>
          </cell>
          <cell r="AN1859">
            <v>0</v>
          </cell>
          <cell r="AP1859">
            <v>0</v>
          </cell>
          <cell r="AT1859">
            <v>0</v>
          </cell>
        </row>
        <row r="1860">
          <cell r="J1860">
            <v>-798.06</v>
          </cell>
          <cell r="K1860">
            <v>-337.9</v>
          </cell>
          <cell r="L1860">
            <v>-175.02</v>
          </cell>
          <cell r="M1860">
            <v>-218281.97</v>
          </cell>
          <cell r="N1860">
            <v>0</v>
          </cell>
          <cell r="O1860">
            <v>7.67</v>
          </cell>
          <cell r="P1860">
            <v>-81.09</v>
          </cell>
          <cell r="Q1860">
            <v>153.74</v>
          </cell>
          <cell r="R1860">
            <v>-218397.4</v>
          </cell>
          <cell r="S1860">
            <v>-219371.02</v>
          </cell>
          <cell r="T1860">
            <v>0</v>
          </cell>
          <cell r="U1860">
            <v>0</v>
          </cell>
          <cell r="V1860">
            <v>-60.72</v>
          </cell>
          <cell r="W1860">
            <v>43.5</v>
          </cell>
          <cell r="X1860">
            <v>-225426.48</v>
          </cell>
          <cell r="Y1860">
            <v>-227395.91</v>
          </cell>
          <cell r="Z1860">
            <v>19.04</v>
          </cell>
          <cell r="AA1860">
            <v>-44.27</v>
          </cell>
          <cell r="AD1860">
            <v>-53650.660833333328</v>
          </cell>
          <cell r="AE1860">
            <v>-62731.635000000002</v>
          </cell>
          <cell r="AF1860">
            <v>-72352.079166666677</v>
          </cell>
          <cell r="AG1860">
            <v>-63823.408333333326</v>
          </cell>
          <cell r="AH1860">
            <v>-54766.462916666671</v>
          </cell>
          <cell r="AI1860">
            <v>-54742.698333333334</v>
          </cell>
          <cell r="AJ1860">
            <v>-54696.08416666666</v>
          </cell>
          <cell r="AK1860">
            <v>-64065.669999999991</v>
          </cell>
          <cell r="AL1860">
            <v>-73830.895000000004</v>
          </cell>
          <cell r="AM1860">
            <v>-74209.849166666667</v>
          </cell>
          <cell r="AN1860">
            <v>-74211.22</v>
          </cell>
          <cell r="AP1860">
            <v>-74224.354166666672</v>
          </cell>
          <cell r="AT1860">
            <v>0</v>
          </cell>
        </row>
        <row r="1861"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M1861">
            <v>0</v>
          </cell>
          <cell r="AN1861">
            <v>0</v>
          </cell>
          <cell r="AP1861">
            <v>0</v>
          </cell>
          <cell r="AT1861">
            <v>0</v>
          </cell>
        </row>
        <row r="1862"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>
            <v>0</v>
          </cell>
          <cell r="AI1862">
            <v>0</v>
          </cell>
          <cell r="AJ1862">
            <v>0</v>
          </cell>
          <cell r="AK1862">
            <v>0</v>
          </cell>
          <cell r="AL1862">
            <v>0</v>
          </cell>
          <cell r="AM1862">
            <v>0</v>
          </cell>
          <cell r="AN1862">
            <v>0</v>
          </cell>
          <cell r="AP1862">
            <v>0</v>
          </cell>
          <cell r="AT1862">
            <v>0</v>
          </cell>
        </row>
        <row r="1863">
          <cell r="J1863">
            <v>-2589.21</v>
          </cell>
          <cell r="K1863">
            <v>-3270.6</v>
          </cell>
          <cell r="L1863">
            <v>-3167.05</v>
          </cell>
          <cell r="M1863">
            <v>-28343.19</v>
          </cell>
          <cell r="N1863">
            <v>-1830.21</v>
          </cell>
          <cell r="O1863">
            <v>-1713.73</v>
          </cell>
          <cell r="P1863">
            <v>-26914.69</v>
          </cell>
          <cell r="Q1863">
            <v>-3612.01</v>
          </cell>
          <cell r="R1863">
            <v>-89591.33</v>
          </cell>
          <cell r="S1863">
            <v>-100922.09</v>
          </cell>
          <cell r="T1863">
            <v>-55429.82</v>
          </cell>
          <cell r="U1863">
            <v>-68877.3</v>
          </cell>
          <cell r="V1863">
            <v>-131082.56</v>
          </cell>
          <cell r="W1863">
            <v>-157768.43</v>
          </cell>
          <cell r="X1863">
            <v>-195879.94</v>
          </cell>
          <cell r="Y1863">
            <v>-171089.99</v>
          </cell>
          <cell r="Z1863">
            <v>-120307.99</v>
          </cell>
          <cell r="AA1863">
            <v>-170335.12</v>
          </cell>
          <cell r="AD1863">
            <v>-6519.3579166666677</v>
          </cell>
          <cell r="AE1863">
            <v>-10289.141666666665</v>
          </cell>
          <cell r="AF1863">
            <v>-18075.23875</v>
          </cell>
          <cell r="AG1863">
            <v>-24419.707083333327</v>
          </cell>
          <cell r="AH1863">
            <v>-29408.671666666665</v>
          </cell>
          <cell r="AI1863">
            <v>-37542.325416666667</v>
          </cell>
          <cell r="AJ1863">
            <v>-49333.624583333331</v>
          </cell>
          <cell r="AK1863">
            <v>-63800.737916666665</v>
          </cell>
          <cell r="AL1863">
            <v>-77778.224999999991</v>
          </cell>
          <cell r="AM1863">
            <v>-88662.582500000004</v>
          </cell>
          <cell r="AN1863">
            <v>-100625.04791666666</v>
          </cell>
          <cell r="AP1863">
            <v>-121705.24083333333</v>
          </cell>
          <cell r="AT1863">
            <v>0</v>
          </cell>
        </row>
        <row r="1864">
          <cell r="J1864">
            <v>13784.61</v>
          </cell>
          <cell r="K1864">
            <v>13324.86</v>
          </cell>
          <cell r="L1864">
            <v>13692.48</v>
          </cell>
          <cell r="M1864">
            <v>13266.82</v>
          </cell>
          <cell r="N1864">
            <v>12748.82</v>
          </cell>
          <cell r="O1864">
            <v>12724.18</v>
          </cell>
          <cell r="P1864">
            <v>11858.28</v>
          </cell>
          <cell r="Q1864">
            <v>10458.75</v>
          </cell>
          <cell r="R1864">
            <v>10990.84</v>
          </cell>
          <cell r="S1864">
            <v>11240.63</v>
          </cell>
          <cell r="T1864">
            <v>8813.76</v>
          </cell>
          <cell r="U1864">
            <v>8476.89</v>
          </cell>
          <cell r="V1864">
            <v>8658.4599999999991</v>
          </cell>
          <cell r="W1864">
            <v>8203.23</v>
          </cell>
          <cell r="X1864">
            <v>7550.23</v>
          </cell>
          <cell r="Y1864">
            <v>8063.98</v>
          </cell>
          <cell r="Z1864">
            <v>12347.07</v>
          </cell>
          <cell r="AA1864">
            <v>7863.52</v>
          </cell>
          <cell r="AD1864">
            <v>5978.0166666666664</v>
          </cell>
          <cell r="AE1864">
            <v>5660.0895833333334</v>
          </cell>
          <cell r="AF1864">
            <v>10724.870833333332</v>
          </cell>
          <cell r="AG1864">
            <v>14099.496250000002</v>
          </cell>
          <cell r="AH1864">
            <v>12014.702916666667</v>
          </cell>
          <cell r="AI1864">
            <v>11568.153749999999</v>
          </cell>
          <cell r="AJ1864">
            <v>11141.162916666666</v>
          </cell>
          <cell r="AK1864">
            <v>10671.834583333331</v>
          </cell>
          <cell r="AL1864">
            <v>10199.122499999998</v>
          </cell>
          <cell r="AM1864">
            <v>9965.5979166666657</v>
          </cell>
          <cell r="AN1864">
            <v>9746.3308333333316</v>
          </cell>
          <cell r="AP1864">
            <v>9097.430416666668</v>
          </cell>
          <cell r="AT1864">
            <v>0</v>
          </cell>
        </row>
        <row r="1865">
          <cell r="J1865">
            <v>-1950.36</v>
          </cell>
          <cell r="K1865">
            <v>-1930.99</v>
          </cell>
          <cell r="L1865">
            <v>-1955.28</v>
          </cell>
          <cell r="M1865">
            <v>-2030.11</v>
          </cell>
          <cell r="N1865">
            <v>-2135.9899999999998</v>
          </cell>
          <cell r="O1865">
            <v>-2092.52</v>
          </cell>
          <cell r="P1865">
            <v>-2194.29</v>
          </cell>
          <cell r="Q1865">
            <v>-2213.6999999999998</v>
          </cell>
          <cell r="R1865">
            <v>54130.42</v>
          </cell>
          <cell r="S1865">
            <v>51695.75</v>
          </cell>
          <cell r="T1865">
            <v>-1910.95</v>
          </cell>
          <cell r="U1865">
            <v>-1790.62</v>
          </cell>
          <cell r="V1865">
            <v>117884.73</v>
          </cell>
          <cell r="W1865">
            <v>117958.22</v>
          </cell>
          <cell r="X1865">
            <v>118011.25</v>
          </cell>
          <cell r="Y1865">
            <v>118193.52</v>
          </cell>
          <cell r="Z1865">
            <v>-928.07</v>
          </cell>
          <cell r="AA1865">
            <v>-968.16</v>
          </cell>
          <cell r="AD1865">
            <v>-3012.7625000000003</v>
          </cell>
          <cell r="AE1865">
            <v>-702.39916666666704</v>
          </cell>
          <cell r="AF1865">
            <v>4380.1187499999996</v>
          </cell>
          <cell r="AG1865">
            <v>7132.8166666666657</v>
          </cell>
          <cell r="AH1865">
            <v>7132.3383333333331</v>
          </cell>
          <cell r="AI1865">
            <v>12128.242083333333</v>
          </cell>
          <cell r="AJ1865">
            <v>22116.754583333332</v>
          </cell>
          <cell r="AK1865">
            <v>32110.743749999998</v>
          </cell>
          <cell r="AL1865">
            <v>42118.667083333341</v>
          </cell>
          <cell r="AM1865">
            <v>47178.315000000002</v>
          </cell>
          <cell r="AN1865">
            <v>47275.493333333339</v>
          </cell>
          <cell r="AP1865">
            <v>47493.099166666674</v>
          </cell>
          <cell r="AT1865">
            <v>0</v>
          </cell>
        </row>
        <row r="1866">
          <cell r="J1866">
            <v>7892.25</v>
          </cell>
          <cell r="K1866">
            <v>7852.33</v>
          </cell>
          <cell r="L1866">
            <v>8967.75</v>
          </cell>
          <cell r="M1866">
            <v>8247.1299999999992</v>
          </cell>
          <cell r="N1866">
            <v>7798.25</v>
          </cell>
          <cell r="O1866">
            <v>14022.3</v>
          </cell>
          <cell r="P1866">
            <v>13903.27</v>
          </cell>
          <cell r="Q1866">
            <v>14084.62</v>
          </cell>
          <cell r="R1866">
            <v>17265.62</v>
          </cell>
          <cell r="S1866">
            <v>16945.95</v>
          </cell>
          <cell r="T1866">
            <v>14794.23</v>
          </cell>
          <cell r="U1866">
            <v>104844.28</v>
          </cell>
          <cell r="V1866">
            <v>104524.74</v>
          </cell>
          <cell r="W1866">
            <v>104102.59</v>
          </cell>
          <cell r="X1866">
            <v>16034.64</v>
          </cell>
          <cell r="Y1866">
            <v>15755.35</v>
          </cell>
          <cell r="Z1866">
            <v>17136.75</v>
          </cell>
          <cell r="AA1866">
            <v>16412.41</v>
          </cell>
          <cell r="AD1866">
            <v>1012.2749999999991</v>
          </cell>
          <cell r="AE1866">
            <v>2201.7108333333322</v>
          </cell>
          <cell r="AF1866">
            <v>6751.6866666666656</v>
          </cell>
          <cell r="AG1866">
            <v>11136.865</v>
          </cell>
          <cell r="AH1866">
            <v>15633.473333333333</v>
          </cell>
          <cell r="AI1866">
            <v>23744.518749999999</v>
          </cell>
          <cell r="AJ1866">
            <v>31781.3</v>
          </cell>
          <cell r="AK1866">
            <v>36086.181250000001</v>
          </cell>
          <cell r="AL1866">
            <v>36693.477500000001</v>
          </cell>
          <cell r="AM1866">
            <v>37395.424166666664</v>
          </cell>
          <cell r="AN1866">
            <v>37884.116249999992</v>
          </cell>
          <cell r="AP1866">
            <v>38200.959166666667</v>
          </cell>
          <cell r="AT1866">
            <v>0</v>
          </cell>
        </row>
        <row r="1867">
          <cell r="J1867">
            <v>-17260.7</v>
          </cell>
          <cell r="K1867">
            <v>-19376.599999999999</v>
          </cell>
          <cell r="L1867">
            <v>-17025.439999999999</v>
          </cell>
          <cell r="M1867">
            <v>-17337.2</v>
          </cell>
          <cell r="N1867">
            <v>-17313.7</v>
          </cell>
          <cell r="O1867">
            <v>-986.3</v>
          </cell>
          <cell r="P1867">
            <v>-17050.599999999999</v>
          </cell>
          <cell r="Q1867">
            <v>-17050.599999999999</v>
          </cell>
          <cell r="R1867">
            <v>-986.3</v>
          </cell>
          <cell r="S1867">
            <v>-1229.3</v>
          </cell>
          <cell r="T1867">
            <v>-17417.599999999999</v>
          </cell>
          <cell r="U1867">
            <v>-986.3</v>
          </cell>
          <cell r="V1867">
            <v>-17232.099999999999</v>
          </cell>
          <cell r="W1867">
            <v>-1102.0999999999999</v>
          </cell>
          <cell r="X1867">
            <v>-1102.0999999999999</v>
          </cell>
          <cell r="Y1867">
            <v>-1102.0999999999999</v>
          </cell>
          <cell r="Z1867">
            <v>-16836.900000000001</v>
          </cell>
          <cell r="AA1867">
            <v>-16648.3</v>
          </cell>
          <cell r="AD1867">
            <v>-15840.074166666667</v>
          </cell>
          <cell r="AE1867">
            <v>-15269.332499999999</v>
          </cell>
          <cell r="AF1867">
            <v>-13912.37</v>
          </cell>
          <cell r="AG1867">
            <v>-13280.486666666664</v>
          </cell>
          <cell r="AH1867">
            <v>-12658.049166666669</v>
          </cell>
          <cell r="AI1867">
            <v>-12000.528333333335</v>
          </cell>
          <cell r="AJ1867">
            <v>-11237.899166666668</v>
          </cell>
          <cell r="AK1867">
            <v>-9812.9891666666681</v>
          </cell>
          <cell r="AL1867">
            <v>-8473.0541666666668</v>
          </cell>
          <cell r="AM1867">
            <v>-7776.7250000000022</v>
          </cell>
          <cell r="AN1867">
            <v>-8409.4416666666693</v>
          </cell>
          <cell r="AP1867">
            <v>-7068.4624999999987</v>
          </cell>
          <cell r="AT1867">
            <v>0</v>
          </cell>
        </row>
        <row r="1868"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  <cell r="AP1868">
            <v>0</v>
          </cell>
          <cell r="AT1868">
            <v>0</v>
          </cell>
        </row>
        <row r="1869"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  <cell r="AM1869">
            <v>0</v>
          </cell>
          <cell r="AN1869">
            <v>0</v>
          </cell>
          <cell r="AP1869">
            <v>0</v>
          </cell>
          <cell r="AT1869">
            <v>0</v>
          </cell>
        </row>
        <row r="1870"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0</v>
          </cell>
          <cell r="AP1870">
            <v>0</v>
          </cell>
          <cell r="AT1870">
            <v>0</v>
          </cell>
        </row>
        <row r="1871"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-3824.12</v>
          </cell>
          <cell r="O1871">
            <v>0</v>
          </cell>
          <cell r="P1871">
            <v>0</v>
          </cell>
          <cell r="Q1871">
            <v>0</v>
          </cell>
          <cell r="R1871">
            <v>-177.54</v>
          </cell>
          <cell r="S1871">
            <v>-4215.2</v>
          </cell>
          <cell r="T1871">
            <v>0</v>
          </cell>
          <cell r="U1871">
            <v>0</v>
          </cell>
          <cell r="V1871">
            <v>0</v>
          </cell>
          <cell r="W1871">
            <v>-75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D1871">
            <v>-498.13166666666666</v>
          </cell>
          <cell r="AE1871">
            <v>-505.5291666666667</v>
          </cell>
          <cell r="AF1871">
            <v>-596.42833333333328</v>
          </cell>
          <cell r="AG1871">
            <v>-681.1320833333333</v>
          </cell>
          <cell r="AH1871">
            <v>-683.53625000000011</v>
          </cell>
          <cell r="AI1871">
            <v>-684.73833333333334</v>
          </cell>
          <cell r="AJ1871">
            <v>-687.86333333333334</v>
          </cell>
          <cell r="AK1871">
            <v>-690.98833333333334</v>
          </cell>
          <cell r="AL1871">
            <v>-690.98833333333334</v>
          </cell>
          <cell r="AM1871">
            <v>-531.65</v>
          </cell>
          <cell r="AN1871">
            <v>-372.31166666666667</v>
          </cell>
          <cell r="AP1871">
            <v>-651.46041666666667</v>
          </cell>
          <cell r="AT1871">
            <v>0</v>
          </cell>
        </row>
        <row r="1872">
          <cell r="J1872">
            <v>-183431.51</v>
          </cell>
          <cell r="K1872">
            <v>-132237.85</v>
          </cell>
          <cell r="L1872">
            <v>-256667.44</v>
          </cell>
          <cell r="M1872">
            <v>-209704.94</v>
          </cell>
          <cell r="N1872">
            <v>-87333.39</v>
          </cell>
          <cell r="O1872">
            <v>-119862.51</v>
          </cell>
          <cell r="P1872">
            <v>-95467.64</v>
          </cell>
          <cell r="Q1872">
            <v>-94354.36</v>
          </cell>
          <cell r="R1872">
            <v>-205930.83</v>
          </cell>
          <cell r="S1872">
            <v>-94489.2</v>
          </cell>
          <cell r="T1872">
            <v>-88083.78</v>
          </cell>
          <cell r="U1872">
            <v>-128885.03</v>
          </cell>
          <cell r="V1872">
            <v>-254349.4</v>
          </cell>
          <cell r="W1872">
            <v>-133581.37</v>
          </cell>
          <cell r="X1872">
            <v>-145052</v>
          </cell>
          <cell r="Y1872">
            <v>-111126.93</v>
          </cell>
          <cell r="Z1872">
            <v>-179271.2</v>
          </cell>
          <cell r="AA1872">
            <v>-123475.68</v>
          </cell>
          <cell r="AD1872">
            <v>-153120.91874999998</v>
          </cell>
          <cell r="AE1872">
            <v>-146417.49124999999</v>
          </cell>
          <cell r="AF1872">
            <v>-143329.10416666666</v>
          </cell>
          <cell r="AG1872">
            <v>-140241.07916666663</v>
          </cell>
          <cell r="AH1872">
            <v>-141086.95000000001</v>
          </cell>
          <cell r="AI1872">
            <v>-144325.61874999999</v>
          </cell>
          <cell r="AJ1872">
            <v>-147336.51083333333</v>
          </cell>
          <cell r="AK1872">
            <v>-142741.84749999997</v>
          </cell>
          <cell r="AL1872">
            <v>-133983.78708333333</v>
          </cell>
          <cell r="AM1872">
            <v>-133707.11208333334</v>
          </cell>
          <cell r="AN1872">
            <v>-137688.40291666664</v>
          </cell>
          <cell r="AP1872">
            <v>-148319.93583333329</v>
          </cell>
          <cell r="AT1872">
            <v>0</v>
          </cell>
        </row>
        <row r="1873">
          <cell r="J1873">
            <v>164</v>
          </cell>
          <cell r="K1873">
            <v>487</v>
          </cell>
          <cell r="L1873">
            <v>35</v>
          </cell>
          <cell r="M1873">
            <v>481</v>
          </cell>
          <cell r="N1873">
            <v>-167.5</v>
          </cell>
          <cell r="O1873">
            <v>143.5</v>
          </cell>
          <cell r="P1873">
            <v>440</v>
          </cell>
          <cell r="Q1873">
            <v>310.73</v>
          </cell>
          <cell r="R1873">
            <v>-26.5</v>
          </cell>
          <cell r="S1873">
            <v>214</v>
          </cell>
          <cell r="T1873">
            <v>149.5</v>
          </cell>
          <cell r="U1873">
            <v>145.09</v>
          </cell>
          <cell r="V1873">
            <v>-117.32</v>
          </cell>
          <cell r="W1873">
            <v>424.27</v>
          </cell>
          <cell r="X1873">
            <v>-1012.5</v>
          </cell>
          <cell r="Y1873">
            <v>-85</v>
          </cell>
          <cell r="Z1873">
            <v>578.5</v>
          </cell>
          <cell r="AA1873">
            <v>602</v>
          </cell>
          <cell r="AD1873">
            <v>-426.92374999999998</v>
          </cell>
          <cell r="AE1873">
            <v>-245.55999999999997</v>
          </cell>
          <cell r="AF1873">
            <v>90.68791666666668</v>
          </cell>
          <cell r="AG1873">
            <v>241.51916666666668</v>
          </cell>
          <cell r="AH1873">
            <v>211.25208333333333</v>
          </cell>
          <cell r="AI1873">
            <v>186.26333333333335</v>
          </cell>
          <cell r="AJ1873">
            <v>171.92791666666668</v>
          </cell>
          <cell r="AK1873">
            <v>125.66833333333334</v>
          </cell>
          <cell r="AL1873">
            <v>58.439166666666665</v>
          </cell>
          <cell r="AM1873">
            <v>65.939166666666665</v>
          </cell>
          <cell r="AN1873">
            <v>116.12666666666667</v>
          </cell>
          <cell r="AP1873">
            <v>199.88791666666665</v>
          </cell>
          <cell r="AT1873">
            <v>0</v>
          </cell>
        </row>
        <row r="1874">
          <cell r="J1874">
            <v>-1906434.16</v>
          </cell>
          <cell r="K1874">
            <v>-2642448.8199999998</v>
          </cell>
          <cell r="L1874">
            <v>-2614644.9500000002</v>
          </cell>
          <cell r="M1874">
            <v>-2716476.23</v>
          </cell>
          <cell r="N1874">
            <v>-3143349.44</v>
          </cell>
          <cell r="O1874">
            <v>-3519014.93</v>
          </cell>
          <cell r="P1874">
            <v>-3254753.18</v>
          </cell>
          <cell r="Q1874">
            <v>-4750699.29</v>
          </cell>
          <cell r="R1874">
            <v>-4428647.24</v>
          </cell>
          <cell r="S1874">
            <v>-4121516.82</v>
          </cell>
          <cell r="T1874">
            <v>-5593510.0300000003</v>
          </cell>
          <cell r="U1874">
            <v>-5654167</v>
          </cell>
          <cell r="V1874">
            <v>-5647792.6699999999</v>
          </cell>
          <cell r="W1874">
            <v>-2797095.55</v>
          </cell>
          <cell r="X1874">
            <v>-2987628.3</v>
          </cell>
          <cell r="Y1874">
            <v>-2845286.04</v>
          </cell>
          <cell r="Z1874">
            <v>-5269622.5999999996</v>
          </cell>
          <cell r="AA1874">
            <v>-5656781.3700000001</v>
          </cell>
          <cell r="AD1874">
            <v>-2465495.5462500001</v>
          </cell>
          <cell r="AE1874">
            <v>-2758781.9441666664</v>
          </cell>
          <cell r="AF1874">
            <v>-3003454.1466666665</v>
          </cell>
          <cell r="AG1874">
            <v>-3235594.69875</v>
          </cell>
          <cell r="AH1874">
            <v>-3527616.8783333339</v>
          </cell>
          <cell r="AI1874">
            <v>-3851361.7787500001</v>
          </cell>
          <cell r="AJ1874">
            <v>-4013695.3304166668</v>
          </cell>
          <cell r="AK1874">
            <v>-4035679.9170833337</v>
          </cell>
          <cell r="AL1874">
            <v>-4056587.9654166661</v>
          </cell>
          <cell r="AM1874">
            <v>-4150549.7558333329</v>
          </cell>
          <cell r="AN1874">
            <v>-4328218.0724999998</v>
          </cell>
          <cell r="AP1874">
            <v>-4678793.2283333326</v>
          </cell>
          <cell r="AT1874" t="str">
            <v>56</v>
          </cell>
        </row>
        <row r="1875"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36.72</v>
          </cell>
          <cell r="Q1875">
            <v>0</v>
          </cell>
          <cell r="R1875">
            <v>819.06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78.099999999999994</v>
          </cell>
          <cell r="AD1875">
            <v>3.06</v>
          </cell>
          <cell r="AE1875">
            <v>37.1875</v>
          </cell>
          <cell r="AF1875">
            <v>71.314999999999998</v>
          </cell>
          <cell r="AG1875">
            <v>71.314999999999998</v>
          </cell>
          <cell r="AH1875">
            <v>71.314999999999998</v>
          </cell>
          <cell r="AI1875">
            <v>71.314999999999998</v>
          </cell>
          <cell r="AJ1875">
            <v>71.314999999999998</v>
          </cell>
          <cell r="AK1875">
            <v>71.314999999999998</v>
          </cell>
          <cell r="AL1875">
            <v>71.314999999999998</v>
          </cell>
          <cell r="AM1875">
            <v>71.314999999999998</v>
          </cell>
          <cell r="AN1875">
            <v>74.569166666666661</v>
          </cell>
          <cell r="AP1875">
            <v>74.763333333333335</v>
          </cell>
          <cell r="AT1875">
            <v>0</v>
          </cell>
        </row>
        <row r="1876"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P1876">
            <v>0</v>
          </cell>
          <cell r="AT1876">
            <v>0</v>
          </cell>
        </row>
        <row r="1877"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P1877">
            <v>0</v>
          </cell>
          <cell r="AT1877">
            <v>0</v>
          </cell>
        </row>
        <row r="1878">
          <cell r="J1878">
            <v>-11727855.52</v>
          </cell>
          <cell r="K1878">
            <v>-16273945.17</v>
          </cell>
          <cell r="L1878">
            <v>-21382659.420000002</v>
          </cell>
          <cell r="M1878">
            <v>-25675350.440000001</v>
          </cell>
          <cell r="N1878">
            <v>-21410866.829999998</v>
          </cell>
          <cell r="O1878">
            <v>-27048543.66</v>
          </cell>
          <cell r="P1878">
            <v>-28954218.66</v>
          </cell>
          <cell r="Q1878">
            <v>-31248754.27</v>
          </cell>
          <cell r="R1878">
            <v>-21654992.25</v>
          </cell>
          <cell r="S1878">
            <v>-25614280.73</v>
          </cell>
          <cell r="T1878">
            <v>-31205622.989999998</v>
          </cell>
          <cell r="U1878">
            <v>-32334547.57</v>
          </cell>
          <cell r="V1878">
            <v>-27516347.300000001</v>
          </cell>
          <cell r="W1878">
            <v>-44372465.950000003</v>
          </cell>
          <cell r="X1878">
            <v>-47952317.840000004</v>
          </cell>
          <cell r="Y1878">
            <v>-48502828.619999997</v>
          </cell>
          <cell r="Z1878">
            <v>-49821002.729999997</v>
          </cell>
          <cell r="AA1878">
            <v>-35749318.890000001</v>
          </cell>
          <cell r="AD1878">
            <v>-23324114.804166663</v>
          </cell>
          <cell r="AE1878">
            <v>-23735105.787083339</v>
          </cell>
          <cell r="AF1878">
            <v>-23821433.651666667</v>
          </cell>
          <cell r="AG1878">
            <v>-23865222.381666664</v>
          </cell>
          <cell r="AH1878">
            <v>-24278616.360416666</v>
          </cell>
          <cell r="AI1878">
            <v>-25202156.950000003</v>
          </cell>
          <cell r="AJ1878">
            <v>-27030782.473333333</v>
          </cell>
          <cell r="AK1878">
            <v>-29308623.27333333</v>
          </cell>
          <cell r="AL1878">
            <v>-31366837.298333328</v>
          </cell>
          <cell r="AM1878">
            <v>-33501737.885000002</v>
          </cell>
          <cell r="AN1878">
            <v>-35048025.848750003</v>
          </cell>
          <cell r="AP1878">
            <v>-36520366.597083338</v>
          </cell>
          <cell r="AT1878">
            <v>0</v>
          </cell>
        </row>
        <row r="1879"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0</v>
          </cell>
          <cell r="AP1879">
            <v>0</v>
          </cell>
          <cell r="AT1879">
            <v>0</v>
          </cell>
        </row>
        <row r="1880">
          <cell r="J1880">
            <v>-5166526.45</v>
          </cell>
          <cell r="K1880">
            <v>-3892603.97</v>
          </cell>
          <cell r="L1880">
            <v>-5027451.5</v>
          </cell>
          <cell r="M1880">
            <v>-7763957.8799999999</v>
          </cell>
          <cell r="N1880">
            <v>-3860739.22</v>
          </cell>
          <cell r="O1880">
            <v>-8859744.9199999999</v>
          </cell>
          <cell r="P1880">
            <v>-32945001.460000001</v>
          </cell>
          <cell r="Q1880">
            <v>1425109.88</v>
          </cell>
          <cell r="R1880">
            <v>-8135440.6500000004</v>
          </cell>
          <cell r="S1880">
            <v>-4322833.42</v>
          </cell>
          <cell r="T1880">
            <v>-2880073.78</v>
          </cell>
          <cell r="U1880">
            <v>-8866117.8000000007</v>
          </cell>
          <cell r="V1880">
            <v>-7014319.2699999996</v>
          </cell>
          <cell r="W1880">
            <v>-5783897.8300000001</v>
          </cell>
          <cell r="X1880">
            <v>-19204951.66</v>
          </cell>
          <cell r="Y1880">
            <v>-11157065.789999999</v>
          </cell>
          <cell r="Z1880">
            <v>-5188609.3099999996</v>
          </cell>
          <cell r="AA1880">
            <v>-11733352.51</v>
          </cell>
          <cell r="AD1880">
            <v>-10537656.320833333</v>
          </cell>
          <cell r="AE1880">
            <v>-9335300.8545833323</v>
          </cell>
          <cell r="AF1880">
            <v>-8866575.6666666679</v>
          </cell>
          <cell r="AG1880">
            <v>-7996965.5816666679</v>
          </cell>
          <cell r="AH1880">
            <v>-7441474.1187500013</v>
          </cell>
          <cell r="AI1880">
            <v>-7601606.4649999999</v>
          </cell>
          <cell r="AJ1880">
            <v>-7757401.7433333332</v>
          </cell>
          <cell r="AK1880">
            <v>-8426934.8274999987</v>
          </cell>
          <cell r="AL1880">
            <v>-9159043.4970833324</v>
          </cell>
          <cell r="AM1880">
            <v>-9355750.9137499984</v>
          </cell>
          <cell r="AN1880">
            <v>-9530812.4837500006</v>
          </cell>
          <cell r="AP1880">
            <v>-9659838.8829166666</v>
          </cell>
          <cell r="AT1880">
            <v>0</v>
          </cell>
        </row>
        <row r="1881"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0</v>
          </cell>
          <cell r="AP1881">
            <v>0</v>
          </cell>
          <cell r="AT1881">
            <v>0</v>
          </cell>
        </row>
        <row r="1882">
          <cell r="J1882">
            <v>-97329.83</v>
          </cell>
          <cell r="K1882">
            <v>-140300.60999999999</v>
          </cell>
          <cell r="L1882">
            <v>-182912.25</v>
          </cell>
          <cell r="M1882">
            <v>-96088.42</v>
          </cell>
          <cell r="N1882">
            <v>-139527.88</v>
          </cell>
          <cell r="O1882">
            <v>-184978.42</v>
          </cell>
          <cell r="P1882">
            <v>-229739.72</v>
          </cell>
          <cell r="Q1882">
            <v>-133484.70000000001</v>
          </cell>
          <cell r="R1882">
            <v>-185907.42</v>
          </cell>
          <cell r="S1882">
            <v>-98215.75</v>
          </cell>
          <cell r="T1882">
            <v>-144607.19</v>
          </cell>
          <cell r="U1882">
            <v>-191096.29</v>
          </cell>
          <cell r="V1882">
            <v>-93929.95</v>
          </cell>
          <cell r="W1882">
            <v>-139985.95000000001</v>
          </cell>
          <cell r="X1882">
            <v>-196774.89</v>
          </cell>
          <cell r="Y1882">
            <v>-104082.59</v>
          </cell>
          <cell r="Z1882">
            <v>-150694.82</v>
          </cell>
          <cell r="AA1882">
            <v>-199094.06</v>
          </cell>
          <cell r="AD1882">
            <v>-148841.52916666667</v>
          </cell>
          <cell r="AE1882">
            <v>-149392.76166666666</v>
          </cell>
          <cell r="AF1882">
            <v>-150163.16624999998</v>
          </cell>
          <cell r="AG1882">
            <v>-150746.03625</v>
          </cell>
          <cell r="AH1882">
            <v>-151547.41374999998</v>
          </cell>
          <cell r="AI1882">
            <v>-151874.04499999998</v>
          </cell>
          <cell r="AJ1882">
            <v>-151719.27249999999</v>
          </cell>
          <cell r="AK1882">
            <v>-152283.77166666667</v>
          </cell>
          <cell r="AL1882">
            <v>-153194.47208333333</v>
          </cell>
          <cell r="AM1882">
            <v>-153992.85166666671</v>
          </cell>
          <cell r="AN1882">
            <v>-155046.29250000001</v>
          </cell>
          <cell r="AP1882">
            <v>-144983.58458333334</v>
          </cell>
          <cell r="AT1882">
            <v>0</v>
          </cell>
        </row>
        <row r="1883">
          <cell r="J1883">
            <v>-46244.03</v>
          </cell>
          <cell r="K1883">
            <v>-142929.24</v>
          </cell>
          <cell r="L1883">
            <v>-6201.82</v>
          </cell>
          <cell r="M1883">
            <v>-30153.82</v>
          </cell>
          <cell r="N1883">
            <v>-56039.48</v>
          </cell>
          <cell r="O1883">
            <v>-71494.539999999994</v>
          </cell>
          <cell r="P1883">
            <v>-85198.18</v>
          </cell>
          <cell r="Q1883">
            <v>8205.5300000000007</v>
          </cell>
          <cell r="R1883">
            <v>15607.82</v>
          </cell>
          <cell r="S1883">
            <v>-25560.880000000001</v>
          </cell>
          <cell r="T1883">
            <v>-102575.35</v>
          </cell>
          <cell r="U1883">
            <v>-101625.05</v>
          </cell>
          <cell r="V1883">
            <v>-104209.86</v>
          </cell>
          <cell r="W1883">
            <v>-123342.63</v>
          </cell>
          <cell r="X1883">
            <v>-159718.62</v>
          </cell>
          <cell r="Y1883">
            <v>-173791.55</v>
          </cell>
          <cell r="Z1883">
            <v>-221789.26</v>
          </cell>
          <cell r="AA1883">
            <v>-232429.09</v>
          </cell>
          <cell r="AD1883">
            <v>-9706.4591666666674</v>
          </cell>
          <cell r="AE1883">
            <v>-16754.149166666666</v>
          </cell>
          <cell r="AF1883">
            <v>-23272.395833333332</v>
          </cell>
          <cell r="AG1883">
            <v>-34214.181249999994</v>
          </cell>
          <cell r="AH1883">
            <v>-47428.248749999999</v>
          </cell>
          <cell r="AI1883">
            <v>-56099.32958333334</v>
          </cell>
          <cell r="AJ1883">
            <v>-57698.463749999995</v>
          </cell>
          <cell r="AK1883">
            <v>-63278.888333333336</v>
          </cell>
          <cell r="AL1883">
            <v>-75660.327083333323</v>
          </cell>
          <cell r="AM1883">
            <v>-88551.473333333313</v>
          </cell>
          <cell r="AN1883">
            <v>-102163.32041666667</v>
          </cell>
          <cell r="AP1883">
            <v>-133253.88416666668</v>
          </cell>
          <cell r="AT1883">
            <v>0</v>
          </cell>
        </row>
        <row r="1884">
          <cell r="J1884">
            <v>-102557.27</v>
          </cell>
          <cell r="K1884">
            <v>-25568.28</v>
          </cell>
          <cell r="L1884">
            <v>-176147.38</v>
          </cell>
          <cell r="M1884">
            <v>-176147.38</v>
          </cell>
          <cell r="N1884">
            <v>-176147.38</v>
          </cell>
          <cell r="O1884">
            <v>-176138.38</v>
          </cell>
          <cell r="P1884">
            <v>0</v>
          </cell>
          <cell r="Q1884">
            <v>0</v>
          </cell>
          <cell r="R1884">
            <v>-12094.96</v>
          </cell>
          <cell r="S1884">
            <v>21382.47</v>
          </cell>
          <cell r="T1884">
            <v>76401.17</v>
          </cell>
          <cell r="U1884">
            <v>76192.39</v>
          </cell>
          <cell r="V1884">
            <v>76192.39</v>
          </cell>
          <cell r="W1884">
            <v>76192.39</v>
          </cell>
          <cell r="X1884">
            <v>76192.39</v>
          </cell>
          <cell r="Y1884">
            <v>76192.39</v>
          </cell>
          <cell r="Z1884">
            <v>76192.39</v>
          </cell>
          <cell r="AA1884">
            <v>76192.39</v>
          </cell>
          <cell r="AD1884">
            <v>-151968.8208333333</v>
          </cell>
          <cell r="AE1884">
            <v>-128164.05750000001</v>
          </cell>
          <cell r="AF1884">
            <v>-108034.11666666665</v>
          </cell>
          <cell r="AG1884">
            <v>-87707.319166666668</v>
          </cell>
          <cell r="AH1884">
            <v>-66421.834999999992</v>
          </cell>
          <cell r="AI1884">
            <v>-48454.180833333325</v>
          </cell>
          <cell r="AJ1884">
            <v>-36766.250416666662</v>
          </cell>
          <cell r="AK1884">
            <v>-22012.065416666665</v>
          </cell>
          <cell r="AL1884">
            <v>-983.7512500000006</v>
          </cell>
          <cell r="AM1884">
            <v>20044.562916666666</v>
          </cell>
          <cell r="AN1884">
            <v>41072.502083333333</v>
          </cell>
          <cell r="AP1884">
            <v>57935.65</v>
          </cell>
          <cell r="AT1884">
            <v>0</v>
          </cell>
        </row>
        <row r="1885"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0</v>
          </cell>
          <cell r="AP1885">
            <v>0</v>
          </cell>
          <cell r="AT1885">
            <v>0</v>
          </cell>
        </row>
        <row r="1886">
          <cell r="J1886">
            <v>-811.88</v>
          </cell>
          <cell r="K1886">
            <v>-708.28</v>
          </cell>
          <cell r="L1886">
            <v>-199</v>
          </cell>
          <cell r="M1886">
            <v>-389980.79</v>
          </cell>
          <cell r="N1886">
            <v>0</v>
          </cell>
          <cell r="O1886">
            <v>15.34</v>
          </cell>
          <cell r="P1886">
            <v>-100.93</v>
          </cell>
          <cell r="Q1886">
            <v>236.97</v>
          </cell>
          <cell r="R1886">
            <v>-426761</v>
          </cell>
          <cell r="S1886">
            <v>-432468.87</v>
          </cell>
          <cell r="T1886">
            <v>0</v>
          </cell>
          <cell r="U1886">
            <v>0</v>
          </cell>
          <cell r="V1886">
            <v>-180.14</v>
          </cell>
          <cell r="W1886">
            <v>-483.58</v>
          </cell>
          <cell r="X1886">
            <v>-416633.49</v>
          </cell>
          <cell r="Y1886">
            <v>-410428.06</v>
          </cell>
          <cell r="Z1886">
            <v>25.38</v>
          </cell>
          <cell r="AA1886">
            <v>-11.35</v>
          </cell>
          <cell r="AD1886">
            <v>-100582.6375</v>
          </cell>
          <cell r="AE1886">
            <v>-118329.43041666666</v>
          </cell>
          <cell r="AF1886">
            <v>-137790.08791666667</v>
          </cell>
          <cell r="AG1886">
            <v>-121886.82166666666</v>
          </cell>
          <cell r="AH1886">
            <v>-104253.73499999999</v>
          </cell>
          <cell r="AI1886">
            <v>-104205.21416666667</v>
          </cell>
          <cell r="AJ1886">
            <v>-104169.52916666663</v>
          </cell>
          <cell r="AK1886">
            <v>-121511.60374999997</v>
          </cell>
          <cell r="AL1886">
            <v>-139715.01041666666</v>
          </cell>
          <cell r="AM1886">
            <v>-140565.92250000002</v>
          </cell>
          <cell r="AN1886">
            <v>-140565.97708333333</v>
          </cell>
          <cell r="AP1886">
            <v>-140510.46375000002</v>
          </cell>
          <cell r="AT1886">
            <v>0</v>
          </cell>
        </row>
        <row r="1887">
          <cell r="J1887">
            <v>0</v>
          </cell>
          <cell r="K1887">
            <v>0</v>
          </cell>
          <cell r="L1887">
            <v>0</v>
          </cell>
          <cell r="M1887">
            <v>-70812.63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-66739.600000000006</v>
          </cell>
          <cell r="S1887">
            <v>-68835.789999999994</v>
          </cell>
          <cell r="T1887">
            <v>0</v>
          </cell>
          <cell r="U1887">
            <v>0</v>
          </cell>
          <cell r="V1887">
            <v>220.65</v>
          </cell>
          <cell r="W1887">
            <v>0</v>
          </cell>
          <cell r="X1887">
            <v>-64788.88</v>
          </cell>
          <cell r="Y1887">
            <v>-66852.67</v>
          </cell>
          <cell r="Z1887">
            <v>0</v>
          </cell>
          <cell r="AA1887">
            <v>0</v>
          </cell>
          <cell r="AD1887">
            <v>-17469.068333333333</v>
          </cell>
          <cell r="AE1887">
            <v>-20249.884999999998</v>
          </cell>
          <cell r="AF1887">
            <v>-22989.284166666668</v>
          </cell>
          <cell r="AG1887">
            <v>-20073.43416666667</v>
          </cell>
          <cell r="AH1887">
            <v>-17199.001666666667</v>
          </cell>
          <cell r="AI1887">
            <v>-17189.807916666668</v>
          </cell>
          <cell r="AJ1887">
            <v>-17180.61416666667</v>
          </cell>
          <cell r="AK1887">
            <v>-19880.150833333337</v>
          </cell>
          <cell r="AL1887">
            <v>-22414.689166666667</v>
          </cell>
          <cell r="AM1887">
            <v>-22249.690833333338</v>
          </cell>
          <cell r="AN1887">
            <v>-22249.690833333338</v>
          </cell>
          <cell r="AP1887">
            <v>-22249.690833333338</v>
          </cell>
          <cell r="AT1887">
            <v>0</v>
          </cell>
        </row>
        <row r="1888"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0</v>
          </cell>
          <cell r="AP1888">
            <v>0</v>
          </cell>
          <cell r="AT1888">
            <v>0</v>
          </cell>
        </row>
        <row r="1889"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0</v>
          </cell>
          <cell r="AP1889">
            <v>0</v>
          </cell>
          <cell r="AT1889">
            <v>0</v>
          </cell>
        </row>
        <row r="1890">
          <cell r="J1890">
            <v>13093.27</v>
          </cell>
          <cell r="K1890">
            <v>20068.09</v>
          </cell>
          <cell r="L1890">
            <v>18078.580000000002</v>
          </cell>
          <cell r="M1890">
            <v>21636.79</v>
          </cell>
          <cell r="N1890">
            <v>12633.92</v>
          </cell>
          <cell r="O1890">
            <v>12060.92</v>
          </cell>
          <cell r="P1890">
            <v>10596.2</v>
          </cell>
          <cell r="Q1890">
            <v>12116.98</v>
          </cell>
          <cell r="R1890">
            <v>10510.87</v>
          </cell>
          <cell r="S1890">
            <v>14398.23</v>
          </cell>
          <cell r="T1890">
            <v>10454.92</v>
          </cell>
          <cell r="U1890">
            <v>12217.74</v>
          </cell>
          <cell r="V1890">
            <v>16455.86</v>
          </cell>
          <cell r="W1890">
            <v>13507.21</v>
          </cell>
          <cell r="X1890">
            <v>18159.95</v>
          </cell>
          <cell r="Y1890">
            <v>17280.439999999999</v>
          </cell>
          <cell r="Z1890">
            <v>19227.47</v>
          </cell>
          <cell r="AA1890">
            <v>19578.38</v>
          </cell>
          <cell r="AD1890">
            <v>14300.942500000003</v>
          </cell>
          <cell r="AE1890">
            <v>14313.094583333334</v>
          </cell>
          <cell r="AF1890">
            <v>14192.430000000002</v>
          </cell>
          <cell r="AG1890">
            <v>14312.046666666667</v>
          </cell>
          <cell r="AH1890">
            <v>14178.795833333335</v>
          </cell>
          <cell r="AI1890">
            <v>14128.983749999999</v>
          </cell>
          <cell r="AJ1890">
            <v>13995.721666666666</v>
          </cell>
          <cell r="AK1890">
            <v>13725.742083333331</v>
          </cell>
          <cell r="AL1890">
            <v>13547.617916666668</v>
          </cell>
          <cell r="AM1890">
            <v>13640.834583333335</v>
          </cell>
          <cell r="AN1890">
            <v>14228.793333333333</v>
          </cell>
          <cell r="AP1890">
            <v>15240.136250000001</v>
          </cell>
          <cell r="AT1890">
            <v>0</v>
          </cell>
        </row>
        <row r="1891"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299423.58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12475.9825</v>
          </cell>
          <cell r="AJ1891">
            <v>24951.965</v>
          </cell>
          <cell r="AK1891">
            <v>24951.965</v>
          </cell>
          <cell r="AL1891">
            <v>24951.965</v>
          </cell>
          <cell r="AM1891">
            <v>24951.965</v>
          </cell>
          <cell r="AN1891">
            <v>24951.965</v>
          </cell>
          <cell r="AP1891">
            <v>24951.965</v>
          </cell>
          <cell r="AT1891">
            <v>0</v>
          </cell>
        </row>
        <row r="1892">
          <cell r="J1892">
            <v>-8639.4</v>
          </cell>
          <cell r="K1892">
            <v>-9861.9500000000007</v>
          </cell>
          <cell r="L1892">
            <v>-9244.31</v>
          </cell>
          <cell r="M1892">
            <v>-11714.99</v>
          </cell>
          <cell r="N1892">
            <v>-9186.5300000000007</v>
          </cell>
          <cell r="O1892">
            <v>-16215.39</v>
          </cell>
          <cell r="P1892">
            <v>-15177.16</v>
          </cell>
          <cell r="Q1892">
            <v>-10875.64</v>
          </cell>
          <cell r="R1892">
            <v>-11698.5</v>
          </cell>
          <cell r="S1892">
            <v>-10309.73</v>
          </cell>
          <cell r="T1892">
            <v>-11606</v>
          </cell>
          <cell r="U1892">
            <v>-14204.71</v>
          </cell>
          <cell r="V1892">
            <v>-7629.8</v>
          </cell>
          <cell r="W1892">
            <v>-9036.18</v>
          </cell>
          <cell r="X1892">
            <v>-7019.34</v>
          </cell>
          <cell r="Y1892">
            <v>-5378.74</v>
          </cell>
          <cell r="Z1892">
            <v>-9939.07</v>
          </cell>
          <cell r="AA1892">
            <v>-7086.39</v>
          </cell>
          <cell r="AD1892">
            <v>-11170.237500000001</v>
          </cell>
          <cell r="AE1892">
            <v>-11103.859583333333</v>
          </cell>
          <cell r="AF1892">
            <v>-11092.672083333333</v>
          </cell>
          <cell r="AG1892">
            <v>-11093.037083333331</v>
          </cell>
          <cell r="AH1892">
            <v>-11307.098333333333</v>
          </cell>
          <cell r="AI1892">
            <v>-11519.125833333334</v>
          </cell>
          <cell r="AJ1892">
            <v>-11442.652083333332</v>
          </cell>
          <cell r="AK1892">
            <v>-11315.537916666668</v>
          </cell>
          <cell r="AL1892">
            <v>-10958.820416666667</v>
          </cell>
          <cell r="AM1892">
            <v>-10726.165833333334</v>
          </cell>
          <cell r="AN1892">
            <v>-10377.146666666666</v>
          </cell>
          <cell r="AP1892">
            <v>-9760.3912500000006</v>
          </cell>
          <cell r="AT1892">
            <v>0</v>
          </cell>
        </row>
        <row r="1893">
          <cell r="J1893">
            <v>-5856.48</v>
          </cell>
          <cell r="K1893">
            <v>-9635.2999999999993</v>
          </cell>
          <cell r="L1893">
            <v>-5745.23</v>
          </cell>
          <cell r="M1893">
            <v>-7983</v>
          </cell>
          <cell r="N1893">
            <v>-7480.09</v>
          </cell>
          <cell r="O1893">
            <v>-6925.17</v>
          </cell>
          <cell r="P1893">
            <v>-5577.16</v>
          </cell>
          <cell r="Q1893">
            <v>-5887.03</v>
          </cell>
          <cell r="R1893">
            <v>-5905.82</v>
          </cell>
          <cell r="S1893">
            <v>-6703.81</v>
          </cell>
          <cell r="T1893">
            <v>-7155.64</v>
          </cell>
          <cell r="U1893">
            <v>-5933.9</v>
          </cell>
          <cell r="V1893">
            <v>-6033.9</v>
          </cell>
          <cell r="W1893">
            <v>-6760.54</v>
          </cell>
          <cell r="X1893">
            <v>-5875.56</v>
          </cell>
          <cell r="Y1893">
            <v>-5635.23</v>
          </cell>
          <cell r="Z1893">
            <v>-8347.74</v>
          </cell>
          <cell r="AA1893">
            <v>-5174.72</v>
          </cell>
          <cell r="AD1893">
            <v>-6748.532916666667</v>
          </cell>
          <cell r="AE1893">
            <v>-6729.4987499999997</v>
          </cell>
          <cell r="AF1893">
            <v>-6762.552083333333</v>
          </cell>
          <cell r="AG1893">
            <v>-6815.795000000001</v>
          </cell>
          <cell r="AH1893">
            <v>-6774.1495833333329</v>
          </cell>
          <cell r="AI1893">
            <v>-6739.7783333333327</v>
          </cell>
          <cell r="AJ1893">
            <v>-6627.389166666665</v>
          </cell>
          <cell r="AK1893">
            <v>-6513.0379166666671</v>
          </cell>
          <cell r="AL1893">
            <v>-6420.6445833333337</v>
          </cell>
          <cell r="AM1893">
            <v>-6358.9729166666666</v>
          </cell>
          <cell r="AN1893">
            <v>-6322.1895833333328</v>
          </cell>
          <cell r="AP1893">
            <v>-8195.7158333333336</v>
          </cell>
          <cell r="AT1893">
            <v>0</v>
          </cell>
        </row>
        <row r="1894">
          <cell r="J1894">
            <v>-4203.21</v>
          </cell>
          <cell r="K1894">
            <v>-4930.09</v>
          </cell>
          <cell r="L1894">
            <v>-2582.7199999999998</v>
          </cell>
          <cell r="M1894">
            <v>-1646.19</v>
          </cell>
          <cell r="N1894">
            <v>-5891.11</v>
          </cell>
          <cell r="O1894">
            <v>78071.03</v>
          </cell>
          <cell r="P1894">
            <v>70832</v>
          </cell>
          <cell r="Q1894">
            <v>0</v>
          </cell>
          <cell r="R1894">
            <v>16805.16</v>
          </cell>
          <cell r="S1894">
            <v>122823.11</v>
          </cell>
          <cell r="T1894">
            <v>0</v>
          </cell>
          <cell r="U1894">
            <v>-8428.52</v>
          </cell>
          <cell r="V1894">
            <v>-227833.11</v>
          </cell>
          <cell r="W1894">
            <v>0</v>
          </cell>
          <cell r="X1894">
            <v>119568.48</v>
          </cell>
          <cell r="Y1894">
            <v>311677.74</v>
          </cell>
          <cell r="Z1894">
            <v>0</v>
          </cell>
          <cell r="AA1894">
            <v>125131.49</v>
          </cell>
          <cell r="AD1894">
            <v>33447.618333333325</v>
          </cell>
          <cell r="AE1894">
            <v>30440.603750000006</v>
          </cell>
          <cell r="AF1894">
            <v>28606.62833333333</v>
          </cell>
          <cell r="AG1894">
            <v>29779.6675</v>
          </cell>
          <cell r="AH1894">
            <v>25758.561249999999</v>
          </cell>
          <cell r="AI1894">
            <v>12419.542500000001</v>
          </cell>
          <cell r="AJ1894">
            <v>3307.0504166666688</v>
          </cell>
          <cell r="AK1894">
            <v>8602.1041666666661</v>
          </cell>
          <cell r="AL1894">
            <v>26746.901249999995</v>
          </cell>
          <cell r="AM1894">
            <v>40047.527916666666</v>
          </cell>
          <cell r="AN1894">
            <v>42253.843333333338</v>
          </cell>
          <cell r="AP1894">
            <v>48806.088333333326</v>
          </cell>
          <cell r="AT1894">
            <v>0</v>
          </cell>
        </row>
        <row r="1895"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P1895">
            <v>0</v>
          </cell>
          <cell r="AT1895">
            <v>0</v>
          </cell>
        </row>
        <row r="1896">
          <cell r="J1896">
            <v>-22323.83</v>
          </cell>
          <cell r="K1896">
            <v>-21625.01</v>
          </cell>
          <cell r="L1896">
            <v>-18882.82</v>
          </cell>
          <cell r="M1896">
            <v>-18232.61</v>
          </cell>
          <cell r="N1896">
            <v>-26531.119999999999</v>
          </cell>
          <cell r="O1896">
            <v>-27164.41</v>
          </cell>
          <cell r="P1896">
            <v>-26238.97</v>
          </cell>
          <cell r="Q1896">
            <v>-23161.78</v>
          </cell>
          <cell r="R1896">
            <v>-27108.97</v>
          </cell>
          <cell r="S1896">
            <v>-25651.97</v>
          </cell>
          <cell r="T1896">
            <v>-30507.88</v>
          </cell>
          <cell r="U1896">
            <v>-20356.439999999999</v>
          </cell>
          <cell r="V1896">
            <v>-28647.17</v>
          </cell>
          <cell r="W1896">
            <v>-23370.29</v>
          </cell>
          <cell r="X1896">
            <v>-22577.599999999999</v>
          </cell>
          <cell r="Y1896">
            <v>-25135.360000000001</v>
          </cell>
          <cell r="Z1896">
            <v>-24757.58</v>
          </cell>
          <cell r="AA1896">
            <v>-24329.77</v>
          </cell>
          <cell r="AD1896">
            <v>-22740.362083333337</v>
          </cell>
          <cell r="AE1896">
            <v>-23043.467083333337</v>
          </cell>
          <cell r="AF1896">
            <v>-23379.173750000002</v>
          </cell>
          <cell r="AG1896">
            <v>-23861.100416666664</v>
          </cell>
          <cell r="AH1896">
            <v>-24062.596666666665</v>
          </cell>
          <cell r="AI1896">
            <v>-24245.623333333333</v>
          </cell>
          <cell r="AJ1896">
            <v>-24581.815833333338</v>
          </cell>
          <cell r="AK1896">
            <v>-24808.485000000001</v>
          </cell>
          <cell r="AL1896">
            <v>-25250.048750000002</v>
          </cell>
          <cell r="AM1896">
            <v>-25463.765833333335</v>
          </cell>
          <cell r="AN1896">
            <v>-25271.758333333335</v>
          </cell>
          <cell r="AP1896">
            <v>-24666.307499999999</v>
          </cell>
          <cell r="AT1896">
            <v>0</v>
          </cell>
        </row>
        <row r="1897">
          <cell r="J1897">
            <v>1554.13</v>
          </cell>
          <cell r="K1897">
            <v>-1633.01</v>
          </cell>
          <cell r="L1897">
            <v>-1633.01</v>
          </cell>
          <cell r="M1897">
            <v>-1633.01</v>
          </cell>
          <cell r="N1897">
            <v>211.47</v>
          </cell>
          <cell r="O1897">
            <v>110.36</v>
          </cell>
          <cell r="P1897">
            <v>87.03</v>
          </cell>
          <cell r="Q1897">
            <v>87.03</v>
          </cell>
          <cell r="R1897">
            <v>-208.23</v>
          </cell>
          <cell r="S1897">
            <v>31.37</v>
          </cell>
          <cell r="T1897">
            <v>-254.03</v>
          </cell>
          <cell r="U1897">
            <v>87.03</v>
          </cell>
          <cell r="V1897">
            <v>-88.44</v>
          </cell>
          <cell r="W1897">
            <v>-88.44</v>
          </cell>
          <cell r="X1897">
            <v>-523.44000000000005</v>
          </cell>
          <cell r="Y1897">
            <v>-136</v>
          </cell>
          <cell r="Z1897">
            <v>-88.44</v>
          </cell>
          <cell r="AA1897">
            <v>-88.44</v>
          </cell>
          <cell r="AD1897">
            <v>-886.55833333333328</v>
          </cell>
          <cell r="AE1897">
            <v>-730.55416666666679</v>
          </cell>
          <cell r="AF1897">
            <v>-597.75625000000002</v>
          </cell>
          <cell r="AG1897">
            <v>-466.86666666666662</v>
          </cell>
          <cell r="AH1897">
            <v>-337.74083333333328</v>
          </cell>
          <cell r="AI1897">
            <v>-334.51291666666663</v>
          </cell>
          <cell r="AJ1897">
            <v>-338.59625</v>
          </cell>
          <cell r="AK1897">
            <v>-228.00708333333333</v>
          </cell>
          <cell r="AL1897">
            <v>-119.39958333333334</v>
          </cell>
          <cell r="AM1897">
            <v>-69.520416666666677</v>
          </cell>
          <cell r="AN1897">
            <v>-90.300000000000011</v>
          </cell>
          <cell r="AP1897">
            <v>-120.51708333333335</v>
          </cell>
          <cell r="AT1897">
            <v>0</v>
          </cell>
        </row>
        <row r="1898">
          <cell r="J1898">
            <v>0</v>
          </cell>
          <cell r="K1898">
            <v>0</v>
          </cell>
          <cell r="L1898">
            <v>-500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20</v>
          </cell>
          <cell r="R1898">
            <v>500</v>
          </cell>
          <cell r="S1898">
            <v>20</v>
          </cell>
          <cell r="T1898">
            <v>0</v>
          </cell>
          <cell r="U1898">
            <v>-500</v>
          </cell>
          <cell r="V1898">
            <v>0</v>
          </cell>
          <cell r="W1898">
            <v>-500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D1898">
            <v>-126.37916666666666</v>
          </cell>
          <cell r="AE1898">
            <v>-104.71249999999999</v>
          </cell>
          <cell r="AF1898">
            <v>-41.010416666666671</v>
          </cell>
          <cell r="AG1898">
            <v>2.2270833333333315</v>
          </cell>
          <cell r="AH1898">
            <v>-17.868750000000002</v>
          </cell>
          <cell r="AI1898">
            <v>-38.333333333333336</v>
          </cell>
          <cell r="AJ1898">
            <v>-59.166666666666664</v>
          </cell>
          <cell r="AK1898">
            <v>-59.166666666666664</v>
          </cell>
          <cell r="AL1898">
            <v>-38.333333333333336</v>
          </cell>
          <cell r="AM1898">
            <v>-38.333333333333336</v>
          </cell>
          <cell r="AN1898">
            <v>-38.333333333333336</v>
          </cell>
          <cell r="AP1898">
            <v>-39.166666666666664</v>
          </cell>
          <cell r="AT1898">
            <v>0</v>
          </cell>
        </row>
        <row r="1899">
          <cell r="J1899">
            <v>-1110041</v>
          </cell>
          <cell r="K1899">
            <v>-1214275</v>
          </cell>
          <cell r="L1899">
            <v>-208480</v>
          </cell>
          <cell r="M1899">
            <v>-208480</v>
          </cell>
          <cell r="N1899">
            <v>-309009</v>
          </cell>
          <cell r="O1899">
            <v>-309009</v>
          </cell>
          <cell r="P1899">
            <v>-309009</v>
          </cell>
          <cell r="Q1899">
            <v>-426670</v>
          </cell>
          <cell r="R1899">
            <v>0</v>
          </cell>
          <cell r="S1899">
            <v>0</v>
          </cell>
          <cell r="T1899">
            <v>-106151</v>
          </cell>
          <cell r="U1899">
            <v>-106151</v>
          </cell>
          <cell r="V1899">
            <v>-106151</v>
          </cell>
          <cell r="W1899">
            <v>-227414</v>
          </cell>
          <cell r="X1899">
            <v>-227414</v>
          </cell>
          <cell r="Y1899">
            <v>-227414</v>
          </cell>
          <cell r="Z1899">
            <v>-334960</v>
          </cell>
          <cell r="AA1899">
            <v>-334960</v>
          </cell>
          <cell r="AD1899">
            <v>-694323.79166666663</v>
          </cell>
          <cell r="AE1899">
            <v>-651978.95833333337</v>
          </cell>
          <cell r="AF1899">
            <v>-568162.70833333337</v>
          </cell>
          <cell r="AG1899">
            <v>-484425.83333333331</v>
          </cell>
          <cell r="AH1899">
            <v>-400768.33333333331</v>
          </cell>
          <cell r="AI1899">
            <v>-317110.83333333331</v>
          </cell>
          <cell r="AJ1899">
            <v>-234162.875</v>
          </cell>
          <cell r="AK1899">
            <v>-193832.58333333334</v>
          </cell>
          <cell r="AL1899">
            <v>-195410.41666666666</v>
          </cell>
          <cell r="AM1899">
            <v>-197280.625</v>
          </cell>
          <cell r="AN1899">
            <v>-199443.20833333334</v>
          </cell>
          <cell r="AP1899">
            <v>-203677.20833333334</v>
          </cell>
          <cell r="AT1899">
            <v>0</v>
          </cell>
        </row>
        <row r="1900"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-122.4</v>
          </cell>
          <cell r="V1900">
            <v>0</v>
          </cell>
          <cell r="W1900">
            <v>122.4</v>
          </cell>
          <cell r="X1900">
            <v>0</v>
          </cell>
          <cell r="Y1900">
            <v>122.4</v>
          </cell>
          <cell r="Z1900">
            <v>122.4</v>
          </cell>
          <cell r="AA1900">
            <v>0</v>
          </cell>
          <cell r="AD1900">
            <v>-16.817499999999999</v>
          </cell>
          <cell r="AE1900">
            <v>-16.092499999999998</v>
          </cell>
          <cell r="AF1900">
            <v>-7.8649999999999993</v>
          </cell>
          <cell r="AG1900">
            <v>0</v>
          </cell>
          <cell r="AH1900">
            <v>-5.1000000000000005</v>
          </cell>
          <cell r="AI1900">
            <v>-10.200000000000001</v>
          </cell>
          <cell r="AJ1900">
            <v>-5.1000000000000005</v>
          </cell>
          <cell r="AK1900">
            <v>0</v>
          </cell>
          <cell r="AL1900">
            <v>5.1000000000000005</v>
          </cell>
          <cell r="AM1900">
            <v>15.300000000000002</v>
          </cell>
          <cell r="AN1900">
            <v>20.400000000000002</v>
          </cell>
          <cell r="AP1900">
            <v>31.325000000000003</v>
          </cell>
          <cell r="AT1900">
            <v>0</v>
          </cell>
        </row>
        <row r="1901">
          <cell r="J1901">
            <v>0</v>
          </cell>
          <cell r="K1901">
            <v>-149605.88</v>
          </cell>
          <cell r="L1901">
            <v>-17218.21</v>
          </cell>
          <cell r="M1901">
            <v>-46436.07</v>
          </cell>
          <cell r="N1901">
            <v>0</v>
          </cell>
          <cell r="O1901">
            <v>-44.74</v>
          </cell>
          <cell r="P1901">
            <v>-107631.45</v>
          </cell>
          <cell r="Q1901">
            <v>-52698.58</v>
          </cell>
          <cell r="R1901">
            <v>-105.01</v>
          </cell>
          <cell r="S1901">
            <v>-969.36</v>
          </cell>
          <cell r="T1901">
            <v>-566.48</v>
          </cell>
          <cell r="U1901">
            <v>-90331.42</v>
          </cell>
          <cell r="V1901">
            <v>-150756.14000000001</v>
          </cell>
          <cell r="W1901">
            <v>-334.64</v>
          </cell>
          <cell r="X1901">
            <v>-305.5</v>
          </cell>
          <cell r="Y1901">
            <v>-6837.05</v>
          </cell>
          <cell r="Z1901">
            <v>-4506146.9800000004</v>
          </cell>
          <cell r="AA1901">
            <v>-146940.64000000001</v>
          </cell>
          <cell r="AD1901">
            <v>-40657.680833333339</v>
          </cell>
          <cell r="AE1901">
            <v>-42049.667916666665</v>
          </cell>
          <cell r="AF1901">
            <v>-40787.306250000001</v>
          </cell>
          <cell r="AG1901">
            <v>-35799.529166666667</v>
          </cell>
          <cell r="AH1901">
            <v>-35042.845416666663</v>
          </cell>
          <cell r="AI1901">
            <v>-45082.105833333335</v>
          </cell>
          <cell r="AJ1901">
            <v>-45143.976666666662</v>
          </cell>
          <cell r="AK1901">
            <v>-38219.645416666674</v>
          </cell>
          <cell r="AL1901">
            <v>-35864.990000000005</v>
          </cell>
          <cell r="AM1901">
            <v>-221971.15500000003</v>
          </cell>
          <cell r="AN1901">
            <v>-415847.94166666671</v>
          </cell>
          <cell r="AP1901">
            <v>-445996.27916666673</v>
          </cell>
          <cell r="AT1901">
            <v>0</v>
          </cell>
        </row>
        <row r="1902"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  <cell r="AP1902">
            <v>0</v>
          </cell>
          <cell r="AT1902">
            <v>0</v>
          </cell>
        </row>
        <row r="1903"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  <cell r="AK1903">
            <v>0</v>
          </cell>
          <cell r="AL1903">
            <v>0</v>
          </cell>
          <cell r="AM1903">
            <v>0</v>
          </cell>
          <cell r="AN1903">
            <v>0</v>
          </cell>
          <cell r="AP1903">
            <v>0</v>
          </cell>
          <cell r="AT1903" t="str">
            <v>56</v>
          </cell>
        </row>
        <row r="1904">
          <cell r="J1904">
            <v>0</v>
          </cell>
          <cell r="K1904">
            <v>0</v>
          </cell>
          <cell r="L1904">
            <v>0</v>
          </cell>
          <cell r="M1904">
            <v>-1896.11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-1813.11</v>
          </cell>
          <cell r="S1904">
            <v>-1793.11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-1796.88</v>
          </cell>
          <cell r="Y1904">
            <v>-1796.88</v>
          </cell>
          <cell r="Z1904">
            <v>0</v>
          </cell>
          <cell r="AA1904">
            <v>0</v>
          </cell>
          <cell r="AD1904">
            <v>-311.42583333333329</v>
          </cell>
          <cell r="AE1904">
            <v>-386.97208333333333</v>
          </cell>
          <cell r="AF1904">
            <v>-499.39791666666662</v>
          </cell>
          <cell r="AG1904">
            <v>-497.40249999999997</v>
          </cell>
          <cell r="AH1904">
            <v>-458.52749999999997</v>
          </cell>
          <cell r="AI1904">
            <v>-458.52749999999997</v>
          </cell>
          <cell r="AJ1904">
            <v>-458.52749999999997</v>
          </cell>
          <cell r="AK1904">
            <v>-533.39750000000004</v>
          </cell>
          <cell r="AL1904">
            <v>-604.13291666666669</v>
          </cell>
          <cell r="AM1904">
            <v>-599.99833333333333</v>
          </cell>
          <cell r="AN1904">
            <v>-599.99833333333333</v>
          </cell>
          <cell r="AP1904">
            <v>-599.99833333333333</v>
          </cell>
          <cell r="AT1904">
            <v>0</v>
          </cell>
        </row>
        <row r="1905">
          <cell r="J1905">
            <v>1253798.79</v>
          </cell>
          <cell r="K1905">
            <v>134886.82</v>
          </cell>
          <cell r="L1905">
            <v>-575078.52</v>
          </cell>
          <cell r="M1905">
            <v>-1038336.34</v>
          </cell>
          <cell r="N1905">
            <v>-1455019.07</v>
          </cell>
          <cell r="O1905">
            <v>-764619.68</v>
          </cell>
          <cell r="P1905">
            <v>-742099.84</v>
          </cell>
          <cell r="Q1905">
            <v>-434833.18</v>
          </cell>
          <cell r="R1905">
            <v>2189285.9500000002</v>
          </cell>
          <cell r="S1905">
            <v>3069824.52</v>
          </cell>
          <cell r="T1905">
            <v>3849512.61</v>
          </cell>
          <cell r="U1905">
            <v>3231361.06</v>
          </cell>
          <cell r="V1905">
            <v>1497129.42</v>
          </cell>
          <cell r="W1905">
            <v>598289.69999999995</v>
          </cell>
          <cell r="X1905">
            <v>-591035.96</v>
          </cell>
          <cell r="Y1905">
            <v>-1577851.52</v>
          </cell>
          <cell r="Z1905">
            <v>-1682294.75</v>
          </cell>
          <cell r="AA1905">
            <v>-2001466.9</v>
          </cell>
          <cell r="AD1905">
            <v>417348.22291666683</v>
          </cell>
          <cell r="AE1905">
            <v>417450.24249999999</v>
          </cell>
          <cell r="AF1905">
            <v>511011.40499999997</v>
          </cell>
          <cell r="AG1905">
            <v>608853.76000000001</v>
          </cell>
          <cell r="AH1905">
            <v>688696.4258333334</v>
          </cell>
          <cell r="AI1905">
            <v>736695.70291666675</v>
          </cell>
          <cell r="AJ1905">
            <v>766142.9325</v>
          </cell>
          <cell r="AK1905">
            <v>784786.49249999982</v>
          </cell>
          <cell r="AL1905">
            <v>761641.80000000016</v>
          </cell>
          <cell r="AM1905">
            <v>729692.18083333352</v>
          </cell>
          <cell r="AN1905">
            <v>668687.06000000017</v>
          </cell>
          <cell r="AP1905">
            <v>443035.90166666667</v>
          </cell>
          <cell r="AT1905">
            <v>0</v>
          </cell>
        </row>
        <row r="1906">
          <cell r="J1906">
            <v>-15492440.289999999</v>
          </cell>
          <cell r="K1906">
            <v>-16463571.99</v>
          </cell>
          <cell r="L1906">
            <v>-16940438.859999999</v>
          </cell>
          <cell r="M1906">
            <v>-18534409.25</v>
          </cell>
          <cell r="N1906">
            <v>-18502384.34</v>
          </cell>
          <cell r="O1906">
            <v>-18405820.449999999</v>
          </cell>
          <cell r="P1906">
            <v>-19983458.510000002</v>
          </cell>
          <cell r="Q1906">
            <v>-17105387.32</v>
          </cell>
          <cell r="R1906">
            <v>-17094931.66</v>
          </cell>
          <cell r="S1906">
            <v>-17678129.09</v>
          </cell>
          <cell r="T1906">
            <v>-18546057.18</v>
          </cell>
          <cell r="U1906">
            <v>-17025039.48</v>
          </cell>
          <cell r="V1906">
            <v>-18022379.440000001</v>
          </cell>
          <cell r="W1906">
            <v>-17376358.600000001</v>
          </cell>
          <cell r="X1906">
            <v>-18226495.91</v>
          </cell>
          <cell r="Y1906">
            <v>-19339811.670000002</v>
          </cell>
          <cell r="Z1906">
            <v>-19322769.609999999</v>
          </cell>
          <cell r="AA1906">
            <v>-19729960.82</v>
          </cell>
          <cell r="AD1906">
            <v>-15614252.80833333</v>
          </cell>
          <cell r="AE1906">
            <v>-16152979.741249999</v>
          </cell>
          <cell r="AF1906">
            <v>-16691432.915833332</v>
          </cell>
          <cell r="AG1906">
            <v>-17161960.271666668</v>
          </cell>
          <cell r="AH1906">
            <v>-17512551.144166667</v>
          </cell>
          <cell r="AI1906">
            <v>-17753086.499583334</v>
          </cell>
          <cell r="AJ1906">
            <v>-17896533.40625</v>
          </cell>
          <cell r="AK1906">
            <v>-17988151.892083332</v>
          </cell>
          <cell r="AL1906">
            <v>-18075296.036666665</v>
          </cell>
          <cell r="AM1906">
            <v>-18143037.190416668</v>
          </cell>
          <cell r="AN1906">
            <v>-18232392.425416667</v>
          </cell>
          <cell r="AP1906">
            <v>-18209076.602083333</v>
          </cell>
          <cell r="AT1906">
            <v>0</v>
          </cell>
        </row>
        <row r="1907"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0</v>
          </cell>
          <cell r="AP1907">
            <v>0</v>
          </cell>
          <cell r="AT1907" t="str">
            <v>55</v>
          </cell>
        </row>
        <row r="1908"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P1908">
            <v>0</v>
          </cell>
          <cell r="AT1908" t="str">
            <v>9</v>
          </cell>
        </row>
        <row r="1909"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P1909">
            <v>0</v>
          </cell>
          <cell r="AT1909" t="str">
            <v>55</v>
          </cell>
        </row>
        <row r="1910"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  <cell r="AP1910">
            <v>0</v>
          </cell>
          <cell r="AT1910" t="str">
            <v>55</v>
          </cell>
        </row>
        <row r="1911">
          <cell r="J1911">
            <v>-30244032.469999999</v>
          </cell>
          <cell r="K1911">
            <v>-31581982.34</v>
          </cell>
          <cell r="L1911">
            <v>-32563711.190000001</v>
          </cell>
          <cell r="M1911">
            <v>-33838555.509999998</v>
          </cell>
          <cell r="N1911">
            <v>-34679107.590000004</v>
          </cell>
          <cell r="O1911">
            <v>-35627763.060000002</v>
          </cell>
          <cell r="P1911">
            <v>-36090643.979999997</v>
          </cell>
          <cell r="Q1911">
            <v>-36579996.969999999</v>
          </cell>
          <cell r="R1911">
            <v>-36994237.710000001</v>
          </cell>
          <cell r="S1911">
            <v>-37327917.200000003</v>
          </cell>
          <cell r="T1911">
            <v>-37471309.159999996</v>
          </cell>
          <cell r="U1911">
            <v>-37488718.119999997</v>
          </cell>
          <cell r="V1911">
            <v>-37768925.759999998</v>
          </cell>
          <cell r="W1911">
            <v>-37858570.549999997</v>
          </cell>
          <cell r="X1911">
            <v>-38066419.909999996</v>
          </cell>
          <cell r="Y1911">
            <v>-38188585.75</v>
          </cell>
          <cell r="Z1911">
            <v>-38150850.969999999</v>
          </cell>
          <cell r="AA1911">
            <v>-38304834.100000001</v>
          </cell>
          <cell r="AD1911">
            <v>-31212118.329166669</v>
          </cell>
          <cell r="AE1911">
            <v>-32147856.718333334</v>
          </cell>
          <cell r="AF1911">
            <v>-33060840.172499996</v>
          </cell>
          <cell r="AG1911">
            <v>-33911336.130833335</v>
          </cell>
          <cell r="AH1911">
            <v>-34677923.93666666</v>
          </cell>
          <cell r="AI1911">
            <v>-35354201.828749992</v>
          </cell>
          <cell r="AJ1911">
            <v>-35929263.557916664</v>
          </cell>
          <cell r="AK1911">
            <v>-36420067.596666664</v>
          </cell>
          <cell r="AL1911">
            <v>-36830598.386666663</v>
          </cell>
          <cell r="AM1911">
            <v>-37156505.620833337</v>
          </cell>
          <cell r="AN1911">
            <v>-37412706.221666671</v>
          </cell>
          <cell r="AP1911">
            <v>-37761724.095000006</v>
          </cell>
          <cell r="AT1911" t="str">
            <v>21.1</v>
          </cell>
        </row>
        <row r="1912">
          <cell r="J1912">
            <v>-6771993.8099999996</v>
          </cell>
          <cell r="K1912">
            <v>-6771993.8099999996</v>
          </cell>
          <cell r="L1912">
            <v>-6821993.8099999996</v>
          </cell>
          <cell r="M1912">
            <v>-6796993.8099999996</v>
          </cell>
          <cell r="N1912">
            <v>-6796993.8099999996</v>
          </cell>
          <cell r="O1912">
            <v>-6824321.4800000004</v>
          </cell>
          <cell r="P1912">
            <v>-6913572.9800000004</v>
          </cell>
          <cell r="Q1912">
            <v>-7025572.9800000004</v>
          </cell>
          <cell r="R1912">
            <v>-7025572.9800000004</v>
          </cell>
          <cell r="S1912">
            <v>-7059473.1799999997</v>
          </cell>
          <cell r="T1912">
            <v>-7294473.1799999997</v>
          </cell>
          <cell r="U1912">
            <v>-7294473.1799999997</v>
          </cell>
          <cell r="V1912">
            <v>-7294473.1799999997</v>
          </cell>
          <cell r="W1912">
            <v>-7279473.1799999997</v>
          </cell>
          <cell r="X1912">
            <v>-7419473.1799999997</v>
          </cell>
          <cell r="Y1912">
            <v>-7238673.1799999997</v>
          </cell>
          <cell r="Z1912">
            <v>-7308673.1799999997</v>
          </cell>
          <cell r="AA1912">
            <v>-7318673.1799999997</v>
          </cell>
          <cell r="AD1912">
            <v>-6513083.0954166679</v>
          </cell>
          <cell r="AE1912">
            <v>-6713652.192916668</v>
          </cell>
          <cell r="AF1912">
            <v>-6833019.2154166689</v>
          </cell>
          <cell r="AG1912">
            <v>-6873850.8295833347</v>
          </cell>
          <cell r="AH1912">
            <v>-6924474.1104166685</v>
          </cell>
          <cell r="AI1912">
            <v>-6971555.7245833352</v>
          </cell>
          <cell r="AJ1912">
            <v>-7014470.6720833359</v>
          </cell>
          <cell r="AK1912">
            <v>-7060510.6195833338</v>
          </cell>
          <cell r="AL1912">
            <v>-7103808.9004166676</v>
          </cell>
          <cell r="AM1912">
            <v>-7143532.1812500013</v>
          </cell>
          <cell r="AN1912">
            <v>-7185450.1424999991</v>
          </cell>
          <cell r="AP1912">
            <v>-7238685.6550000003</v>
          </cell>
          <cell r="AT1912">
            <v>21</v>
          </cell>
        </row>
        <row r="1913"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  <cell r="AP1913">
            <v>0</v>
          </cell>
          <cell r="AT1913">
            <v>0</v>
          </cell>
        </row>
        <row r="1914"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0</v>
          </cell>
          <cell r="AP1914">
            <v>0</v>
          </cell>
          <cell r="AT1914">
            <v>21</v>
          </cell>
        </row>
        <row r="1915"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N1915">
            <v>0</v>
          </cell>
          <cell r="AP1915">
            <v>0</v>
          </cell>
          <cell r="AT1915">
            <v>0</v>
          </cell>
        </row>
        <row r="1916"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  <cell r="AP1916">
            <v>0</v>
          </cell>
          <cell r="AT1916" t="str">
            <v>38.1</v>
          </cell>
        </row>
        <row r="1917"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P1917">
            <v>0</v>
          </cell>
          <cell r="AT1917">
            <v>21</v>
          </cell>
        </row>
        <row r="1918"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  <cell r="AK1918">
            <v>0</v>
          </cell>
          <cell r="AL1918">
            <v>0</v>
          </cell>
          <cell r="AM1918">
            <v>0</v>
          </cell>
          <cell r="AN1918">
            <v>0</v>
          </cell>
          <cell r="AP1918">
            <v>0</v>
          </cell>
          <cell r="AT1918">
            <v>21</v>
          </cell>
        </row>
        <row r="1919"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P1919">
            <v>0</v>
          </cell>
          <cell r="AT1919">
            <v>0</v>
          </cell>
        </row>
        <row r="1920"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0</v>
          </cell>
          <cell r="Z1920">
            <v>0</v>
          </cell>
          <cell r="AA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P1920">
            <v>0</v>
          </cell>
          <cell r="AT1920">
            <v>0</v>
          </cell>
        </row>
        <row r="1921"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  <cell r="AP1921">
            <v>0</v>
          </cell>
          <cell r="AT1921">
            <v>0</v>
          </cell>
        </row>
        <row r="1922">
          <cell r="J1922">
            <v>-4138133.43</v>
          </cell>
          <cell r="K1922">
            <v>-3951306.66</v>
          </cell>
          <cell r="L1922">
            <v>-4283127.8</v>
          </cell>
          <cell r="M1922">
            <v>-4181333.58</v>
          </cell>
          <cell r="N1922">
            <v>-3868439.86</v>
          </cell>
          <cell r="O1922">
            <v>-4535249.5</v>
          </cell>
          <cell r="P1922">
            <v>-4868942.49</v>
          </cell>
          <cell r="Q1922">
            <v>-6090755.4400000004</v>
          </cell>
          <cell r="R1922">
            <v>-5964676.6100000003</v>
          </cell>
          <cell r="S1922">
            <v>-4999655.55</v>
          </cell>
          <cell r="T1922">
            <v>-4604448.55</v>
          </cell>
          <cell r="U1922">
            <v>-8131285.8200000003</v>
          </cell>
          <cell r="V1922">
            <v>-3850661.07</v>
          </cell>
          <cell r="W1922">
            <v>-3596871.1</v>
          </cell>
          <cell r="X1922">
            <v>-3809311.84</v>
          </cell>
          <cell r="Y1922">
            <v>-4100269.14</v>
          </cell>
          <cell r="Z1922">
            <v>-3883056.83</v>
          </cell>
          <cell r="AA1922">
            <v>-4544220.16</v>
          </cell>
          <cell r="AD1922">
            <v>-4543564.7175000003</v>
          </cell>
          <cell r="AE1922">
            <v>-4578289.6466666665</v>
          </cell>
          <cell r="AF1922">
            <v>-4611041.1108333329</v>
          </cell>
          <cell r="AG1922">
            <v>-4621134.6029166663</v>
          </cell>
          <cell r="AH1922">
            <v>-4793356.4212499997</v>
          </cell>
          <cell r="AI1922">
            <v>-4956134.9258333333</v>
          </cell>
          <cell r="AJ1922">
            <v>-4929388.7625000002</v>
          </cell>
          <cell r="AK1922">
            <v>-4894878.2824999997</v>
          </cell>
          <cell r="AL1922">
            <v>-4871758.2658333331</v>
          </cell>
          <cell r="AM1922">
            <v>-4868989.6212499999</v>
          </cell>
          <cell r="AN1922">
            <v>-4869972.439166666</v>
          </cell>
          <cell r="AP1922">
            <v>-4876889.9595833337</v>
          </cell>
          <cell r="AT1922">
            <v>0</v>
          </cell>
        </row>
        <row r="1923">
          <cell r="J1923">
            <v>-1104456.6200000001</v>
          </cell>
          <cell r="K1923">
            <v>-933311.22</v>
          </cell>
          <cell r="L1923">
            <v>-894651.71</v>
          </cell>
          <cell r="M1923">
            <v>-860624.76</v>
          </cell>
          <cell r="N1923">
            <v>-1007268.29</v>
          </cell>
          <cell r="O1923">
            <v>-1482245.26</v>
          </cell>
          <cell r="P1923">
            <v>-1934439.6</v>
          </cell>
          <cell r="Q1923">
            <v>-2958607.48</v>
          </cell>
          <cell r="R1923">
            <v>-2785569.32</v>
          </cell>
          <cell r="S1923">
            <v>-2282537.9700000002</v>
          </cell>
          <cell r="T1923">
            <v>-1860291.97</v>
          </cell>
          <cell r="U1923">
            <v>-1543222.08</v>
          </cell>
          <cell r="V1923">
            <v>-1101140.58</v>
          </cell>
          <cell r="W1923">
            <v>-889185.64</v>
          </cell>
          <cell r="X1923">
            <v>-835992.13</v>
          </cell>
          <cell r="Y1923">
            <v>-848709.78</v>
          </cell>
          <cell r="Z1923">
            <v>-1001627.53</v>
          </cell>
          <cell r="AA1923">
            <v>-1674073.2</v>
          </cell>
          <cell r="AD1923">
            <v>-1494169.64</v>
          </cell>
          <cell r="AE1923">
            <v>-1529730.1845833333</v>
          </cell>
          <cell r="AF1923">
            <v>-1573535.9687499998</v>
          </cell>
          <cell r="AG1923">
            <v>-1600064.7116666667</v>
          </cell>
          <cell r="AH1923">
            <v>-1621603.80375</v>
          </cell>
          <cell r="AI1923">
            <v>-1637130.6883333337</v>
          </cell>
          <cell r="AJ1923">
            <v>-1635153.9541666668</v>
          </cell>
          <cell r="AK1923">
            <v>-1630871.239166667</v>
          </cell>
          <cell r="AL1923">
            <v>-1627930.6325000003</v>
          </cell>
          <cell r="AM1923">
            <v>-1627199.1433333335</v>
          </cell>
          <cell r="AN1923">
            <v>-1634956.9425000006</v>
          </cell>
          <cell r="AP1923">
            <v>-1646495.7258333333</v>
          </cell>
          <cell r="AT1923">
            <v>0</v>
          </cell>
        </row>
        <row r="1924"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  <cell r="AP1924">
            <v>0</v>
          </cell>
          <cell r="AT1924">
            <v>0</v>
          </cell>
        </row>
        <row r="1925"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1.25</v>
          </cell>
          <cell r="R1925">
            <v>919.11</v>
          </cell>
          <cell r="S1925">
            <v>-11162107.5</v>
          </cell>
          <cell r="T1925">
            <v>-6580932.5999999996</v>
          </cell>
          <cell r="U1925">
            <v>-5412108.7400000002</v>
          </cell>
          <cell r="V1925">
            <v>5217674.6500000004</v>
          </cell>
          <cell r="W1925">
            <v>1.26</v>
          </cell>
          <cell r="X1925">
            <v>1.25</v>
          </cell>
          <cell r="Y1925">
            <v>1.26</v>
          </cell>
          <cell r="Z1925">
            <v>3057798.26</v>
          </cell>
          <cell r="AA1925">
            <v>3057798.24</v>
          </cell>
          <cell r="AD1925">
            <v>5.2083333333333336E-2</v>
          </cell>
          <cell r="AE1925">
            <v>38.400416666666665</v>
          </cell>
          <cell r="AF1925">
            <v>-465011.11583333329</v>
          </cell>
          <cell r="AG1925">
            <v>-1204304.4533333334</v>
          </cell>
          <cell r="AH1925">
            <v>-1704014.509166667</v>
          </cell>
          <cell r="AI1925">
            <v>-1712115.9295833337</v>
          </cell>
          <cell r="AJ1925">
            <v>-1494712.7666666673</v>
          </cell>
          <cell r="AK1925">
            <v>-1494712.6620833336</v>
          </cell>
          <cell r="AL1925">
            <v>-1494712.5575000003</v>
          </cell>
          <cell r="AM1925">
            <v>-1367304.2441666669</v>
          </cell>
          <cell r="AN1925">
            <v>-1112487.7233333336</v>
          </cell>
          <cell r="AP1925">
            <v>-649826.96875000023</v>
          </cell>
          <cell r="AT1925">
            <v>0</v>
          </cell>
        </row>
        <row r="1926"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P1926">
            <v>0</v>
          </cell>
          <cell r="AT1926" t="str">
            <v>55</v>
          </cell>
        </row>
        <row r="1927"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0</v>
          </cell>
          <cell r="AP1927">
            <v>0</v>
          </cell>
          <cell r="AT1927">
            <v>0</v>
          </cell>
        </row>
        <row r="1928">
          <cell r="J1928">
            <v>-108.27</v>
          </cell>
          <cell r="K1928">
            <v>-108.27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D1928">
            <v>-84.676249999999996</v>
          </cell>
          <cell r="AE1928">
            <v>-69.146249999999995</v>
          </cell>
          <cell r="AF1928">
            <v>-56.870000000000005</v>
          </cell>
          <cell r="AG1928">
            <v>-38.08625</v>
          </cell>
          <cell r="AH1928">
            <v>-22.556250000000002</v>
          </cell>
          <cell r="AI1928">
            <v>-13.53375</v>
          </cell>
          <cell r="AJ1928">
            <v>-4.5112499999999995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P1928">
            <v>0</v>
          </cell>
          <cell r="AT1928">
            <v>0</v>
          </cell>
        </row>
        <row r="1929">
          <cell r="J1929">
            <v>0</v>
          </cell>
          <cell r="K1929">
            <v>0</v>
          </cell>
          <cell r="L1929">
            <v>0</v>
          </cell>
          <cell r="M1929">
            <v>-323745.42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-350847.8</v>
          </cell>
          <cell r="S1929">
            <v>-347015.03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-359798.55</v>
          </cell>
          <cell r="Y1929">
            <v>-335992.94</v>
          </cell>
          <cell r="Z1929">
            <v>0</v>
          </cell>
          <cell r="AA1929">
            <v>0</v>
          </cell>
          <cell r="AD1929">
            <v>-83641.90416666666</v>
          </cell>
          <cell r="AE1929">
            <v>-98260.562499999985</v>
          </cell>
          <cell r="AF1929">
            <v>-113657.41041666665</v>
          </cell>
          <cell r="AG1929">
            <v>-99784.810416666674</v>
          </cell>
          <cell r="AH1929">
            <v>-85134.020833333328</v>
          </cell>
          <cell r="AI1929">
            <v>-85134.020833333328</v>
          </cell>
          <cell r="AJ1929">
            <v>-85134.020833333328</v>
          </cell>
          <cell r="AK1929">
            <v>-100125.62708333333</v>
          </cell>
          <cell r="AL1929">
            <v>-115627.54666666668</v>
          </cell>
          <cell r="AM1929">
            <v>-116137.86</v>
          </cell>
          <cell r="AN1929">
            <v>-116137.86</v>
          </cell>
          <cell r="AP1929">
            <v>-116137.86</v>
          </cell>
          <cell r="AT1929">
            <v>0</v>
          </cell>
        </row>
        <row r="1930"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P1930">
            <v>0</v>
          </cell>
          <cell r="AT1930">
            <v>0</v>
          </cell>
        </row>
        <row r="1931"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P1931">
            <v>0</v>
          </cell>
          <cell r="AT1931">
            <v>0</v>
          </cell>
        </row>
        <row r="1932"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P1932">
            <v>0</v>
          </cell>
          <cell r="AT1932">
            <v>0</v>
          </cell>
        </row>
        <row r="1933">
          <cell r="J1933">
            <v>0</v>
          </cell>
          <cell r="K1933">
            <v>0</v>
          </cell>
          <cell r="L1933">
            <v>-2264.4499999999998</v>
          </cell>
          <cell r="M1933">
            <v>-2264.4499999999998</v>
          </cell>
          <cell r="N1933">
            <v>-2264.4499999999998</v>
          </cell>
          <cell r="O1933">
            <v>-4581.9399999999996</v>
          </cell>
          <cell r="P1933">
            <v>-4581.9399999999996</v>
          </cell>
          <cell r="Q1933">
            <v>-6927.63</v>
          </cell>
          <cell r="R1933">
            <v>-6927.63</v>
          </cell>
          <cell r="S1933">
            <v>-6927.63</v>
          </cell>
          <cell r="T1933">
            <v>-6927.63</v>
          </cell>
          <cell r="U1933">
            <v>0</v>
          </cell>
          <cell r="V1933">
            <v>0</v>
          </cell>
          <cell r="W1933">
            <v>-5320.98</v>
          </cell>
          <cell r="X1933">
            <v>0</v>
          </cell>
          <cell r="Y1933">
            <v>0</v>
          </cell>
          <cell r="Z1933">
            <v>-4160.6000000000004</v>
          </cell>
          <cell r="AA1933">
            <v>-715.26</v>
          </cell>
          <cell r="AD1933">
            <v>-1618.4204166666666</v>
          </cell>
          <cell r="AE1933">
            <v>-2195.7229166666666</v>
          </cell>
          <cell r="AF1933">
            <v>-2773.0254166666668</v>
          </cell>
          <cell r="AG1933">
            <v>-3350.3279166666671</v>
          </cell>
          <cell r="AH1933">
            <v>-3638.9791666666665</v>
          </cell>
          <cell r="AI1933">
            <v>-3638.9791666666665</v>
          </cell>
          <cell r="AJ1933">
            <v>-3860.6866666666665</v>
          </cell>
          <cell r="AK1933">
            <v>-3988.0420833333333</v>
          </cell>
          <cell r="AL1933">
            <v>-3799.3379166666668</v>
          </cell>
          <cell r="AM1933">
            <v>-3783.992083333334</v>
          </cell>
          <cell r="AN1933">
            <v>-3701.8866666666668</v>
          </cell>
          <cell r="AP1933">
            <v>-3242.5679166666669</v>
          </cell>
          <cell r="AT1933">
            <v>0</v>
          </cell>
        </row>
        <row r="1934">
          <cell r="J1934">
            <v>-47689762.329999998</v>
          </cell>
          <cell r="K1934">
            <v>-48343602.93</v>
          </cell>
          <cell r="L1934">
            <v>-52318584.840000004</v>
          </cell>
          <cell r="M1934">
            <v>-54396199.840000004</v>
          </cell>
          <cell r="N1934">
            <v>-33640295.490000002</v>
          </cell>
          <cell r="O1934">
            <v>-37378106.530000001</v>
          </cell>
          <cell r="P1934">
            <v>-41115915.390000001</v>
          </cell>
          <cell r="Q1934">
            <v>-44685701.590000004</v>
          </cell>
          <cell r="R1934">
            <v>-48812554.090000004</v>
          </cell>
          <cell r="S1934">
            <v>-52939405.789999999</v>
          </cell>
          <cell r="T1934">
            <v>-57900810.780000001</v>
          </cell>
          <cell r="U1934">
            <v>-39561512.840000004</v>
          </cell>
          <cell r="V1934">
            <v>-43764287.380000003</v>
          </cell>
          <cell r="W1934">
            <v>-47967061.460000001</v>
          </cell>
          <cell r="X1934">
            <v>-52169836.649999999</v>
          </cell>
          <cell r="Y1934">
            <v>-54147620.920000002</v>
          </cell>
          <cell r="Z1934">
            <v>-35275268.090000004</v>
          </cell>
          <cell r="AA1934">
            <v>-39199918.75</v>
          </cell>
          <cell r="AD1934">
            <v>-48147747.923750006</v>
          </cell>
          <cell r="AE1934">
            <v>-47827257.129583336</v>
          </cell>
          <cell r="AF1934">
            <v>-47465764.812083341</v>
          </cell>
          <cell r="AG1934">
            <v>-47065363.007500015</v>
          </cell>
          <cell r="AH1934">
            <v>-46710581.054583348</v>
          </cell>
          <cell r="AI1934">
            <v>-46401642.913750015</v>
          </cell>
          <cell r="AJ1934">
            <v>-46222392.229583345</v>
          </cell>
          <cell r="AK1934">
            <v>-46200505.160416663</v>
          </cell>
          <cell r="AL1934">
            <v>-46183949.86416667</v>
          </cell>
          <cell r="AM1934">
            <v>-46241716.267499991</v>
          </cell>
          <cell r="AN1934">
            <v>-46385748.968333334</v>
          </cell>
          <cell r="AP1934">
            <v>-46751209.111250006</v>
          </cell>
          <cell r="AT1934">
            <v>0</v>
          </cell>
        </row>
        <row r="1935">
          <cell r="J1935">
            <v>-5520242.6600000001</v>
          </cell>
          <cell r="K1935">
            <v>-6038394.3399999999</v>
          </cell>
          <cell r="L1935">
            <v>-6956256.0199999996</v>
          </cell>
          <cell r="M1935">
            <v>-7950147.0800000001</v>
          </cell>
          <cell r="N1935">
            <v>-8944626.0800000001</v>
          </cell>
          <cell r="O1935">
            <v>-9937210.4199999999</v>
          </cell>
          <cell r="P1935">
            <v>-5045631.8600000003</v>
          </cell>
          <cell r="Q1935">
            <v>-5980648.04</v>
          </cell>
          <cell r="R1935">
            <v>-7031682.2599999998</v>
          </cell>
          <cell r="S1935">
            <v>-8083241.2599999998</v>
          </cell>
          <cell r="T1935">
            <v>-9133637.6999999993</v>
          </cell>
          <cell r="U1935">
            <v>-10184613.939999999</v>
          </cell>
          <cell r="V1935">
            <v>-5254887.4400000004</v>
          </cell>
          <cell r="W1935">
            <v>-6330068.9199999999</v>
          </cell>
          <cell r="X1935">
            <v>-7339784.1600000001</v>
          </cell>
          <cell r="Y1935">
            <v>-8388407.4000000004</v>
          </cell>
          <cell r="Z1935">
            <v>-9437031.6400000006</v>
          </cell>
          <cell r="AA1935">
            <v>-10485538.859999999</v>
          </cell>
          <cell r="AD1935">
            <v>-7522253.7804166665</v>
          </cell>
          <cell r="AE1935">
            <v>-7539826.7575000003</v>
          </cell>
          <cell r="AF1935">
            <v>-7552993.1045833342</v>
          </cell>
          <cell r="AG1935">
            <v>-7561778.9137500003</v>
          </cell>
          <cell r="AH1935">
            <v>-7566129.4445833331</v>
          </cell>
          <cell r="AI1935">
            <v>-7556137.8374999985</v>
          </cell>
          <cell r="AJ1935">
            <v>-7557234.4774999991</v>
          </cell>
          <cell r="AK1935">
            <v>-7585367.9241666654</v>
          </cell>
          <cell r="AL1935">
            <v>-7619609.1099999985</v>
          </cell>
          <cell r="AM1935">
            <v>-7658386.8549999995</v>
          </cell>
          <cell r="AN1935">
            <v>-7701750.7716666674</v>
          </cell>
          <cell r="AP1935">
            <v>-7738838.3304166654</v>
          </cell>
          <cell r="AT1935">
            <v>0</v>
          </cell>
        </row>
        <row r="1936">
          <cell r="J1936">
            <v>-188464.83</v>
          </cell>
          <cell r="K1936">
            <v>-229501.91</v>
          </cell>
          <cell r="L1936">
            <v>-25515.65</v>
          </cell>
          <cell r="M1936">
            <v>-46158.93</v>
          </cell>
          <cell r="N1936">
            <v>-57612.13</v>
          </cell>
          <cell r="O1936">
            <v>-10657.77</v>
          </cell>
          <cell r="P1936">
            <v>-19432.330000000002</v>
          </cell>
          <cell r="Q1936">
            <v>-27622.46</v>
          </cell>
          <cell r="R1936">
            <v>-179623.03</v>
          </cell>
          <cell r="S1936">
            <v>-338655.68</v>
          </cell>
          <cell r="T1936">
            <v>-587118.64</v>
          </cell>
          <cell r="U1936">
            <v>-679255.47</v>
          </cell>
          <cell r="V1936">
            <v>-154625.35999999999</v>
          </cell>
          <cell r="W1936">
            <v>-194524.74</v>
          </cell>
          <cell r="X1936">
            <v>-33508.800000000003</v>
          </cell>
          <cell r="Y1936">
            <v>-50678.22</v>
          </cell>
          <cell r="Z1936">
            <v>-63754.11</v>
          </cell>
          <cell r="AA1936">
            <v>-11543.82</v>
          </cell>
          <cell r="AD1936">
            <v>-153583.82083333333</v>
          </cell>
          <cell r="AE1936">
            <v>-154060.71874999997</v>
          </cell>
          <cell r="AF1936">
            <v>-154051.04833333331</v>
          </cell>
          <cell r="AG1936">
            <v>-152837.23000000001</v>
          </cell>
          <cell r="AH1936">
            <v>-175983.67333333334</v>
          </cell>
          <cell r="AI1936">
            <v>-197724.92458333331</v>
          </cell>
          <cell r="AJ1936">
            <v>-194857.56458333335</v>
          </cell>
          <cell r="AK1936">
            <v>-193733.23041666669</v>
          </cell>
          <cell r="AL1936">
            <v>-194254.58208333337</v>
          </cell>
          <cell r="AM1936">
            <v>-194698.80166666672</v>
          </cell>
          <cell r="AN1936">
            <v>-194991.63624999998</v>
          </cell>
          <cell r="AP1936">
            <v>-195406.88666666663</v>
          </cell>
          <cell r="AT1936">
            <v>0</v>
          </cell>
        </row>
        <row r="1937">
          <cell r="J1937">
            <v>48646.29</v>
          </cell>
          <cell r="K1937">
            <v>0</v>
          </cell>
          <cell r="L1937">
            <v>-49717</v>
          </cell>
          <cell r="M1937">
            <v>-99434</v>
          </cell>
          <cell r="N1937">
            <v>-149152</v>
          </cell>
          <cell r="O1937">
            <v>-198869</v>
          </cell>
          <cell r="P1937">
            <v>348001.28000000003</v>
          </cell>
          <cell r="Q1937">
            <v>298302.28000000003</v>
          </cell>
          <cell r="R1937">
            <v>248594.28</v>
          </cell>
          <cell r="S1937">
            <v>198885.28</v>
          </cell>
          <cell r="T1937">
            <v>149177.28</v>
          </cell>
          <cell r="U1937">
            <v>99469.28</v>
          </cell>
          <cell r="V1937">
            <v>49760.28</v>
          </cell>
          <cell r="W1937">
            <v>0</v>
          </cell>
          <cell r="X1937">
            <v>-50398</v>
          </cell>
          <cell r="Y1937">
            <v>-100796</v>
          </cell>
          <cell r="Z1937">
            <v>-151194</v>
          </cell>
          <cell r="AA1937">
            <v>-201592</v>
          </cell>
          <cell r="AD1937">
            <v>72926.21375000001</v>
          </cell>
          <cell r="AE1937">
            <v>73455.667083333334</v>
          </cell>
          <cell r="AF1937">
            <v>73859.707916666681</v>
          </cell>
          <cell r="AG1937">
            <v>74174.832083333342</v>
          </cell>
          <cell r="AH1937">
            <v>74401.081250000017</v>
          </cell>
          <cell r="AI1937">
            <v>74538.413750000022</v>
          </cell>
          <cell r="AJ1937">
            <v>74584.830000000016</v>
          </cell>
          <cell r="AK1937">
            <v>74556.455000000016</v>
          </cell>
          <cell r="AL1937">
            <v>74471.330000000016</v>
          </cell>
          <cell r="AM1937">
            <v>74329.496666666688</v>
          </cell>
          <cell r="AN1937">
            <v>74130.955000000016</v>
          </cell>
          <cell r="AP1937">
            <v>74337.603333333333</v>
          </cell>
          <cell r="AT1937">
            <v>0</v>
          </cell>
        </row>
        <row r="1938"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-1831.35</v>
          </cell>
          <cell r="V1938">
            <v>-1831.35</v>
          </cell>
          <cell r="W1938">
            <v>-3774.93</v>
          </cell>
          <cell r="X1938">
            <v>-3774.93</v>
          </cell>
          <cell r="Y1938">
            <v>-3774.93</v>
          </cell>
          <cell r="Z1938">
            <v>-1851.14</v>
          </cell>
          <cell r="AA1938">
            <v>-1851.14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-76.306249999999991</v>
          </cell>
          <cell r="AI1938">
            <v>-228.91874999999996</v>
          </cell>
          <cell r="AJ1938">
            <v>-462.51375000000002</v>
          </cell>
          <cell r="AK1938">
            <v>-777.09124999999995</v>
          </cell>
          <cell r="AL1938">
            <v>-1091.66875</v>
          </cell>
          <cell r="AM1938">
            <v>-1326.0883333333334</v>
          </cell>
          <cell r="AN1938">
            <v>-1480.3500000000001</v>
          </cell>
          <cell r="AP1938">
            <v>-1791.2141666666666</v>
          </cell>
          <cell r="AT1938">
            <v>0</v>
          </cell>
        </row>
        <row r="1939"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P1939">
            <v>0</v>
          </cell>
          <cell r="AT1939">
            <v>0</v>
          </cell>
        </row>
        <row r="1940">
          <cell r="J1940">
            <v>-20323012.359999999</v>
          </cell>
          <cell r="K1940">
            <v>-21703412.239999998</v>
          </cell>
          <cell r="L1940">
            <v>-23440785.239999998</v>
          </cell>
          <cell r="M1940">
            <v>-24862896.66</v>
          </cell>
          <cell r="N1940">
            <v>-15752515.65</v>
          </cell>
          <cell r="O1940">
            <v>-17502795.530000001</v>
          </cell>
          <cell r="P1940">
            <v>-19253074.309999999</v>
          </cell>
          <cell r="Q1940">
            <v>-20965076.77</v>
          </cell>
          <cell r="R1940">
            <v>-22834674.559999999</v>
          </cell>
          <cell r="S1940">
            <v>-24704272.809999999</v>
          </cell>
          <cell r="T1940">
            <v>-26218112.899999999</v>
          </cell>
          <cell r="U1940">
            <v>-17510717.260000002</v>
          </cell>
          <cell r="V1940">
            <v>-19312403.989999998</v>
          </cell>
          <cell r="W1940">
            <v>-21114091.57</v>
          </cell>
          <cell r="X1940">
            <v>-22915778.510000002</v>
          </cell>
          <cell r="Y1940">
            <v>-24287788.09</v>
          </cell>
          <cell r="Z1940">
            <v>-15731798.529999999</v>
          </cell>
          <cell r="AA1940">
            <v>-17479452.100000001</v>
          </cell>
          <cell r="AD1940">
            <v>-21460260.844583336</v>
          </cell>
          <cell r="AE1940">
            <v>-21447965.090416666</v>
          </cell>
          <cell r="AF1940">
            <v>-21436560.905000001</v>
          </cell>
          <cell r="AG1940">
            <v>-21381839.667916667</v>
          </cell>
          <cell r="AH1940">
            <v>-21294271.580416668</v>
          </cell>
          <cell r="AI1940">
            <v>-21213836.842083335</v>
          </cell>
          <cell r="AJ1940">
            <v>-21147173.132083334</v>
          </cell>
          <cell r="AK1940">
            <v>-21100742.82375</v>
          </cell>
          <cell r="AL1940">
            <v>-21054904.686249997</v>
          </cell>
          <cell r="AM1940">
            <v>-21030078.615833331</v>
          </cell>
          <cell r="AN1940">
            <v>-21028242.759583332</v>
          </cell>
          <cell r="AP1940">
            <v>-21034137.88625</v>
          </cell>
          <cell r="AT1940">
            <v>0</v>
          </cell>
        </row>
        <row r="1941"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P1941">
            <v>0</v>
          </cell>
          <cell r="AT1941">
            <v>0</v>
          </cell>
        </row>
        <row r="1942">
          <cell r="J1942">
            <v>-7561546.7800000003</v>
          </cell>
          <cell r="K1942">
            <v>-9124802.3499999996</v>
          </cell>
          <cell r="L1942">
            <v>-5812319.3300000001</v>
          </cell>
          <cell r="M1942">
            <v>-7856396.29</v>
          </cell>
          <cell r="N1942">
            <v>-8966980.6099999994</v>
          </cell>
          <cell r="O1942">
            <v>-6483873.3399999999</v>
          </cell>
          <cell r="P1942">
            <v>-8137654.7400000002</v>
          </cell>
          <cell r="Q1942">
            <v>-11093702.810000001</v>
          </cell>
          <cell r="R1942">
            <v>-16170314.92</v>
          </cell>
          <cell r="S1942">
            <v>-10216985.630000001</v>
          </cell>
          <cell r="T1942">
            <v>-12189829.07</v>
          </cell>
          <cell r="U1942">
            <v>-7083055.5</v>
          </cell>
          <cell r="V1942">
            <v>-8246968.0800000001</v>
          </cell>
          <cell r="W1942">
            <v>-9638623.0700000003</v>
          </cell>
          <cell r="X1942">
            <v>-6083720.6900000004</v>
          </cell>
          <cell r="Y1942">
            <v>-7742725.04</v>
          </cell>
          <cell r="Z1942">
            <v>-9161547.8599999994</v>
          </cell>
          <cell r="AA1942">
            <v>-6664323.8700000001</v>
          </cell>
          <cell r="AD1942">
            <v>-8471118.834999999</v>
          </cell>
          <cell r="AE1942">
            <v>-8773860.2808333319</v>
          </cell>
          <cell r="AF1942">
            <v>-9098342.2524999995</v>
          </cell>
          <cell r="AG1942">
            <v>-9155399.2962499987</v>
          </cell>
          <cell r="AH1942">
            <v>-9215089.7058333326</v>
          </cell>
          <cell r="AI1942">
            <v>-9253347.6683333348</v>
          </cell>
          <cell r="AJ1942">
            <v>-9303316.0858333334</v>
          </cell>
          <cell r="AK1942">
            <v>-9336033.6725000013</v>
          </cell>
          <cell r="AL1942">
            <v>-9342605.7604166679</v>
          </cell>
          <cell r="AM1942">
            <v>-9345976.427083334</v>
          </cell>
          <cell r="AN1942">
            <v>-9361602.1679166667</v>
          </cell>
          <cell r="AP1942">
            <v>-9444796.8883333337</v>
          </cell>
          <cell r="AT1942">
            <v>0</v>
          </cell>
        </row>
        <row r="1943"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P1943">
            <v>0</v>
          </cell>
          <cell r="AT1943">
            <v>0</v>
          </cell>
        </row>
        <row r="1944">
          <cell r="J1944">
            <v>-241293.68</v>
          </cell>
          <cell r="K1944">
            <v>-369589.39</v>
          </cell>
          <cell r="L1944">
            <v>-264438.13</v>
          </cell>
          <cell r="M1944">
            <v>-392733.84</v>
          </cell>
          <cell r="N1944">
            <v>-521029.55</v>
          </cell>
          <cell r="O1944">
            <v>-185918.99</v>
          </cell>
          <cell r="P1944">
            <v>-314214.7</v>
          </cell>
          <cell r="Q1944">
            <v>-442510.41</v>
          </cell>
          <cell r="R1944">
            <v>-122553.28</v>
          </cell>
          <cell r="S1944">
            <v>-251823.6</v>
          </cell>
          <cell r="T1944">
            <v>-381093.92</v>
          </cell>
          <cell r="U1944">
            <v>-118453.13</v>
          </cell>
          <cell r="V1944">
            <v>-247723.45</v>
          </cell>
          <cell r="W1944">
            <v>-376993.77</v>
          </cell>
          <cell r="X1944">
            <v>-260180.24</v>
          </cell>
          <cell r="Y1944">
            <v>-389450.56</v>
          </cell>
          <cell r="Z1944">
            <v>-518720.88</v>
          </cell>
          <cell r="AA1944">
            <v>-189196.01</v>
          </cell>
          <cell r="AD1944">
            <v>-302202.06041666662</v>
          </cell>
          <cell r="AE1944">
            <v>-302006.27750000003</v>
          </cell>
          <cell r="AF1944">
            <v>-301153.49625000003</v>
          </cell>
          <cell r="AG1944">
            <v>-300381.9325</v>
          </cell>
          <cell r="AH1944">
            <v>-300243.75333333336</v>
          </cell>
          <cell r="AI1944">
            <v>-300738.95874999999</v>
          </cell>
          <cell r="AJ1944">
            <v>-301315.38166666665</v>
          </cell>
          <cell r="AK1944">
            <v>-301446.48541666666</v>
          </cell>
          <cell r="AL1944">
            <v>-301132.27</v>
          </cell>
          <cell r="AM1944">
            <v>-300899.27208333334</v>
          </cell>
          <cell r="AN1944">
            <v>-300939.62</v>
          </cell>
          <cell r="AP1944">
            <v>-301648.22500000003</v>
          </cell>
          <cell r="AT1944">
            <v>0</v>
          </cell>
        </row>
        <row r="1945">
          <cell r="J1945">
            <v>-4.6100000000000003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-9.5</v>
          </cell>
          <cell r="S1945">
            <v>-19.010000000000002</v>
          </cell>
          <cell r="T1945">
            <v>-39.17</v>
          </cell>
          <cell r="U1945">
            <v>-1.65</v>
          </cell>
          <cell r="V1945">
            <v>-1.65</v>
          </cell>
          <cell r="W1945">
            <v>-1.65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D1945">
            <v>-3.0591666666666666</v>
          </cell>
          <cell r="AE1945">
            <v>-3.0733333333333328</v>
          </cell>
          <cell r="AF1945">
            <v>-3.1158333333333332</v>
          </cell>
          <cell r="AG1945">
            <v>-4.7762500000000001</v>
          </cell>
          <cell r="AH1945">
            <v>-6.2850000000000001</v>
          </cell>
          <cell r="AI1945">
            <v>-6.038333333333334</v>
          </cell>
          <cell r="AJ1945">
            <v>-5.9837500000000015</v>
          </cell>
          <cell r="AK1945">
            <v>-6.052500000000002</v>
          </cell>
          <cell r="AL1945">
            <v>-6.052500000000002</v>
          </cell>
          <cell r="AM1945">
            <v>-6.052500000000002</v>
          </cell>
          <cell r="AN1945">
            <v>-6.052500000000002</v>
          </cell>
          <cell r="AP1945">
            <v>-6.052500000000002</v>
          </cell>
          <cell r="AT1945">
            <v>0</v>
          </cell>
        </row>
        <row r="1946">
          <cell r="J1946">
            <v>1600</v>
          </cell>
          <cell r="K1946">
            <v>1600</v>
          </cell>
          <cell r="L1946">
            <v>1600</v>
          </cell>
          <cell r="M1946">
            <v>1600</v>
          </cell>
          <cell r="N1946">
            <v>1600</v>
          </cell>
          <cell r="O1946">
            <v>1600</v>
          </cell>
          <cell r="P1946">
            <v>1600</v>
          </cell>
          <cell r="Q1946">
            <v>1596.43</v>
          </cell>
          <cell r="R1946">
            <v>-1026.04</v>
          </cell>
          <cell r="S1946">
            <v>-2532.5</v>
          </cell>
          <cell r="T1946">
            <v>-3250.27</v>
          </cell>
          <cell r="U1946">
            <v>-3775</v>
          </cell>
          <cell r="V1946">
            <v>-3556.25</v>
          </cell>
          <cell r="W1946">
            <v>1596.43</v>
          </cell>
          <cell r="X1946">
            <v>1596.43</v>
          </cell>
          <cell r="Y1946">
            <v>1596.43</v>
          </cell>
          <cell r="Z1946">
            <v>1596.43</v>
          </cell>
          <cell r="AA1946">
            <v>6915.43</v>
          </cell>
          <cell r="AD1946">
            <v>1599.8512499999999</v>
          </cell>
          <cell r="AE1946">
            <v>1490.2841666666666</v>
          </cell>
          <cell r="AF1946">
            <v>1208.6783333333333</v>
          </cell>
          <cell r="AG1946">
            <v>834.3962499999999</v>
          </cell>
          <cell r="AH1946">
            <v>408.34333333333325</v>
          </cell>
          <cell r="AI1946">
            <v>-30.458750000000084</v>
          </cell>
          <cell r="AJ1946">
            <v>-245.45125000000007</v>
          </cell>
          <cell r="AK1946">
            <v>-245.74874999999989</v>
          </cell>
          <cell r="AL1946">
            <v>-246.04624999999987</v>
          </cell>
          <cell r="AM1946">
            <v>-246.34374999999986</v>
          </cell>
          <cell r="AN1946">
            <v>-25.016249999999825</v>
          </cell>
          <cell r="AP1946">
            <v>235.69875000000022</v>
          </cell>
          <cell r="AT1946">
            <v>0</v>
          </cell>
        </row>
        <row r="1947"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P1947">
            <v>-62.707500000000003</v>
          </cell>
          <cell r="AT1947">
            <v>0</v>
          </cell>
        </row>
        <row r="1948">
          <cell r="J1948">
            <v>-5833545.8700000001</v>
          </cell>
          <cell r="K1948">
            <v>-6065798.7300000004</v>
          </cell>
          <cell r="L1948">
            <v>-5909908.9400000004</v>
          </cell>
          <cell r="M1948">
            <v>-6500357.9500000002</v>
          </cell>
          <cell r="N1948">
            <v>-1624806.04</v>
          </cell>
          <cell r="O1948">
            <v>-2601465.1</v>
          </cell>
          <cell r="P1948">
            <v>-4591493.2699999996</v>
          </cell>
          <cell r="Q1948">
            <v>-8233655.54</v>
          </cell>
          <cell r="R1948">
            <v>-9621944.8200000003</v>
          </cell>
          <cell r="S1948">
            <v>-9085060.8200000003</v>
          </cell>
          <cell r="T1948">
            <v>-8434517.8499999996</v>
          </cell>
          <cell r="U1948">
            <v>-7077267.3300000001</v>
          </cell>
          <cell r="V1948">
            <v>-6693093.8300000001</v>
          </cell>
          <cell r="W1948">
            <v>-6351669.8200000003</v>
          </cell>
          <cell r="X1948">
            <v>-6148972.2599999998</v>
          </cell>
          <cell r="Y1948">
            <v>-6398432.5800000001</v>
          </cell>
          <cell r="Z1948">
            <v>2157101.2799999998</v>
          </cell>
          <cell r="AA1948">
            <v>-761743.72</v>
          </cell>
          <cell r="AD1948">
            <v>-6101253.9741666662</v>
          </cell>
          <cell r="AE1948">
            <v>-6117689.8575000009</v>
          </cell>
          <cell r="AF1948">
            <v>-6168076.8399999999</v>
          </cell>
          <cell r="AG1948">
            <v>-6231650.7945833327</v>
          </cell>
          <cell r="AH1948">
            <v>-6283422.6558333337</v>
          </cell>
          <cell r="AI1948">
            <v>-6334133.0199999996</v>
          </cell>
          <cell r="AJ1948">
            <v>-6381858.8137499997</v>
          </cell>
          <cell r="AK1948">
            <v>-6403731.0808333335</v>
          </cell>
          <cell r="AL1948">
            <v>-6409445.1620833343</v>
          </cell>
          <cell r="AM1948">
            <v>-6247618.7999999998</v>
          </cell>
          <cell r="AN1948">
            <v>-6013384.2708333321</v>
          </cell>
          <cell r="AP1948">
            <v>-6159175.6904166667</v>
          </cell>
          <cell r="AT1948">
            <v>0</v>
          </cell>
        </row>
        <row r="1949"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P1949">
            <v>0</v>
          </cell>
          <cell r="AT1949" t="str">
            <v xml:space="preserve"> </v>
          </cell>
        </row>
        <row r="1950">
          <cell r="J1950">
            <v>-1881022.26</v>
          </cell>
          <cell r="K1950">
            <v>-1729630.02</v>
          </cell>
          <cell r="L1950">
            <v>-1502913.69</v>
          </cell>
          <cell r="M1950">
            <v>-1325180.94</v>
          </cell>
          <cell r="N1950">
            <v>-1422846.71</v>
          </cell>
          <cell r="O1950">
            <v>-1687878.48</v>
          </cell>
          <cell r="P1950">
            <v>-2694342.41</v>
          </cell>
          <cell r="Q1950">
            <v>-4515640.92</v>
          </cell>
          <cell r="R1950">
            <v>-6263160.25</v>
          </cell>
          <cell r="S1950">
            <v>-5386417.1600000001</v>
          </cell>
          <cell r="T1950">
            <v>-4788448.5</v>
          </cell>
          <cell r="U1950">
            <v>-3518748.21</v>
          </cell>
          <cell r="V1950">
            <v>-2782570.99</v>
          </cell>
          <cell r="W1950">
            <v>-1876088.97</v>
          </cell>
          <cell r="X1950">
            <v>-1540530.66</v>
          </cell>
          <cell r="Y1950">
            <v>-1348472.13</v>
          </cell>
          <cell r="Z1950">
            <v>-1417467.38</v>
          </cell>
          <cell r="AA1950">
            <v>-1892574.74</v>
          </cell>
          <cell r="AD1950">
            <v>-2709053.9166666674</v>
          </cell>
          <cell r="AE1950">
            <v>-2757596.2191666667</v>
          </cell>
          <cell r="AF1950">
            <v>-2856379.3187499996</v>
          </cell>
          <cell r="AG1950">
            <v>-2952773.9633333334</v>
          </cell>
          <cell r="AH1950">
            <v>-3029051.1991666667</v>
          </cell>
          <cell r="AI1950">
            <v>-3097250.3262499999</v>
          </cell>
          <cell r="AJ1950">
            <v>-3140917.3129166663</v>
          </cell>
          <cell r="AK1950">
            <v>-3148587.1429166663</v>
          </cell>
          <cell r="AL1950">
            <v>-3151124.9829166662</v>
          </cell>
          <cell r="AM1950">
            <v>-3151871.3104166668</v>
          </cell>
          <cell r="AN1950">
            <v>-3160176.1825000006</v>
          </cell>
          <cell r="AP1950">
            <v>-3244888.2220833325</v>
          </cell>
          <cell r="AT1950">
            <v>0</v>
          </cell>
        </row>
        <row r="1951">
          <cell r="J1951">
            <v>-2849993.34</v>
          </cell>
          <cell r="K1951">
            <v>-2948849.52</v>
          </cell>
          <cell r="L1951">
            <v>-1725828.89</v>
          </cell>
          <cell r="M1951">
            <v>-1889716.87</v>
          </cell>
          <cell r="N1951">
            <v>-2177488.23</v>
          </cell>
          <cell r="O1951">
            <v>-2356611.5099999998</v>
          </cell>
          <cell r="P1951">
            <v>-3512841.45</v>
          </cell>
          <cell r="Q1951">
            <v>-6073708.7300000004</v>
          </cell>
          <cell r="R1951">
            <v>0</v>
          </cell>
          <cell r="S1951">
            <v>-7109489.0599999996</v>
          </cell>
          <cell r="T1951">
            <v>-7729255.5</v>
          </cell>
          <cell r="U1951">
            <v>-4451353.26</v>
          </cell>
          <cell r="V1951">
            <v>-3919994.82</v>
          </cell>
          <cell r="W1951">
            <v>-3341906.32</v>
          </cell>
          <cell r="X1951">
            <v>-1811030.95</v>
          </cell>
          <cell r="Y1951">
            <v>-1871263.52</v>
          </cell>
          <cell r="Z1951">
            <v>-2147465.0299999998</v>
          </cell>
          <cell r="AA1951">
            <v>-2594323.65</v>
          </cell>
          <cell r="AD1951">
            <v>-3709553.3962500002</v>
          </cell>
          <cell r="AE1951">
            <v>-3463515.5587499999</v>
          </cell>
          <cell r="AF1951">
            <v>-3271302.9337500003</v>
          </cell>
          <cell r="AG1951">
            <v>-3404729.4695833339</v>
          </cell>
          <cell r="AH1951">
            <v>-3527172.9858333324</v>
          </cell>
          <cell r="AI1951">
            <v>-3613344.7583333328</v>
          </cell>
          <cell r="AJ1951">
            <v>-3674305.52</v>
          </cell>
          <cell r="AK1951">
            <v>-3694232.9725000001</v>
          </cell>
          <cell r="AL1951">
            <v>-3697014.1687500007</v>
          </cell>
          <cell r="AM1951">
            <v>-3694994.3125000005</v>
          </cell>
          <cell r="AN1951">
            <v>-3703648.018333334</v>
          </cell>
          <cell r="AP1951">
            <v>-3809890.2237499994</v>
          </cell>
          <cell r="AT1951">
            <v>0</v>
          </cell>
        </row>
        <row r="1952"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P1952">
            <v>0</v>
          </cell>
          <cell r="AT1952">
            <v>0</v>
          </cell>
        </row>
        <row r="1953"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P1953">
            <v>0</v>
          </cell>
          <cell r="AT1953">
            <v>0</v>
          </cell>
        </row>
        <row r="1954">
          <cell r="J1954">
            <v>-121170.89</v>
          </cell>
          <cell r="K1954">
            <v>-76014.42</v>
          </cell>
          <cell r="L1954">
            <v>-101061.46</v>
          </cell>
          <cell r="M1954">
            <v>-103858.34</v>
          </cell>
          <cell r="N1954">
            <v>-124277.43</v>
          </cell>
          <cell r="O1954">
            <v>-118168.71</v>
          </cell>
          <cell r="P1954">
            <v>-135221.31</v>
          </cell>
          <cell r="Q1954">
            <v>-161630.39999999999</v>
          </cell>
          <cell r="R1954">
            <v>-83208.12</v>
          </cell>
          <cell r="S1954">
            <v>-76294.62</v>
          </cell>
          <cell r="T1954">
            <v>-86855.16</v>
          </cell>
          <cell r="U1954">
            <v>-48771.12</v>
          </cell>
          <cell r="V1954">
            <v>-193386.44</v>
          </cell>
          <cell r="W1954">
            <v>-290405.08</v>
          </cell>
          <cell r="X1954">
            <v>-142794.07999999999</v>
          </cell>
          <cell r="Y1954">
            <v>-119202.62</v>
          </cell>
          <cell r="Z1954">
            <v>-2391921.1800000002</v>
          </cell>
          <cell r="AA1954">
            <v>-2245808.2400000002</v>
          </cell>
          <cell r="AD1954">
            <v>-115094.55916666666</v>
          </cell>
          <cell r="AE1954">
            <v>-114883.84291666666</v>
          </cell>
          <cell r="AF1954">
            <v>-113573.72499999998</v>
          </cell>
          <cell r="AG1954">
            <v>-110183.90541666666</v>
          </cell>
          <cell r="AH1954">
            <v>-105911.32791666668</v>
          </cell>
          <cell r="AI1954">
            <v>-106053.31291666668</v>
          </cell>
          <cell r="AJ1954">
            <v>-117995.23833333334</v>
          </cell>
          <cell r="AK1954">
            <v>-128667.04166666667</v>
          </cell>
          <cell r="AL1954">
            <v>-131045.24583333335</v>
          </cell>
          <cell r="AM1954">
            <v>-226169.74708333335</v>
          </cell>
          <cell r="AN1954">
            <v>-409306.55041666672</v>
          </cell>
          <cell r="AP1954">
            <v>-768459.04458333331</v>
          </cell>
          <cell r="AT1954">
            <v>0</v>
          </cell>
        </row>
        <row r="1955"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P1955">
            <v>0</v>
          </cell>
          <cell r="AT1955">
            <v>0</v>
          </cell>
        </row>
        <row r="1956">
          <cell r="J1956">
            <v>-84303.5</v>
          </cell>
          <cell r="K1956">
            <v>-88348.06</v>
          </cell>
          <cell r="L1956">
            <v>-84659.05</v>
          </cell>
          <cell r="M1956">
            <v>-100762.28</v>
          </cell>
          <cell r="N1956">
            <v>-111135.61</v>
          </cell>
          <cell r="O1956">
            <v>-105800.91</v>
          </cell>
          <cell r="P1956">
            <v>-118121.19</v>
          </cell>
          <cell r="Q1956">
            <v>-149727.12</v>
          </cell>
          <cell r="R1956">
            <v>-117803.02</v>
          </cell>
          <cell r="S1956">
            <v>-65535.82</v>
          </cell>
          <cell r="T1956">
            <v>-99760.3</v>
          </cell>
          <cell r="U1956">
            <v>-96206.74</v>
          </cell>
          <cell r="V1956">
            <v>-85686.77</v>
          </cell>
          <cell r="W1956">
            <v>-134366.15</v>
          </cell>
          <cell r="X1956">
            <v>-94358.69</v>
          </cell>
          <cell r="Y1956">
            <v>-107981.59</v>
          </cell>
          <cell r="Z1956">
            <v>-96019.26</v>
          </cell>
          <cell r="AA1956">
            <v>-73711.89</v>
          </cell>
          <cell r="AD1956">
            <v>-99810.686250000013</v>
          </cell>
          <cell r="AE1956">
            <v>-101810.56541666668</v>
          </cell>
          <cell r="AF1956">
            <v>-102695.205</v>
          </cell>
          <cell r="AG1956">
            <v>-102806.12</v>
          </cell>
          <cell r="AH1956">
            <v>-102762.69666666667</v>
          </cell>
          <cell r="AI1956">
            <v>-101904.60291666667</v>
          </cell>
          <cell r="AJ1956">
            <v>-103879.65958333334</v>
          </cell>
          <cell r="AK1956">
            <v>-106201.23166666664</v>
          </cell>
          <cell r="AL1956">
            <v>-106906.18791666666</v>
          </cell>
          <cell r="AM1956">
            <v>-106577.14458333334</v>
          </cell>
          <cell r="AN1956">
            <v>-104610.25416666667</v>
          </cell>
          <cell r="AP1956">
            <v>-97849.880833333344</v>
          </cell>
          <cell r="AT1956">
            <v>0</v>
          </cell>
        </row>
        <row r="1957"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P1957">
            <v>0</v>
          </cell>
          <cell r="AT1957">
            <v>0</v>
          </cell>
        </row>
        <row r="1958">
          <cell r="J1958">
            <v>-8851.36</v>
          </cell>
          <cell r="K1958">
            <v>-17003.12</v>
          </cell>
          <cell r="L1958">
            <v>-4810.29</v>
          </cell>
          <cell r="M1958">
            <v>-6859.18</v>
          </cell>
          <cell r="N1958">
            <v>-7431.51</v>
          </cell>
          <cell r="O1958">
            <v>-3647.68</v>
          </cell>
          <cell r="P1958">
            <v>-7457.6</v>
          </cell>
          <cell r="Q1958">
            <v>-38083.089999999997</v>
          </cell>
          <cell r="R1958">
            <v>-28440.22</v>
          </cell>
          <cell r="S1958">
            <v>-3632.8</v>
          </cell>
          <cell r="T1958">
            <v>-6388.1</v>
          </cell>
          <cell r="U1958">
            <v>-2558.98</v>
          </cell>
          <cell r="V1958">
            <v>-3395.14</v>
          </cell>
          <cell r="W1958">
            <v>-16325.27</v>
          </cell>
          <cell r="X1958">
            <v>-12127.31</v>
          </cell>
          <cell r="Y1958">
            <v>-9926.7199999999993</v>
          </cell>
          <cell r="Z1958">
            <v>-10211.02</v>
          </cell>
          <cell r="AA1958">
            <v>-4182.29</v>
          </cell>
          <cell r="AD1958">
            <v>-9805.8633333333328</v>
          </cell>
          <cell r="AE1958">
            <v>-10992.026250000001</v>
          </cell>
          <cell r="AF1958">
            <v>-11988.925000000001</v>
          </cell>
          <cell r="AG1958">
            <v>-11797.26</v>
          </cell>
          <cell r="AH1958">
            <v>-11467.33333333333</v>
          </cell>
          <cell r="AI1958">
            <v>-11036.318333333335</v>
          </cell>
          <cell r="AJ1958">
            <v>-10780.732083333334</v>
          </cell>
          <cell r="AK1958">
            <v>-11057.364166666666</v>
          </cell>
          <cell r="AL1958">
            <v>-11490.054166666669</v>
          </cell>
          <cell r="AM1958">
            <v>-11733.68125</v>
          </cell>
          <cell r="AN1958">
            <v>-11871.769583333333</v>
          </cell>
          <cell r="AP1958">
            <v>-11866.930416666668</v>
          </cell>
          <cell r="AT1958">
            <v>0</v>
          </cell>
        </row>
        <row r="1959"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N1959">
            <v>0</v>
          </cell>
          <cell r="AP1959">
            <v>0</v>
          </cell>
          <cell r="AT1959">
            <v>0</v>
          </cell>
        </row>
        <row r="1960"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L1960">
            <v>0</v>
          </cell>
          <cell r="AM1960">
            <v>0</v>
          </cell>
          <cell r="AN1960">
            <v>0</v>
          </cell>
          <cell r="AP1960">
            <v>0</v>
          </cell>
          <cell r="AT1960">
            <v>0</v>
          </cell>
        </row>
        <row r="1961">
          <cell r="J1961">
            <v>-2630.73</v>
          </cell>
          <cell r="K1961">
            <v>-4409.57</v>
          </cell>
          <cell r="L1961">
            <v>-1524.38</v>
          </cell>
          <cell r="M1961">
            <v>-3239.12</v>
          </cell>
          <cell r="N1961">
            <v>-4714.45</v>
          </cell>
          <cell r="O1961">
            <v>-1798.03</v>
          </cell>
          <cell r="P1961">
            <v>-3157</v>
          </cell>
          <cell r="Q1961">
            <v>-4314.67</v>
          </cell>
          <cell r="R1961">
            <v>-117702.25</v>
          </cell>
          <cell r="S1961">
            <v>-126846.2</v>
          </cell>
          <cell r="T1961">
            <v>-129973.7</v>
          </cell>
          <cell r="U1961">
            <v>-1841.91</v>
          </cell>
          <cell r="V1961">
            <v>-3725.91</v>
          </cell>
          <cell r="W1961">
            <v>-5119.3999999999996</v>
          </cell>
          <cell r="X1961">
            <v>-2735.24</v>
          </cell>
          <cell r="Y1961">
            <v>-4660.16</v>
          </cell>
          <cell r="Z1961">
            <v>-5965.45</v>
          </cell>
          <cell r="AA1961">
            <v>-1706.08</v>
          </cell>
          <cell r="AD1961">
            <v>-31377.967500000002</v>
          </cell>
          <cell r="AE1961">
            <v>-31948.98166666667</v>
          </cell>
          <cell r="AF1961">
            <v>-32761.408750000002</v>
          </cell>
          <cell r="AG1961">
            <v>-33223.033750000002</v>
          </cell>
          <cell r="AH1961">
            <v>-33494.707916666674</v>
          </cell>
          <cell r="AI1961">
            <v>-33558.299999999996</v>
          </cell>
          <cell r="AJ1961">
            <v>-33633.508749999994</v>
          </cell>
          <cell r="AK1961">
            <v>-33713.537499999999</v>
          </cell>
          <cell r="AL1961">
            <v>-33823.199999999997</v>
          </cell>
          <cell r="AM1961">
            <v>-33934.534999999996</v>
          </cell>
          <cell r="AN1961">
            <v>-33982.828749999993</v>
          </cell>
          <cell r="AP1961">
            <v>-33970.474583333336</v>
          </cell>
          <cell r="AT1961">
            <v>0</v>
          </cell>
        </row>
        <row r="1962"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P1962">
            <v>0</v>
          </cell>
          <cell r="AT1962">
            <v>0</v>
          </cell>
        </row>
        <row r="1963"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P1963">
            <v>0</v>
          </cell>
          <cell r="AT1963">
            <v>0</v>
          </cell>
        </row>
        <row r="1964"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N1964">
            <v>0</v>
          </cell>
          <cell r="AP1964">
            <v>0</v>
          </cell>
          <cell r="AT1964">
            <v>0</v>
          </cell>
        </row>
        <row r="1965"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P1965">
            <v>0</v>
          </cell>
          <cell r="AT1965">
            <v>0</v>
          </cell>
        </row>
        <row r="1966"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P1966">
            <v>0</v>
          </cell>
          <cell r="AT1966">
            <v>0</v>
          </cell>
        </row>
        <row r="1967"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P1967">
            <v>0</v>
          </cell>
          <cell r="AT1967">
            <v>0</v>
          </cell>
        </row>
        <row r="1968"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  <cell r="AK1968">
            <v>0</v>
          </cell>
          <cell r="AL1968">
            <v>0</v>
          </cell>
          <cell r="AM1968">
            <v>0</v>
          </cell>
          <cell r="AN1968">
            <v>0</v>
          </cell>
          <cell r="AP1968">
            <v>0</v>
          </cell>
          <cell r="AT1968">
            <v>0</v>
          </cell>
        </row>
        <row r="1969"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  <cell r="AK1969">
            <v>0</v>
          </cell>
          <cell r="AL1969">
            <v>0</v>
          </cell>
          <cell r="AM1969">
            <v>0</v>
          </cell>
          <cell r="AN1969">
            <v>0</v>
          </cell>
          <cell r="AP1969">
            <v>0</v>
          </cell>
          <cell r="AT1969">
            <v>0</v>
          </cell>
        </row>
        <row r="1970"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0</v>
          </cell>
          <cell r="AP1970">
            <v>0</v>
          </cell>
          <cell r="AT1970">
            <v>0</v>
          </cell>
        </row>
        <row r="1971"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  <cell r="AP1971">
            <v>0</v>
          </cell>
          <cell r="AT1971">
            <v>0</v>
          </cell>
        </row>
        <row r="1972"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0</v>
          </cell>
          <cell r="AP1972">
            <v>0</v>
          </cell>
          <cell r="AT1972">
            <v>0</v>
          </cell>
        </row>
        <row r="1973"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P1973">
            <v>0</v>
          </cell>
          <cell r="AT1973">
            <v>0</v>
          </cell>
        </row>
        <row r="1974"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P1974">
            <v>0</v>
          </cell>
          <cell r="AT1974">
            <v>0</v>
          </cell>
        </row>
        <row r="1975"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D1975">
            <v>0</v>
          </cell>
          <cell r="AE1975">
            <v>0</v>
          </cell>
          <cell r="AF1975">
            <v>0</v>
          </cell>
          <cell r="AG1975">
            <v>0</v>
          </cell>
          <cell r="AH1975">
            <v>0</v>
          </cell>
          <cell r="AI1975">
            <v>0</v>
          </cell>
          <cell r="AJ1975">
            <v>0</v>
          </cell>
          <cell r="AK1975">
            <v>0</v>
          </cell>
          <cell r="AL1975">
            <v>0</v>
          </cell>
          <cell r="AM1975">
            <v>0</v>
          </cell>
          <cell r="AN1975">
            <v>0</v>
          </cell>
          <cell r="AP1975">
            <v>0</v>
          </cell>
          <cell r="AT1975">
            <v>0</v>
          </cell>
        </row>
        <row r="1976"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P1976">
            <v>0</v>
          </cell>
          <cell r="AT1976">
            <v>0</v>
          </cell>
        </row>
        <row r="1977"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N1977">
            <v>0</v>
          </cell>
          <cell r="AP1977">
            <v>0</v>
          </cell>
          <cell r="AT1977">
            <v>0</v>
          </cell>
        </row>
        <row r="1978"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P1978">
            <v>0</v>
          </cell>
          <cell r="AT1978">
            <v>0</v>
          </cell>
        </row>
        <row r="1979"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D1979">
            <v>0</v>
          </cell>
          <cell r="AE1979">
            <v>0</v>
          </cell>
          <cell r="AF1979">
            <v>0</v>
          </cell>
          <cell r="AG1979">
            <v>0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N1979">
            <v>0</v>
          </cell>
          <cell r="AP1979">
            <v>0</v>
          </cell>
          <cell r="AT1979">
            <v>0</v>
          </cell>
        </row>
        <row r="1980"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D1980">
            <v>0</v>
          </cell>
          <cell r="AE1980">
            <v>0</v>
          </cell>
          <cell r="AF1980">
            <v>0</v>
          </cell>
          <cell r="AG1980">
            <v>0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N1980">
            <v>0</v>
          </cell>
          <cell r="AP1980">
            <v>0</v>
          </cell>
          <cell r="AT1980">
            <v>0</v>
          </cell>
        </row>
        <row r="1981">
          <cell r="J1981">
            <v>-491562.5</v>
          </cell>
          <cell r="K1981">
            <v>-44687.5</v>
          </cell>
          <cell r="L1981">
            <v>-134062.5</v>
          </cell>
          <cell r="M1981">
            <v>-223437.5</v>
          </cell>
          <cell r="N1981">
            <v>-312812.5</v>
          </cell>
          <cell r="O1981">
            <v>-402187.5</v>
          </cell>
          <cell r="P1981">
            <v>-491562.5</v>
          </cell>
          <cell r="Q1981">
            <v>-44687.5</v>
          </cell>
          <cell r="R1981">
            <v>-134062.5</v>
          </cell>
          <cell r="S1981">
            <v>-223437.5</v>
          </cell>
          <cell r="T1981">
            <v>-312812.5</v>
          </cell>
          <cell r="U1981">
            <v>-402187.5</v>
          </cell>
          <cell r="V1981">
            <v>-491562.5</v>
          </cell>
          <cell r="W1981">
            <v>-44687.5</v>
          </cell>
          <cell r="X1981">
            <v>-134062.5</v>
          </cell>
          <cell r="Y1981">
            <v>-223437.5</v>
          </cell>
          <cell r="Z1981">
            <v>-312812.5</v>
          </cell>
          <cell r="AA1981">
            <v>-402187.5</v>
          </cell>
          <cell r="AD1981">
            <v>-268125</v>
          </cell>
          <cell r="AE1981">
            <v>-268125</v>
          </cell>
          <cell r="AF1981">
            <v>-268125</v>
          </cell>
          <cell r="AG1981">
            <v>-268125</v>
          </cell>
          <cell r="AH1981">
            <v>-268125</v>
          </cell>
          <cell r="AI1981">
            <v>-268125</v>
          </cell>
          <cell r="AJ1981">
            <v>-268125</v>
          </cell>
          <cell r="AK1981">
            <v>-268125</v>
          </cell>
          <cell r="AL1981">
            <v>-268125</v>
          </cell>
          <cell r="AM1981">
            <v>-268125</v>
          </cell>
          <cell r="AN1981">
            <v>-268125</v>
          </cell>
          <cell r="AP1981">
            <v>-268125</v>
          </cell>
          <cell r="AT1981">
            <v>0</v>
          </cell>
        </row>
        <row r="1982"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D1982">
            <v>0</v>
          </cell>
          <cell r="AE1982">
            <v>0</v>
          </cell>
          <cell r="AF1982">
            <v>0</v>
          </cell>
          <cell r="AG1982">
            <v>0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  <cell r="AP1982">
            <v>0</v>
          </cell>
          <cell r="AT1982">
            <v>0</v>
          </cell>
        </row>
        <row r="1983">
          <cell r="J1983">
            <v>-66000</v>
          </cell>
          <cell r="K1983">
            <v>-6000</v>
          </cell>
          <cell r="L1983">
            <v>-18000</v>
          </cell>
          <cell r="M1983">
            <v>-30000</v>
          </cell>
          <cell r="N1983">
            <v>-42000</v>
          </cell>
          <cell r="O1983">
            <v>-54000</v>
          </cell>
          <cell r="P1983">
            <v>-66000</v>
          </cell>
          <cell r="Q1983">
            <v>-6000</v>
          </cell>
          <cell r="R1983">
            <v>-18000</v>
          </cell>
          <cell r="S1983">
            <v>-30000</v>
          </cell>
          <cell r="T1983">
            <v>-42000</v>
          </cell>
          <cell r="U1983">
            <v>-54000</v>
          </cell>
          <cell r="V1983">
            <v>-66000</v>
          </cell>
          <cell r="W1983">
            <v>-6000</v>
          </cell>
          <cell r="X1983">
            <v>-18000</v>
          </cell>
          <cell r="Y1983">
            <v>-30000</v>
          </cell>
          <cell r="Z1983">
            <v>-42000</v>
          </cell>
          <cell r="AA1983">
            <v>-54000</v>
          </cell>
          <cell r="AD1983">
            <v>-36000</v>
          </cell>
          <cell r="AE1983">
            <v>-36000</v>
          </cell>
          <cell r="AF1983">
            <v>-36000</v>
          </cell>
          <cell r="AG1983">
            <v>-36000</v>
          </cell>
          <cell r="AH1983">
            <v>-36000</v>
          </cell>
          <cell r="AI1983">
            <v>-36000</v>
          </cell>
          <cell r="AJ1983">
            <v>-36000</v>
          </cell>
          <cell r="AK1983">
            <v>-36000</v>
          </cell>
          <cell r="AL1983">
            <v>-36000</v>
          </cell>
          <cell r="AM1983">
            <v>-36000</v>
          </cell>
          <cell r="AN1983">
            <v>-36000</v>
          </cell>
          <cell r="AP1983">
            <v>-36000</v>
          </cell>
          <cell r="AT1983">
            <v>0</v>
          </cell>
        </row>
        <row r="1984"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D1984">
            <v>0</v>
          </cell>
          <cell r="AE1984">
            <v>0</v>
          </cell>
          <cell r="AF1984">
            <v>0</v>
          </cell>
          <cell r="AG1984">
            <v>0</v>
          </cell>
          <cell r="AH1984">
            <v>0</v>
          </cell>
          <cell r="AI1984">
            <v>0</v>
          </cell>
          <cell r="AJ1984">
            <v>0</v>
          </cell>
          <cell r="AK1984">
            <v>0</v>
          </cell>
          <cell r="AL1984">
            <v>0</v>
          </cell>
          <cell r="AM1984">
            <v>0</v>
          </cell>
          <cell r="AN1984">
            <v>0</v>
          </cell>
          <cell r="AP1984">
            <v>0</v>
          </cell>
          <cell r="AT1984">
            <v>0</v>
          </cell>
        </row>
        <row r="1985"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D1985">
            <v>0</v>
          </cell>
          <cell r="AE1985">
            <v>0</v>
          </cell>
          <cell r="AF1985">
            <v>0</v>
          </cell>
          <cell r="AG1985">
            <v>0</v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L1985">
            <v>0</v>
          </cell>
          <cell r="AM1985">
            <v>0</v>
          </cell>
          <cell r="AN1985">
            <v>0</v>
          </cell>
          <cell r="AP1985">
            <v>0</v>
          </cell>
          <cell r="AT1985">
            <v>0</v>
          </cell>
        </row>
        <row r="1986"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P1986">
            <v>0</v>
          </cell>
          <cell r="AT1986">
            <v>0</v>
          </cell>
        </row>
        <row r="1987"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P1987">
            <v>0</v>
          </cell>
          <cell r="AT1987">
            <v>0</v>
          </cell>
        </row>
        <row r="1988"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P1988">
            <v>0</v>
          </cell>
          <cell r="AT1988">
            <v>0</v>
          </cell>
        </row>
        <row r="1989"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P1989">
            <v>0</v>
          </cell>
          <cell r="AT1989">
            <v>0</v>
          </cell>
        </row>
        <row r="1990"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P1990">
            <v>0</v>
          </cell>
          <cell r="AT1990">
            <v>0</v>
          </cell>
        </row>
        <row r="1991">
          <cell r="J1991">
            <v>-116930.31</v>
          </cell>
          <cell r="K1991">
            <v>-14013.92</v>
          </cell>
          <cell r="L1991">
            <v>-65125.31</v>
          </cell>
          <cell r="M1991">
            <v>-118764.48</v>
          </cell>
          <cell r="N1991">
            <v>-14146.7</v>
          </cell>
          <cell r="O1991">
            <v>-65230.31</v>
          </cell>
          <cell r="P1991">
            <v>-117140.31</v>
          </cell>
          <cell r="Q1991">
            <v>-15953.09</v>
          </cell>
          <cell r="R1991">
            <v>-67036.7</v>
          </cell>
          <cell r="S1991">
            <v>-115488.37</v>
          </cell>
          <cell r="T1991">
            <v>-14286.15</v>
          </cell>
          <cell r="U1991">
            <v>-63481.15</v>
          </cell>
          <cell r="V1991">
            <v>-117105.32</v>
          </cell>
          <cell r="W1991">
            <v>-14173.93</v>
          </cell>
          <cell r="X1991">
            <v>-65270.32</v>
          </cell>
          <cell r="Y1991">
            <v>-118894.49</v>
          </cell>
          <cell r="Z1991">
            <v>-15963.1</v>
          </cell>
          <cell r="AA1991">
            <v>-10691.43</v>
          </cell>
          <cell r="AD1991">
            <v>-65329.602500000008</v>
          </cell>
          <cell r="AE1991">
            <v>-65489.719166666669</v>
          </cell>
          <cell r="AF1991">
            <v>-65577.787083333315</v>
          </cell>
          <cell r="AG1991">
            <v>-65601.514583333323</v>
          </cell>
          <cell r="AH1991">
            <v>-65625.149583333332</v>
          </cell>
          <cell r="AI1991">
            <v>-65640.358749999999</v>
          </cell>
          <cell r="AJ1991">
            <v>-65654.317916666681</v>
          </cell>
          <cell r="AK1991">
            <v>-65667.027083333349</v>
          </cell>
          <cell r="AL1991">
            <v>-65678.486250000002</v>
          </cell>
          <cell r="AM1991">
            <v>-65759.58666666667</v>
          </cell>
          <cell r="AN1991">
            <v>-63562.816666666658</v>
          </cell>
          <cell r="AP1991">
            <v>-52200.387500000012</v>
          </cell>
          <cell r="AT1991">
            <v>0</v>
          </cell>
        </row>
        <row r="1992"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D1992">
            <v>0</v>
          </cell>
          <cell r="AE1992">
            <v>0</v>
          </cell>
          <cell r="AF1992">
            <v>0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P1992">
            <v>0</v>
          </cell>
          <cell r="AT1992">
            <v>0</v>
          </cell>
        </row>
        <row r="1993"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0</v>
          </cell>
          <cell r="AA1993">
            <v>0</v>
          </cell>
          <cell r="AD1993">
            <v>0</v>
          </cell>
          <cell r="AE1993">
            <v>0</v>
          </cell>
          <cell r="AF1993">
            <v>0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P1993">
            <v>0</v>
          </cell>
          <cell r="AT1993">
            <v>0</v>
          </cell>
        </row>
        <row r="1994"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P1994">
            <v>0</v>
          </cell>
          <cell r="AT1994" t="str">
            <v>57</v>
          </cell>
        </row>
        <row r="1995"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D1995">
            <v>0</v>
          </cell>
          <cell r="AE1995">
            <v>0</v>
          </cell>
          <cell r="AF1995">
            <v>0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P1995">
            <v>0</v>
          </cell>
          <cell r="AT1995" t="str">
            <v>57</v>
          </cell>
        </row>
        <row r="1996"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P1996">
            <v>0</v>
          </cell>
          <cell r="AT1996" t="str">
            <v xml:space="preserve"> </v>
          </cell>
        </row>
        <row r="1997"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D1997">
            <v>0</v>
          </cell>
          <cell r="AE1997">
            <v>0</v>
          </cell>
          <cell r="AF1997">
            <v>0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P1997">
            <v>0</v>
          </cell>
          <cell r="AT1997">
            <v>0</v>
          </cell>
        </row>
        <row r="1998">
          <cell r="J1998">
            <v>-874999.77</v>
          </cell>
          <cell r="K1998">
            <v>-1458333.1</v>
          </cell>
          <cell r="L1998">
            <v>-2041666.43</v>
          </cell>
          <cell r="M1998">
            <v>-2624999.7599999998</v>
          </cell>
          <cell r="N1998">
            <v>-3208333.09</v>
          </cell>
          <cell r="O1998">
            <v>-291666.42</v>
          </cell>
          <cell r="P1998">
            <v>-874999.75</v>
          </cell>
          <cell r="Q1998">
            <v>-1458333.08</v>
          </cell>
          <cell r="R1998">
            <v>-2041666.41</v>
          </cell>
          <cell r="S1998">
            <v>-2624999.7400000002</v>
          </cell>
          <cell r="T1998">
            <v>-3208333.07</v>
          </cell>
          <cell r="U1998">
            <v>-291666.40000000002</v>
          </cell>
          <cell r="V1998">
            <v>-874999.73</v>
          </cell>
          <cell r="W1998">
            <v>-1458333.06</v>
          </cell>
          <cell r="X1998">
            <v>-2041666.39</v>
          </cell>
          <cell r="Y1998">
            <v>-2624999.7200000002</v>
          </cell>
          <cell r="Z1998">
            <v>-3208333.05</v>
          </cell>
          <cell r="AA1998">
            <v>-291666.38</v>
          </cell>
          <cell r="AD1998">
            <v>-1749999.7666666668</v>
          </cell>
          <cell r="AE1998">
            <v>-1749999.763333333</v>
          </cell>
          <cell r="AF1998">
            <v>-1749999.7599999998</v>
          </cell>
          <cell r="AG1998">
            <v>-1749999.7566666668</v>
          </cell>
          <cell r="AH1998">
            <v>-1749999.7533333332</v>
          </cell>
          <cell r="AI1998">
            <v>-1749999.7499999998</v>
          </cell>
          <cell r="AJ1998">
            <v>-1749999.7466666668</v>
          </cell>
          <cell r="AK1998">
            <v>-1749999.7433333332</v>
          </cell>
          <cell r="AL1998">
            <v>-1749999.7400000002</v>
          </cell>
          <cell r="AM1998">
            <v>-1749999.736666667</v>
          </cell>
          <cell r="AN1998">
            <v>-1749999.7333333334</v>
          </cell>
          <cell r="AP1998">
            <v>-1749999.7266666668</v>
          </cell>
          <cell r="AT1998">
            <v>0</v>
          </cell>
        </row>
        <row r="1999"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P1999">
            <v>0</v>
          </cell>
          <cell r="AT1999">
            <v>0</v>
          </cell>
        </row>
        <row r="2000"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</v>
          </cell>
          <cell r="AM2000">
            <v>0</v>
          </cell>
          <cell r="AN2000">
            <v>0</v>
          </cell>
          <cell r="AP2000">
            <v>0</v>
          </cell>
          <cell r="AT2000">
            <v>0</v>
          </cell>
        </row>
        <row r="2001">
          <cell r="J2001">
            <v>-2808333.1</v>
          </cell>
          <cell r="K2001">
            <v>-3931666.43</v>
          </cell>
          <cell r="L2001">
            <v>-5054999.76</v>
          </cell>
          <cell r="M2001">
            <v>-6178333.0899999999</v>
          </cell>
          <cell r="N2001">
            <v>-561666.42000000004</v>
          </cell>
          <cell r="O2001">
            <v>-1684999.75</v>
          </cell>
          <cell r="P2001">
            <v>-2808333.08</v>
          </cell>
          <cell r="Q2001">
            <v>-3931666.41</v>
          </cell>
          <cell r="R2001">
            <v>-5054999.74</v>
          </cell>
          <cell r="S2001">
            <v>-6178333.0700000003</v>
          </cell>
          <cell r="T2001">
            <v>-561666.4</v>
          </cell>
          <cell r="U2001">
            <v>-1684999.73</v>
          </cell>
          <cell r="V2001">
            <v>-2808333.06</v>
          </cell>
          <cell r="W2001">
            <v>-3931666.39</v>
          </cell>
          <cell r="X2001">
            <v>-5054999.72</v>
          </cell>
          <cell r="Y2001">
            <v>-6178333.0499999998</v>
          </cell>
          <cell r="Z2001">
            <v>-561666.38</v>
          </cell>
          <cell r="AA2001">
            <v>-1684999.71</v>
          </cell>
          <cell r="AD2001">
            <v>-3369999.7633333337</v>
          </cell>
          <cell r="AE2001">
            <v>-3369999.76</v>
          </cell>
          <cell r="AF2001">
            <v>-3369999.7566666664</v>
          </cell>
          <cell r="AG2001">
            <v>-3369999.7533333334</v>
          </cell>
          <cell r="AH2001">
            <v>-3369999.75</v>
          </cell>
          <cell r="AI2001">
            <v>-3369999.7466666661</v>
          </cell>
          <cell r="AJ2001">
            <v>-3369999.7433333336</v>
          </cell>
          <cell r="AK2001">
            <v>-3369999.74</v>
          </cell>
          <cell r="AL2001">
            <v>-3369999.7366666663</v>
          </cell>
          <cell r="AM2001">
            <v>-3369999.7333333329</v>
          </cell>
          <cell r="AN2001">
            <v>-3369999.73</v>
          </cell>
          <cell r="AP2001">
            <v>-3369999.7233333332</v>
          </cell>
          <cell r="AT2001">
            <v>0</v>
          </cell>
        </row>
        <row r="2002"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P2002">
            <v>0</v>
          </cell>
          <cell r="AT2002" t="str">
            <v>23</v>
          </cell>
        </row>
        <row r="2003"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D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P2003">
            <v>0</v>
          </cell>
          <cell r="AT2003">
            <v>0</v>
          </cell>
        </row>
        <row r="2004">
          <cell r="J2004">
            <v>-460251.34</v>
          </cell>
          <cell r="K2004">
            <v>-522264.9</v>
          </cell>
          <cell r="L2004">
            <v>-522264.9</v>
          </cell>
          <cell r="M2004">
            <v>-520938.79</v>
          </cell>
          <cell r="N2004">
            <v>-585439.44999999995</v>
          </cell>
          <cell r="O2004">
            <v>-585439.44999999995</v>
          </cell>
          <cell r="P2004">
            <v>-585439.44999999995</v>
          </cell>
          <cell r="Q2004">
            <v>-651159.63</v>
          </cell>
          <cell r="R2004">
            <v>-651159.63</v>
          </cell>
          <cell r="S2004">
            <v>-651159.63</v>
          </cell>
          <cell r="T2004">
            <v>-717890.72</v>
          </cell>
          <cell r="U2004">
            <v>-717890.72</v>
          </cell>
          <cell r="V2004">
            <v>-717890.72</v>
          </cell>
          <cell r="W2004">
            <v>-790942.18</v>
          </cell>
          <cell r="X2004">
            <v>-790942.18</v>
          </cell>
          <cell r="Y2004">
            <v>-743799.63</v>
          </cell>
          <cell r="Z2004">
            <v>-823031.91</v>
          </cell>
          <cell r="AA2004">
            <v>-823031.91</v>
          </cell>
          <cell r="AD2004">
            <v>-504082.76541666663</v>
          </cell>
          <cell r="AE2004">
            <v>-524079.92958333343</v>
          </cell>
          <cell r="AF2004">
            <v>-544472.19041666668</v>
          </cell>
          <cell r="AG2004">
            <v>-565403.29500000004</v>
          </cell>
          <cell r="AH2004">
            <v>-586873.24333333329</v>
          </cell>
          <cell r="AI2004">
            <v>-608343.19166666665</v>
          </cell>
          <cell r="AJ2004">
            <v>-630273.05249999987</v>
          </cell>
          <cell r="AK2004">
            <v>-652662.82583333319</v>
          </cell>
          <cell r="AL2004">
            <v>-673143.5808333332</v>
          </cell>
          <cell r="AM2004">
            <v>-692329.13499999989</v>
          </cell>
          <cell r="AN2004">
            <v>-712128.50666666648</v>
          </cell>
          <cell r="AP2004">
            <v>-752051.83499999996</v>
          </cell>
          <cell r="AT2004">
            <v>0</v>
          </cell>
        </row>
        <row r="2005"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P2005">
            <v>0</v>
          </cell>
          <cell r="AT2005">
            <v>0</v>
          </cell>
        </row>
        <row r="2006"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D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P2006">
            <v>0</v>
          </cell>
          <cell r="AT2006">
            <v>0</v>
          </cell>
        </row>
        <row r="2007">
          <cell r="J2007">
            <v>-4387500</v>
          </cell>
          <cell r="K2007">
            <v>-6142500</v>
          </cell>
          <cell r="L2007">
            <v>-7897500</v>
          </cell>
          <cell r="M2007">
            <v>-9652500</v>
          </cell>
          <cell r="N2007">
            <v>-877500</v>
          </cell>
          <cell r="O2007">
            <v>-2632500</v>
          </cell>
          <cell r="P2007">
            <v>-4387500</v>
          </cell>
          <cell r="Q2007">
            <v>-6142500</v>
          </cell>
          <cell r="R2007">
            <v>-7897500</v>
          </cell>
          <cell r="S2007">
            <v>-9652500</v>
          </cell>
          <cell r="T2007">
            <v>-877500</v>
          </cell>
          <cell r="U2007">
            <v>-2632500</v>
          </cell>
          <cell r="V2007">
            <v>-4387500</v>
          </cell>
          <cell r="W2007">
            <v>-6142500</v>
          </cell>
          <cell r="X2007">
            <v>-7897500</v>
          </cell>
          <cell r="Y2007">
            <v>-9652500</v>
          </cell>
          <cell r="Z2007">
            <v>-877500</v>
          </cell>
          <cell r="AA2007">
            <v>-2632500</v>
          </cell>
          <cell r="AD2007">
            <v>-5265000</v>
          </cell>
          <cell r="AE2007">
            <v>-5265000</v>
          </cell>
          <cell r="AF2007">
            <v>-5265000</v>
          </cell>
          <cell r="AG2007">
            <v>-5265000</v>
          </cell>
          <cell r="AH2007">
            <v>-5265000</v>
          </cell>
          <cell r="AI2007">
            <v>-5265000</v>
          </cell>
          <cell r="AJ2007">
            <v>-5265000</v>
          </cell>
          <cell r="AK2007">
            <v>-5265000</v>
          </cell>
          <cell r="AL2007">
            <v>-5265000</v>
          </cell>
          <cell r="AM2007">
            <v>-5265000</v>
          </cell>
          <cell r="AN2007">
            <v>-5265000</v>
          </cell>
          <cell r="AP2007">
            <v>-5265000</v>
          </cell>
          <cell r="AT2007">
            <v>0</v>
          </cell>
        </row>
        <row r="2008"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D2008">
            <v>0</v>
          </cell>
          <cell r="AE2008">
            <v>0</v>
          </cell>
          <cell r="AF2008">
            <v>0</v>
          </cell>
          <cell r="AG2008">
            <v>0</v>
          </cell>
          <cell r="AH2008">
            <v>0</v>
          </cell>
          <cell r="AI2008">
            <v>0</v>
          </cell>
          <cell r="AJ2008">
            <v>0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P2008">
            <v>0</v>
          </cell>
          <cell r="AT2008">
            <v>0</v>
          </cell>
        </row>
        <row r="2009"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P2009">
            <v>0</v>
          </cell>
          <cell r="AT2009">
            <v>0</v>
          </cell>
        </row>
        <row r="2010"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D2010">
            <v>0</v>
          </cell>
          <cell r="AE2010">
            <v>0</v>
          </cell>
          <cell r="AF2010">
            <v>0</v>
          </cell>
          <cell r="AG2010">
            <v>0</v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P2010">
            <v>0</v>
          </cell>
          <cell r="AT2010">
            <v>0</v>
          </cell>
        </row>
        <row r="2011"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D2011">
            <v>0</v>
          </cell>
          <cell r="AE2011">
            <v>0</v>
          </cell>
          <cell r="AF2011">
            <v>0</v>
          </cell>
          <cell r="AG2011">
            <v>0</v>
          </cell>
          <cell r="AH2011">
            <v>0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P2011">
            <v>0</v>
          </cell>
          <cell r="AT2011">
            <v>0</v>
          </cell>
        </row>
        <row r="2012"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  <cell r="AA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P2012">
            <v>0</v>
          </cell>
          <cell r="AT2012">
            <v>0</v>
          </cell>
        </row>
        <row r="2013"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  <cell r="Z2013">
            <v>0</v>
          </cell>
          <cell r="AA2013">
            <v>0</v>
          </cell>
          <cell r="AD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P2013">
            <v>0</v>
          </cell>
          <cell r="AT2013">
            <v>0</v>
          </cell>
        </row>
        <row r="2014">
          <cell r="J2014">
            <v>-6891826.7300000004</v>
          </cell>
          <cell r="K2014">
            <v>-1180368.3999999999</v>
          </cell>
          <cell r="L2014">
            <v>-2322660.0699999998</v>
          </cell>
          <cell r="M2014">
            <v>-3464951.74</v>
          </cell>
          <cell r="N2014">
            <v>-4607243.41</v>
          </cell>
          <cell r="O2014">
            <v>-5749535.0800000001</v>
          </cell>
          <cell r="P2014">
            <v>-6891826.75</v>
          </cell>
          <cell r="Q2014">
            <v>-1180368.42</v>
          </cell>
          <cell r="R2014">
            <v>-2322660.09</v>
          </cell>
          <cell r="S2014">
            <v>-3464951.76</v>
          </cell>
          <cell r="T2014">
            <v>-4607243.43</v>
          </cell>
          <cell r="U2014">
            <v>-5749535.0999999996</v>
          </cell>
          <cell r="V2014">
            <v>-6891826.7699999996</v>
          </cell>
          <cell r="W2014">
            <v>-1180368.44</v>
          </cell>
          <cell r="X2014">
            <v>-2322660.11</v>
          </cell>
          <cell r="Y2014">
            <v>-3464951.78</v>
          </cell>
          <cell r="Z2014">
            <v>-4607243.45</v>
          </cell>
          <cell r="AA2014">
            <v>-5749535.1200000001</v>
          </cell>
          <cell r="AD2014">
            <v>-4036097.566666666</v>
          </cell>
          <cell r="AE2014">
            <v>-4036097.5700000003</v>
          </cell>
          <cell r="AF2014">
            <v>-4036097.5733333337</v>
          </cell>
          <cell r="AG2014">
            <v>-4036097.5766666667</v>
          </cell>
          <cell r="AH2014">
            <v>-4036097.5799999996</v>
          </cell>
          <cell r="AI2014">
            <v>-4036097.583333334</v>
          </cell>
          <cell r="AJ2014">
            <v>-4036097.5866666674</v>
          </cell>
          <cell r="AK2014">
            <v>-4036097.59</v>
          </cell>
          <cell r="AL2014">
            <v>-4036097.5933333333</v>
          </cell>
          <cell r="AM2014">
            <v>-4036097.5966666671</v>
          </cell>
          <cell r="AN2014">
            <v>-4036097.6</v>
          </cell>
          <cell r="AP2014">
            <v>-4036097.606666666</v>
          </cell>
          <cell r="AT2014">
            <v>0</v>
          </cell>
        </row>
        <row r="2015"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  <cell r="AD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0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P2015">
            <v>0</v>
          </cell>
          <cell r="AT2015">
            <v>0</v>
          </cell>
        </row>
        <row r="2016"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D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P2016">
            <v>0</v>
          </cell>
          <cell r="AT2016" t="str">
            <v>57</v>
          </cell>
        </row>
        <row r="2017"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L2017">
            <v>0</v>
          </cell>
          <cell r="AM2017">
            <v>0</v>
          </cell>
          <cell r="AN2017">
            <v>0</v>
          </cell>
          <cell r="AP2017">
            <v>0</v>
          </cell>
          <cell r="AT2017">
            <v>0</v>
          </cell>
        </row>
        <row r="2018"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D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P2018">
            <v>0</v>
          </cell>
          <cell r="AT2018">
            <v>0</v>
          </cell>
        </row>
        <row r="2019"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  <cell r="AD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</v>
          </cell>
          <cell r="AJ2019">
            <v>0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P2019">
            <v>0</v>
          </cell>
          <cell r="AT2019">
            <v>0</v>
          </cell>
        </row>
        <row r="2020"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P2020">
            <v>0</v>
          </cell>
          <cell r="AT2020">
            <v>0</v>
          </cell>
        </row>
        <row r="2021">
          <cell r="J2021">
            <v>-7750637.7599999998</v>
          </cell>
          <cell r="K2021">
            <v>-746471.09</v>
          </cell>
          <cell r="L2021">
            <v>-2147304.42</v>
          </cell>
          <cell r="M2021">
            <v>-3548137.75</v>
          </cell>
          <cell r="N2021">
            <v>-4948971.08</v>
          </cell>
          <cell r="O2021">
            <v>-6349804.4100000001</v>
          </cell>
          <cell r="P2021">
            <v>-7750637.7400000002</v>
          </cell>
          <cell r="Q2021">
            <v>-746471.07</v>
          </cell>
          <cell r="R2021">
            <v>-2147304.4</v>
          </cell>
          <cell r="S2021">
            <v>-3548137.73</v>
          </cell>
          <cell r="T2021">
            <v>-4948971.0599999996</v>
          </cell>
          <cell r="U2021">
            <v>-6349804.3899999997</v>
          </cell>
          <cell r="V2021">
            <v>-7750637.7199999997</v>
          </cell>
          <cell r="W2021">
            <v>-746471.05</v>
          </cell>
          <cell r="X2021">
            <v>-2147304.38</v>
          </cell>
          <cell r="Y2021">
            <v>-3548137.71</v>
          </cell>
          <cell r="Z2021">
            <v>-4948971.04</v>
          </cell>
          <cell r="AA2021">
            <v>-6349804.3700000001</v>
          </cell>
          <cell r="AD2021">
            <v>-4248554.4233333338</v>
          </cell>
          <cell r="AE2021">
            <v>-4248554.4200000009</v>
          </cell>
          <cell r="AF2021">
            <v>-4248554.416666666</v>
          </cell>
          <cell r="AG2021">
            <v>-4248554.4133333331</v>
          </cell>
          <cell r="AH2021">
            <v>-4248554.41</v>
          </cell>
          <cell r="AI2021">
            <v>-4248554.4066666672</v>
          </cell>
          <cell r="AJ2021">
            <v>-4248554.4033333333</v>
          </cell>
          <cell r="AK2021">
            <v>-4248554.3999999994</v>
          </cell>
          <cell r="AL2021">
            <v>-4248554.3966666656</v>
          </cell>
          <cell r="AM2021">
            <v>-4248554.3933333335</v>
          </cell>
          <cell r="AN2021">
            <v>-4248554.3899999997</v>
          </cell>
          <cell r="AP2021">
            <v>-4248554.3833333328</v>
          </cell>
          <cell r="AT2021">
            <v>0</v>
          </cell>
        </row>
        <row r="2022">
          <cell r="J2022">
            <v>-3973533.33</v>
          </cell>
          <cell r="K2022">
            <v>-5542033.3300000001</v>
          </cell>
          <cell r="L2022">
            <v>-7110533.3300000001</v>
          </cell>
          <cell r="M2022">
            <v>-8679033.3300000001</v>
          </cell>
          <cell r="N2022">
            <v>-836533.33</v>
          </cell>
          <cell r="O2022">
            <v>-2405033.33</v>
          </cell>
          <cell r="P2022">
            <v>-3973533.33</v>
          </cell>
          <cell r="Q2022">
            <v>-5542033.3300000001</v>
          </cell>
          <cell r="R2022">
            <v>-7110533.3300000001</v>
          </cell>
          <cell r="S2022">
            <v>-8679033.3300000001</v>
          </cell>
          <cell r="T2022">
            <v>-836533.33</v>
          </cell>
          <cell r="U2022">
            <v>-2405033.33</v>
          </cell>
          <cell r="V2022">
            <v>-3973533.33</v>
          </cell>
          <cell r="W2022">
            <v>-5542033.3300000001</v>
          </cell>
          <cell r="X2022">
            <v>-7110533.3300000001</v>
          </cell>
          <cell r="Y2022">
            <v>-8679033.3300000001</v>
          </cell>
          <cell r="Z2022">
            <v>-836533.33</v>
          </cell>
          <cell r="AA2022">
            <v>-2405033.33</v>
          </cell>
          <cell r="AD2022">
            <v>-4757783.3299999991</v>
          </cell>
          <cell r="AE2022">
            <v>-4757783.3299999991</v>
          </cell>
          <cell r="AF2022">
            <v>-4757783.3299999991</v>
          </cell>
          <cell r="AG2022">
            <v>-4757783.3299999991</v>
          </cell>
          <cell r="AH2022">
            <v>-4757783.3299999991</v>
          </cell>
          <cell r="AI2022">
            <v>-4757783.3299999991</v>
          </cell>
          <cell r="AJ2022">
            <v>-4757783.3299999991</v>
          </cell>
          <cell r="AK2022">
            <v>-4757783.3299999991</v>
          </cell>
          <cell r="AL2022">
            <v>-4757783.3299999991</v>
          </cell>
          <cell r="AM2022">
            <v>-4757783.3299999991</v>
          </cell>
          <cell r="AN2022">
            <v>-4757783.3299999991</v>
          </cell>
          <cell r="AP2022">
            <v>-4757783.3299999991</v>
          </cell>
          <cell r="AT2022">
            <v>0</v>
          </cell>
        </row>
        <row r="2023"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P2023">
            <v>0</v>
          </cell>
          <cell r="AT2023">
            <v>0</v>
          </cell>
        </row>
        <row r="2024">
          <cell r="J2024">
            <v>-8717500.1799999997</v>
          </cell>
          <cell r="K2024">
            <v>-1452916.85</v>
          </cell>
          <cell r="L2024">
            <v>-2905833.52</v>
          </cell>
          <cell r="M2024">
            <v>-4358750.1900000004</v>
          </cell>
          <cell r="N2024">
            <v>-5811666.8600000003</v>
          </cell>
          <cell r="O2024">
            <v>-7264583.5300000003</v>
          </cell>
          <cell r="P2024">
            <v>-8717500.1999999993</v>
          </cell>
          <cell r="Q2024">
            <v>-1452916.87</v>
          </cell>
          <cell r="R2024">
            <v>-2905833.54</v>
          </cell>
          <cell r="S2024">
            <v>-4358750.21</v>
          </cell>
          <cell r="T2024">
            <v>-5811666.8799999999</v>
          </cell>
          <cell r="U2024">
            <v>-7264583.5499999998</v>
          </cell>
          <cell r="V2024">
            <v>-8717500.2200000007</v>
          </cell>
          <cell r="W2024">
            <v>-1452916.89</v>
          </cell>
          <cell r="X2024">
            <v>-2905833.56</v>
          </cell>
          <cell r="Y2024">
            <v>-4358750.2300000004</v>
          </cell>
          <cell r="Z2024">
            <v>-5811666.9000000004</v>
          </cell>
          <cell r="AA2024">
            <v>-7264583.5700000003</v>
          </cell>
          <cell r="AD2024">
            <v>-5085208.5166666666</v>
          </cell>
          <cell r="AE2024">
            <v>-5085208.5199999996</v>
          </cell>
          <cell r="AF2024">
            <v>-5085208.5233333334</v>
          </cell>
          <cell r="AG2024">
            <v>-5085208.5266666664</v>
          </cell>
          <cell r="AH2024">
            <v>-5085208.53</v>
          </cell>
          <cell r="AI2024">
            <v>-5085208.5333333341</v>
          </cell>
          <cell r="AJ2024">
            <v>-5085208.5366666662</v>
          </cell>
          <cell r="AK2024">
            <v>-5085208.54</v>
          </cell>
          <cell r="AL2024">
            <v>-5085208.5433333339</v>
          </cell>
          <cell r="AM2024">
            <v>-5085208.5466666678</v>
          </cell>
          <cell r="AN2024">
            <v>-5085208.5500000007</v>
          </cell>
          <cell r="AP2024">
            <v>-5060645.3416666668</v>
          </cell>
          <cell r="AT2024">
            <v>0</v>
          </cell>
        </row>
        <row r="2025">
          <cell r="J2025">
            <v>-199310.39</v>
          </cell>
          <cell r="K2025">
            <v>-9805.67</v>
          </cell>
          <cell r="L2025">
            <v>-100832.21</v>
          </cell>
          <cell r="M2025">
            <v>-201796.21</v>
          </cell>
          <cell r="N2025">
            <v>-8810.1299999999992</v>
          </cell>
          <cell r="O2025">
            <v>-100870.24</v>
          </cell>
          <cell r="P2025">
            <v>-198578.24</v>
          </cell>
          <cell r="Q2025">
            <v>-12007.52</v>
          </cell>
          <cell r="R2025">
            <v>-104067.63</v>
          </cell>
          <cell r="S2025">
            <v>-195262.63</v>
          </cell>
          <cell r="T2025">
            <v>-8691.91</v>
          </cell>
          <cell r="U2025">
            <v>-97689.58</v>
          </cell>
          <cell r="V2025">
            <v>-198653.58</v>
          </cell>
          <cell r="W2025">
            <v>-8826.86</v>
          </cell>
          <cell r="X2025">
            <v>-100836.99</v>
          </cell>
          <cell r="Y2025">
            <v>-201320.99</v>
          </cell>
          <cell r="Z2025">
            <v>-11180.27</v>
          </cell>
          <cell r="AA2025">
            <v>-26832.21</v>
          </cell>
          <cell r="AD2025">
            <v>-102996.33291666665</v>
          </cell>
          <cell r="AE2025">
            <v>-103204.41833333333</v>
          </cell>
          <cell r="AF2025">
            <v>-103291.13166666667</v>
          </cell>
          <cell r="AG2025">
            <v>-103215.38666666666</v>
          </cell>
          <cell r="AH2025">
            <v>-103157.06375000002</v>
          </cell>
          <cell r="AI2025">
            <v>-103116.16291666667</v>
          </cell>
          <cell r="AJ2025">
            <v>-103048.01208333333</v>
          </cell>
          <cell r="AK2025">
            <v>-103007.42750000001</v>
          </cell>
          <cell r="AL2025">
            <v>-102987.82583333332</v>
          </cell>
          <cell r="AM2025">
            <v>-103066.78083333332</v>
          </cell>
          <cell r="AN2025">
            <v>-100080.61875000001</v>
          </cell>
          <cell r="AP2025">
            <v>-92812.611250000002</v>
          </cell>
          <cell r="AT2025">
            <v>0</v>
          </cell>
        </row>
        <row r="2026"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0</v>
          </cell>
          <cell r="AA2026">
            <v>0</v>
          </cell>
          <cell r="AD2026">
            <v>0</v>
          </cell>
          <cell r="AE2026">
            <v>0</v>
          </cell>
          <cell r="AF2026">
            <v>0</v>
          </cell>
          <cell r="AG2026">
            <v>0</v>
          </cell>
          <cell r="AH2026">
            <v>0</v>
          </cell>
          <cell r="AI2026">
            <v>0</v>
          </cell>
          <cell r="AJ2026">
            <v>0</v>
          </cell>
          <cell r="AK2026">
            <v>0</v>
          </cell>
          <cell r="AL2026">
            <v>0</v>
          </cell>
          <cell r="AM2026">
            <v>0</v>
          </cell>
          <cell r="AN2026">
            <v>0</v>
          </cell>
          <cell r="AP2026">
            <v>0</v>
          </cell>
          <cell r="AT2026">
            <v>0</v>
          </cell>
        </row>
        <row r="2027"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0</v>
          </cell>
          <cell r="Z2027">
            <v>0</v>
          </cell>
          <cell r="AA2027">
            <v>0</v>
          </cell>
          <cell r="AD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P2027">
            <v>0</v>
          </cell>
          <cell r="AT2027">
            <v>0</v>
          </cell>
        </row>
        <row r="2028">
          <cell r="J2028">
            <v>-3358250</v>
          </cell>
          <cell r="K2028">
            <v>-5037375</v>
          </cell>
          <cell r="L2028">
            <v>-6716500</v>
          </cell>
          <cell r="M2028">
            <v>-8395625</v>
          </cell>
          <cell r="N2028">
            <v>-10074750</v>
          </cell>
          <cell r="O2028">
            <v>-1679125</v>
          </cell>
          <cell r="P2028">
            <v>-3358250</v>
          </cell>
          <cell r="Q2028">
            <v>-5037375</v>
          </cell>
          <cell r="R2028">
            <v>-6716500</v>
          </cell>
          <cell r="S2028">
            <v>-8395625</v>
          </cell>
          <cell r="T2028">
            <v>-10074750</v>
          </cell>
          <cell r="U2028">
            <v>-1679125</v>
          </cell>
          <cell r="V2028">
            <v>-3358250</v>
          </cell>
          <cell r="W2028">
            <v>-5037375</v>
          </cell>
          <cell r="X2028">
            <v>-6716500</v>
          </cell>
          <cell r="Y2028">
            <v>-8395625</v>
          </cell>
          <cell r="Z2028">
            <v>-10074750</v>
          </cell>
          <cell r="AA2028">
            <v>-1679125</v>
          </cell>
          <cell r="AD2028">
            <v>-5876937.5</v>
          </cell>
          <cell r="AE2028">
            <v>-5876937.5</v>
          </cell>
          <cell r="AF2028">
            <v>-5876937.5</v>
          </cell>
          <cell r="AG2028">
            <v>-5876937.5</v>
          </cell>
          <cell r="AH2028">
            <v>-5876937.5</v>
          </cell>
          <cell r="AI2028">
            <v>-5876937.5</v>
          </cell>
          <cell r="AJ2028">
            <v>-5876937.5</v>
          </cell>
          <cell r="AK2028">
            <v>-5876937.5</v>
          </cell>
          <cell r="AL2028">
            <v>-5876937.5</v>
          </cell>
          <cell r="AM2028">
            <v>-5876937.5</v>
          </cell>
          <cell r="AN2028">
            <v>-5876937.5</v>
          </cell>
          <cell r="AP2028">
            <v>-5876937.5</v>
          </cell>
          <cell r="AT2028">
            <v>0</v>
          </cell>
        </row>
        <row r="2029">
          <cell r="J2029">
            <v>-4028330.01</v>
          </cell>
          <cell r="K2029">
            <v>-5597809.1799999997</v>
          </cell>
          <cell r="L2029">
            <v>-7167288.3499999996</v>
          </cell>
          <cell r="M2029">
            <v>-8736767.5199999996</v>
          </cell>
          <cell r="N2029">
            <v>-889371.69</v>
          </cell>
          <cell r="O2029">
            <v>-2458850.86</v>
          </cell>
          <cell r="P2029">
            <v>-4028330.03</v>
          </cell>
          <cell r="Q2029">
            <v>-5597809.2000000002</v>
          </cell>
          <cell r="R2029">
            <v>-7167288.3700000001</v>
          </cell>
          <cell r="S2029">
            <v>-8736767.5399999991</v>
          </cell>
          <cell r="T2029">
            <v>-889371.71</v>
          </cell>
          <cell r="U2029">
            <v>-2458850.88</v>
          </cell>
          <cell r="V2029">
            <v>-4028330.05</v>
          </cell>
          <cell r="W2029">
            <v>-5597809.2199999997</v>
          </cell>
          <cell r="X2029">
            <v>-7167288.3899999997</v>
          </cell>
          <cell r="Y2029">
            <v>-8736767.5600000005</v>
          </cell>
          <cell r="Z2029">
            <v>-889371.73</v>
          </cell>
          <cell r="AA2029">
            <v>-2458850.9</v>
          </cell>
          <cell r="AD2029">
            <v>-4813069.5966666667</v>
          </cell>
          <cell r="AE2029">
            <v>-4813069.5999999996</v>
          </cell>
          <cell r="AF2029">
            <v>-4813069.6033333326</v>
          </cell>
          <cell r="AG2029">
            <v>-4813069.6066666665</v>
          </cell>
          <cell r="AH2029">
            <v>-4813069.6100000003</v>
          </cell>
          <cell r="AI2029">
            <v>-4813069.6133333333</v>
          </cell>
          <cell r="AJ2029">
            <v>-4813069.6166666662</v>
          </cell>
          <cell r="AK2029">
            <v>-4813069.6199999992</v>
          </cell>
          <cell r="AL2029">
            <v>-4813069.6233333331</v>
          </cell>
          <cell r="AM2029">
            <v>-4813069.6266666669</v>
          </cell>
          <cell r="AN2029">
            <v>-4813069.63</v>
          </cell>
          <cell r="AP2029">
            <v>-4813069.6366666658</v>
          </cell>
          <cell r="AT2029">
            <v>0</v>
          </cell>
        </row>
        <row r="2030">
          <cell r="J2030">
            <v>-5443777.5300000003</v>
          </cell>
          <cell r="K2030">
            <v>-6644610.8600000003</v>
          </cell>
          <cell r="L2030">
            <v>-640444.18999999994</v>
          </cell>
          <cell r="M2030">
            <v>-1841277.52</v>
          </cell>
          <cell r="N2030">
            <v>-3042110.85</v>
          </cell>
          <cell r="O2030">
            <v>-4242944.18</v>
          </cell>
          <cell r="P2030">
            <v>-5443777.5099999998</v>
          </cell>
          <cell r="Q2030">
            <v>-6644610.8399999999</v>
          </cell>
          <cell r="R2030">
            <v>-640444.17000000004</v>
          </cell>
          <cell r="S2030">
            <v>-1841277.5</v>
          </cell>
          <cell r="T2030">
            <v>-3042110.83</v>
          </cell>
          <cell r="U2030">
            <v>-4242944.16</v>
          </cell>
          <cell r="V2030">
            <v>-5443777.4900000002</v>
          </cell>
          <cell r="W2030">
            <v>-6644610.8200000003</v>
          </cell>
          <cell r="X2030">
            <v>-640444.15</v>
          </cell>
          <cell r="Y2030">
            <v>-1841277.48</v>
          </cell>
          <cell r="Z2030">
            <v>-3042110.81</v>
          </cell>
          <cell r="AA2030">
            <v>-4242944.1399999997</v>
          </cell>
          <cell r="AD2030">
            <v>-3642527.5266666668</v>
          </cell>
          <cell r="AE2030">
            <v>-3642527.5233333334</v>
          </cell>
          <cell r="AF2030">
            <v>-3642527.52</v>
          </cell>
          <cell r="AG2030">
            <v>-3642527.5166666675</v>
          </cell>
          <cell r="AH2030">
            <v>-3642527.5133333337</v>
          </cell>
          <cell r="AI2030">
            <v>-3642527.51</v>
          </cell>
          <cell r="AJ2030">
            <v>-3642527.5066666664</v>
          </cell>
          <cell r="AK2030">
            <v>-3642527.5033333334</v>
          </cell>
          <cell r="AL2030">
            <v>-3642527.5</v>
          </cell>
          <cell r="AM2030">
            <v>-3642527.4966666661</v>
          </cell>
          <cell r="AN2030">
            <v>-3642527.4933333336</v>
          </cell>
          <cell r="AP2030">
            <v>-3642527.4866666663</v>
          </cell>
          <cell r="AT2030">
            <v>0</v>
          </cell>
        </row>
        <row r="2031">
          <cell r="J2031">
            <v>-2208216.66</v>
          </cell>
          <cell r="K2031">
            <v>-3617716.66</v>
          </cell>
          <cell r="L2031">
            <v>-5027216.66</v>
          </cell>
          <cell r="M2031">
            <v>-6436716.6600000001</v>
          </cell>
          <cell r="N2031">
            <v>-7846216.6600000001</v>
          </cell>
          <cell r="O2031">
            <v>-798716.66</v>
          </cell>
          <cell r="P2031">
            <v>-2208216.66</v>
          </cell>
          <cell r="Q2031">
            <v>-3617716.66</v>
          </cell>
          <cell r="R2031">
            <v>-5027216.66</v>
          </cell>
          <cell r="S2031">
            <v>-6436716.6600000001</v>
          </cell>
          <cell r="T2031">
            <v>-7846216.6600000001</v>
          </cell>
          <cell r="U2031">
            <v>-798716.66</v>
          </cell>
          <cell r="V2031">
            <v>-2208216.66</v>
          </cell>
          <cell r="W2031">
            <v>-3617716.66</v>
          </cell>
          <cell r="X2031">
            <v>-5027216.66</v>
          </cell>
          <cell r="Y2031">
            <v>-6436716.6600000001</v>
          </cell>
          <cell r="Z2031">
            <v>-7846216.6600000001</v>
          </cell>
          <cell r="AA2031">
            <v>-798716.66</v>
          </cell>
          <cell r="AD2031">
            <v>-4322466.6599999992</v>
          </cell>
          <cell r="AE2031">
            <v>-4322466.6599999992</v>
          </cell>
          <cell r="AF2031">
            <v>-4322466.6599999992</v>
          </cell>
          <cell r="AG2031">
            <v>-4322466.66</v>
          </cell>
          <cell r="AH2031">
            <v>-4322466.6599999992</v>
          </cell>
          <cell r="AI2031">
            <v>-4322466.6599999992</v>
          </cell>
          <cell r="AJ2031">
            <v>-4322466.6599999992</v>
          </cell>
          <cell r="AK2031">
            <v>-4322466.6599999992</v>
          </cell>
          <cell r="AL2031">
            <v>-4322466.6599999992</v>
          </cell>
          <cell r="AM2031">
            <v>-4322466.66</v>
          </cell>
          <cell r="AN2031">
            <v>-4322466.6599999992</v>
          </cell>
          <cell r="AP2031">
            <v>-4322466.6599999992</v>
          </cell>
          <cell r="AT2031">
            <v>0</v>
          </cell>
        </row>
        <row r="2032">
          <cell r="J2032">
            <v>-492666.67</v>
          </cell>
          <cell r="K2032">
            <v>-1416416.67</v>
          </cell>
          <cell r="L2032">
            <v>-2340166.67</v>
          </cell>
          <cell r="M2032">
            <v>-3263916.67</v>
          </cell>
          <cell r="N2032">
            <v>-4187666.67</v>
          </cell>
          <cell r="O2032">
            <v>-5111416.67</v>
          </cell>
          <cell r="P2032">
            <v>-492666.67</v>
          </cell>
          <cell r="Q2032">
            <v>-1416416.67</v>
          </cell>
          <cell r="R2032">
            <v>-2340166.67</v>
          </cell>
          <cell r="S2032">
            <v>-3263916.67</v>
          </cell>
          <cell r="T2032">
            <v>-4187666.67</v>
          </cell>
          <cell r="U2032">
            <v>-5111416.67</v>
          </cell>
          <cell r="V2032">
            <v>-492666.67</v>
          </cell>
          <cell r="W2032">
            <v>-1416416.67</v>
          </cell>
          <cell r="X2032">
            <v>-2340166.67</v>
          </cell>
          <cell r="Y2032">
            <v>-3263916.67</v>
          </cell>
          <cell r="Z2032">
            <v>-4187666.67</v>
          </cell>
          <cell r="AA2032">
            <v>-5111416.67</v>
          </cell>
          <cell r="AD2032">
            <v>-2802041.6700000004</v>
          </cell>
          <cell r="AE2032">
            <v>-2802041.6700000004</v>
          </cell>
          <cell r="AF2032">
            <v>-2802041.6700000004</v>
          </cell>
          <cell r="AG2032">
            <v>-2802041.6700000004</v>
          </cell>
          <cell r="AH2032">
            <v>-2802041.6700000004</v>
          </cell>
          <cell r="AI2032">
            <v>-2802041.6700000004</v>
          </cell>
          <cell r="AJ2032">
            <v>-2802041.6700000004</v>
          </cell>
          <cell r="AK2032">
            <v>-2802041.6700000004</v>
          </cell>
          <cell r="AL2032">
            <v>-2802041.6700000004</v>
          </cell>
          <cell r="AM2032">
            <v>-2802041.6700000004</v>
          </cell>
          <cell r="AN2032">
            <v>-2802041.6700000004</v>
          </cell>
          <cell r="AP2032">
            <v>-2802041.6700000004</v>
          </cell>
          <cell r="AT2032">
            <v>0</v>
          </cell>
        </row>
        <row r="2033">
          <cell r="J2033">
            <v>-94000</v>
          </cell>
          <cell r="K2033">
            <v>-270250</v>
          </cell>
          <cell r="L2033">
            <v>-446500</v>
          </cell>
          <cell r="M2033">
            <v>-622750</v>
          </cell>
          <cell r="N2033">
            <v>-799000</v>
          </cell>
          <cell r="O2033">
            <v>-975250</v>
          </cell>
          <cell r="P2033">
            <v>-94000</v>
          </cell>
          <cell r="Q2033">
            <v>-270250</v>
          </cell>
          <cell r="R2033">
            <v>-446500</v>
          </cell>
          <cell r="S2033">
            <v>-622750</v>
          </cell>
          <cell r="T2033">
            <v>-799000</v>
          </cell>
          <cell r="U2033">
            <v>-975250</v>
          </cell>
          <cell r="V2033">
            <v>-94000</v>
          </cell>
          <cell r="W2033">
            <v>-270250</v>
          </cell>
          <cell r="X2033">
            <v>-446500</v>
          </cell>
          <cell r="Y2033">
            <v>-622750</v>
          </cell>
          <cell r="Z2033">
            <v>-799000</v>
          </cell>
          <cell r="AA2033">
            <v>-975250</v>
          </cell>
          <cell r="AD2033">
            <v>-534625</v>
          </cell>
          <cell r="AE2033">
            <v>-534625</v>
          </cell>
          <cell r="AF2033">
            <v>-534625</v>
          </cell>
          <cell r="AG2033">
            <v>-534625</v>
          </cell>
          <cell r="AH2033">
            <v>-534625</v>
          </cell>
          <cell r="AI2033">
            <v>-534625</v>
          </cell>
          <cell r="AJ2033">
            <v>-534625</v>
          </cell>
          <cell r="AK2033">
            <v>-534625</v>
          </cell>
          <cell r="AL2033">
            <v>-534625</v>
          </cell>
          <cell r="AM2033">
            <v>-534625</v>
          </cell>
          <cell r="AN2033">
            <v>-534625</v>
          </cell>
          <cell r="AP2033">
            <v>-534625</v>
          </cell>
          <cell r="AT2033">
            <v>0</v>
          </cell>
        </row>
        <row r="2034">
          <cell r="J2034">
            <v>-43013.91</v>
          </cell>
          <cell r="K2034">
            <v>-52579.63</v>
          </cell>
          <cell r="L2034">
            <v>-62263.41</v>
          </cell>
          <cell r="M2034">
            <v>-71575.69</v>
          </cell>
          <cell r="N2034">
            <v>-80799.039999999994</v>
          </cell>
          <cell r="O2034">
            <v>-90218.55</v>
          </cell>
          <cell r="P2034">
            <v>-98462.26</v>
          </cell>
          <cell r="Q2034">
            <v>-108139.54</v>
          </cell>
          <cell r="R2034">
            <v>-17633.47</v>
          </cell>
          <cell r="S2034">
            <v>-40716.61</v>
          </cell>
          <cell r="T2034">
            <v>-62136.53</v>
          </cell>
          <cell r="U2034">
            <v>-82640.009999999995</v>
          </cell>
          <cell r="V2034">
            <v>-101080.8</v>
          </cell>
          <cell r="W2034">
            <v>-118042.49</v>
          </cell>
          <cell r="X2034">
            <v>-134785.91</v>
          </cell>
          <cell r="Y2034">
            <v>-148323.57999999999</v>
          </cell>
          <cell r="Z2034">
            <v>-162508.45000000001</v>
          </cell>
          <cell r="AA2034">
            <v>-174961.38</v>
          </cell>
          <cell r="AD2034">
            <v>-53512.736666666664</v>
          </cell>
          <cell r="AE2034">
            <v>-57271.700000000004</v>
          </cell>
          <cell r="AF2034">
            <v>-58993.504999999997</v>
          </cell>
          <cell r="AG2034">
            <v>-61743.357499999991</v>
          </cell>
          <cell r="AH2034">
            <v>-65436.828750000008</v>
          </cell>
          <cell r="AI2034">
            <v>-69934.341249999998</v>
          </cell>
          <cell r="AJ2034">
            <v>-75081.414166666669</v>
          </cell>
          <cell r="AK2034">
            <v>-80830.804166666669</v>
          </cell>
          <cell r="AL2034">
            <v>-87050.403750000012</v>
          </cell>
          <cell r="AM2034">
            <v>-93652.791250000009</v>
          </cell>
          <cell r="AN2034">
            <v>-100588.30125000002</v>
          </cell>
          <cell r="AP2034">
            <v>-115521.94124999999</v>
          </cell>
          <cell r="AT2034">
            <v>0</v>
          </cell>
        </row>
        <row r="2035">
          <cell r="J2035">
            <v>-1364984.83</v>
          </cell>
          <cell r="K2035">
            <v>-1814979.83</v>
          </cell>
          <cell r="L2035">
            <v>-2264974.83</v>
          </cell>
          <cell r="M2035">
            <v>-2714969.83</v>
          </cell>
          <cell r="N2035">
            <v>-464994.83</v>
          </cell>
          <cell r="O2035">
            <v>-914989.83</v>
          </cell>
          <cell r="P2035">
            <v>-1364984.83</v>
          </cell>
          <cell r="Q2035">
            <v>-1814979.83</v>
          </cell>
          <cell r="R2035">
            <v>-2264974.83</v>
          </cell>
          <cell r="S2035">
            <v>-2714969.83</v>
          </cell>
          <cell r="T2035">
            <v>-464994.83</v>
          </cell>
          <cell r="U2035">
            <v>-914989.83</v>
          </cell>
          <cell r="V2035">
            <v>-1364984.83</v>
          </cell>
          <cell r="W2035">
            <v>-1814979.83</v>
          </cell>
          <cell r="X2035">
            <v>-2264974.83</v>
          </cell>
          <cell r="Y2035">
            <v>-2714969.83</v>
          </cell>
          <cell r="Z2035">
            <v>-464994.83</v>
          </cell>
          <cell r="AA2035">
            <v>-914989.83</v>
          </cell>
          <cell r="AD2035">
            <v>-1589982.33</v>
          </cell>
          <cell r="AE2035">
            <v>-1589982.33</v>
          </cell>
          <cell r="AF2035">
            <v>-1589982.33</v>
          </cell>
          <cell r="AG2035">
            <v>-1589982.33</v>
          </cell>
          <cell r="AH2035">
            <v>-1589982.3299999998</v>
          </cell>
          <cell r="AI2035">
            <v>-1589982.33</v>
          </cell>
          <cell r="AJ2035">
            <v>-1589982.33</v>
          </cell>
          <cell r="AK2035">
            <v>-1589982.33</v>
          </cell>
          <cell r="AL2035">
            <v>-1589982.33</v>
          </cell>
          <cell r="AM2035">
            <v>-1589982.33</v>
          </cell>
          <cell r="AN2035">
            <v>-1589982.3299999998</v>
          </cell>
          <cell r="AP2035">
            <v>-1589982.33</v>
          </cell>
          <cell r="AT2035">
            <v>0</v>
          </cell>
        </row>
        <row r="2036">
          <cell r="J2036">
            <v>-236600</v>
          </cell>
          <cell r="K2036">
            <v>-314600</v>
          </cell>
          <cell r="L2036">
            <v>-392600</v>
          </cell>
          <cell r="M2036">
            <v>-470600</v>
          </cell>
          <cell r="N2036">
            <v>-80600</v>
          </cell>
          <cell r="O2036">
            <v>-158600</v>
          </cell>
          <cell r="P2036">
            <v>-236600</v>
          </cell>
          <cell r="Q2036">
            <v>-314600</v>
          </cell>
          <cell r="R2036">
            <v>-392600</v>
          </cell>
          <cell r="S2036">
            <v>-470600</v>
          </cell>
          <cell r="T2036">
            <v>-80600</v>
          </cell>
          <cell r="U2036">
            <v>-158600</v>
          </cell>
          <cell r="V2036">
            <v>-236600</v>
          </cell>
          <cell r="W2036">
            <v>-314600</v>
          </cell>
          <cell r="X2036">
            <v>-392600</v>
          </cell>
          <cell r="Y2036">
            <v>-470600</v>
          </cell>
          <cell r="Z2036">
            <v>-80600</v>
          </cell>
          <cell r="AA2036">
            <v>-158600</v>
          </cell>
          <cell r="AD2036">
            <v>-275600</v>
          </cell>
          <cell r="AE2036">
            <v>-275600</v>
          </cell>
          <cell r="AF2036">
            <v>-275600</v>
          </cell>
          <cell r="AG2036">
            <v>-275600</v>
          </cell>
          <cell r="AH2036">
            <v>-275600</v>
          </cell>
          <cell r="AI2036">
            <v>-275600</v>
          </cell>
          <cell r="AJ2036">
            <v>-275600</v>
          </cell>
          <cell r="AK2036">
            <v>-275600</v>
          </cell>
          <cell r="AL2036">
            <v>-275600</v>
          </cell>
          <cell r="AM2036">
            <v>-275600</v>
          </cell>
          <cell r="AN2036">
            <v>-275600</v>
          </cell>
          <cell r="AP2036">
            <v>-275600</v>
          </cell>
          <cell r="AT2036">
            <v>0</v>
          </cell>
        </row>
        <row r="2037">
          <cell r="J2037">
            <v>-558402.81000000006</v>
          </cell>
          <cell r="K2037">
            <v>-2081319.48</v>
          </cell>
          <cell r="L2037">
            <v>-3604236.15</v>
          </cell>
          <cell r="M2037">
            <v>-5127152.82</v>
          </cell>
          <cell r="N2037">
            <v>-6650069.4900000002</v>
          </cell>
          <cell r="O2037">
            <v>-8172986.1600000001</v>
          </cell>
          <cell r="P2037">
            <v>-558402.82999999996</v>
          </cell>
          <cell r="Q2037">
            <v>-2081319.5</v>
          </cell>
          <cell r="R2037">
            <v>-3604236.17</v>
          </cell>
          <cell r="S2037">
            <v>-5127152.84</v>
          </cell>
          <cell r="T2037">
            <v>-6650069.5099999998</v>
          </cell>
          <cell r="U2037">
            <v>-8172986.1799999997</v>
          </cell>
          <cell r="V2037">
            <v>-558402.85</v>
          </cell>
          <cell r="W2037">
            <v>-2081319.52</v>
          </cell>
          <cell r="X2037">
            <v>-3604236.19</v>
          </cell>
          <cell r="Y2037">
            <v>-5127152.8600000003</v>
          </cell>
          <cell r="Z2037">
            <v>-6650069.5300000003</v>
          </cell>
          <cell r="AA2037">
            <v>-8172986.2000000002</v>
          </cell>
          <cell r="AD2037">
            <v>-4365694.4799999995</v>
          </cell>
          <cell r="AE2037">
            <v>-4365694.4833333325</v>
          </cell>
          <cell r="AF2037">
            <v>-4365694.4866666663</v>
          </cell>
          <cell r="AG2037">
            <v>-4365694.49</v>
          </cell>
          <cell r="AH2037">
            <v>-4365694.4933333332</v>
          </cell>
          <cell r="AI2037">
            <v>-4365694.4966666661</v>
          </cell>
          <cell r="AJ2037">
            <v>-4365694.4999999991</v>
          </cell>
          <cell r="AK2037">
            <v>-4365694.5033333339</v>
          </cell>
          <cell r="AL2037">
            <v>-4365694.5066666668</v>
          </cell>
          <cell r="AM2037">
            <v>-4365694.51</v>
          </cell>
          <cell r="AN2037">
            <v>-4365694.5133333337</v>
          </cell>
          <cell r="AP2037">
            <v>-4365694.5200000005</v>
          </cell>
          <cell r="AT2037">
            <v>0</v>
          </cell>
        </row>
        <row r="2038"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0</v>
          </cell>
          <cell r="Z2038">
            <v>0</v>
          </cell>
          <cell r="AA2038">
            <v>0</v>
          </cell>
          <cell r="AD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P2038">
            <v>0</v>
          </cell>
          <cell r="AT2038">
            <v>0</v>
          </cell>
        </row>
        <row r="2039"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  <cell r="AD2039">
            <v>0</v>
          </cell>
          <cell r="AE2039">
            <v>0</v>
          </cell>
          <cell r="AF2039">
            <v>0</v>
          </cell>
          <cell r="AG2039">
            <v>0</v>
          </cell>
          <cell r="AH2039">
            <v>0</v>
          </cell>
          <cell r="AI2039">
            <v>0</v>
          </cell>
          <cell r="AJ2039">
            <v>0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P2039">
            <v>0</v>
          </cell>
          <cell r="AT2039">
            <v>0</v>
          </cell>
        </row>
        <row r="2040">
          <cell r="J2040">
            <v>0</v>
          </cell>
          <cell r="K2040">
            <v>0</v>
          </cell>
          <cell r="L2040">
            <v>0</v>
          </cell>
          <cell r="M2040">
            <v>-323743.07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-350847.8</v>
          </cell>
          <cell r="S2040">
            <v>-347015.03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-359798.55</v>
          </cell>
          <cell r="Y2040">
            <v>-336133.18</v>
          </cell>
          <cell r="Z2040">
            <v>0</v>
          </cell>
          <cell r="AA2040">
            <v>0</v>
          </cell>
          <cell r="AD2040">
            <v>-83641.708333333328</v>
          </cell>
          <cell r="AE2040">
            <v>-98260.366666666654</v>
          </cell>
          <cell r="AF2040">
            <v>-113657.21458333335</v>
          </cell>
          <cell r="AG2040">
            <v>-99784.614583333328</v>
          </cell>
          <cell r="AH2040">
            <v>-85133.824999999997</v>
          </cell>
          <cell r="AI2040">
            <v>-85133.824999999997</v>
          </cell>
          <cell r="AJ2040">
            <v>-85133.824999999997</v>
          </cell>
          <cell r="AK2040">
            <v>-100125.43125000001</v>
          </cell>
          <cell r="AL2040">
            <v>-115633.29208333335</v>
          </cell>
          <cell r="AM2040">
            <v>-116149.54666666668</v>
          </cell>
          <cell r="AN2040">
            <v>-116149.54666666668</v>
          </cell>
          <cell r="AP2040">
            <v>-116149.54666666668</v>
          </cell>
          <cell r="AT2040">
            <v>0</v>
          </cell>
        </row>
        <row r="2041">
          <cell r="J2041">
            <v>-963.47</v>
          </cell>
          <cell r="K2041">
            <v>-769.32</v>
          </cell>
          <cell r="L2041">
            <v>-2006.85</v>
          </cell>
          <cell r="M2041">
            <v>-2721.65</v>
          </cell>
          <cell r="N2041">
            <v>-919.85</v>
          </cell>
          <cell r="O2041">
            <v>-978.69</v>
          </cell>
          <cell r="P2041">
            <v>-698.44</v>
          </cell>
          <cell r="Q2041">
            <v>-2400.66</v>
          </cell>
          <cell r="R2041">
            <v>-929.5</v>
          </cell>
          <cell r="S2041">
            <v>-397.6</v>
          </cell>
          <cell r="T2041">
            <v>-18234.189999999999</v>
          </cell>
          <cell r="U2041">
            <v>15348.2</v>
          </cell>
          <cell r="V2041">
            <v>-1684.27</v>
          </cell>
          <cell r="W2041">
            <v>-1611.05</v>
          </cell>
          <cell r="X2041">
            <v>-3408.84</v>
          </cell>
          <cell r="Y2041">
            <v>-2344.89</v>
          </cell>
          <cell r="Z2041">
            <v>-1657.5</v>
          </cell>
          <cell r="AA2041">
            <v>-2616.4</v>
          </cell>
          <cell r="AD2041">
            <v>8783.0279166666678</v>
          </cell>
          <cell r="AE2041">
            <v>3856.7429166666666</v>
          </cell>
          <cell r="AF2041">
            <v>-979.65833333333342</v>
          </cell>
          <cell r="AG2041">
            <v>-1856.8604166666667</v>
          </cell>
          <cell r="AH2041">
            <v>-1958.676666666667</v>
          </cell>
          <cell r="AI2041">
            <v>-1336.0349999999999</v>
          </cell>
          <cell r="AJ2041">
            <v>-1401.1404166666669</v>
          </cell>
          <cell r="AK2041">
            <v>-1494.6287500000001</v>
          </cell>
          <cell r="AL2041">
            <v>-1537.3466666666666</v>
          </cell>
          <cell r="AM2041">
            <v>-1552.3837499999997</v>
          </cell>
          <cell r="AN2041">
            <v>-1651.3570833333331</v>
          </cell>
          <cell r="AP2041">
            <v>-1595.6391666666666</v>
          </cell>
          <cell r="AT2041">
            <v>0</v>
          </cell>
        </row>
        <row r="2042"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P2042">
            <v>0</v>
          </cell>
          <cell r="AT2042">
            <v>0</v>
          </cell>
        </row>
        <row r="2043"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P2043">
            <v>0</v>
          </cell>
          <cell r="AT2043">
            <v>0</v>
          </cell>
        </row>
        <row r="2044">
          <cell r="J2044">
            <v>0</v>
          </cell>
          <cell r="K2044">
            <v>0</v>
          </cell>
          <cell r="L2044">
            <v>0</v>
          </cell>
          <cell r="M2044">
            <v>-609346.35</v>
          </cell>
          <cell r="N2044">
            <v>0</v>
          </cell>
          <cell r="O2044">
            <v>0</v>
          </cell>
          <cell r="P2044">
            <v>0</v>
          </cell>
          <cell r="Q2044">
            <v>0.01</v>
          </cell>
          <cell r="R2044">
            <v>-658546.78</v>
          </cell>
          <cell r="S2044">
            <v>-640947.34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-736330.75</v>
          </cell>
          <cell r="Y2044">
            <v>-720769.19</v>
          </cell>
          <cell r="Z2044">
            <v>0</v>
          </cell>
          <cell r="AA2044">
            <v>0</v>
          </cell>
          <cell r="AD2044">
            <v>-155965.43625000003</v>
          </cell>
          <cell r="AE2044">
            <v>-183404.88500000001</v>
          </cell>
          <cell r="AF2044">
            <v>-212787.71708333332</v>
          </cell>
          <cell r="AG2044">
            <v>-186900.56916666668</v>
          </cell>
          <cell r="AH2044">
            <v>-159070.03833333333</v>
          </cell>
          <cell r="AI2044">
            <v>-159070.03833333333</v>
          </cell>
          <cell r="AJ2044">
            <v>-159070.03833333333</v>
          </cell>
          <cell r="AK2044">
            <v>-189750.48624999999</v>
          </cell>
          <cell r="AL2044">
            <v>-225073.55249999999</v>
          </cell>
          <cell r="AM2044">
            <v>-229716.17083333331</v>
          </cell>
          <cell r="AN2044">
            <v>-229716.17083333331</v>
          </cell>
          <cell r="AP2044">
            <v>-229716.17125000001</v>
          </cell>
          <cell r="AT2044">
            <v>0</v>
          </cell>
        </row>
        <row r="2045"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D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P2045">
            <v>0</v>
          </cell>
          <cell r="AT2045">
            <v>0</v>
          </cell>
        </row>
        <row r="2046">
          <cell r="J2046">
            <v>-7665.08</v>
          </cell>
          <cell r="K2046">
            <v>-1129.9100000000001</v>
          </cell>
          <cell r="L2046">
            <v>-4673.88</v>
          </cell>
          <cell r="M2046">
            <v>-17378.64</v>
          </cell>
          <cell r="N2046">
            <v>-4334.21</v>
          </cell>
          <cell r="O2046">
            <v>-13517.69</v>
          </cell>
          <cell r="P2046">
            <v>-36036.89</v>
          </cell>
          <cell r="Q2046">
            <v>-58679.16</v>
          </cell>
          <cell r="R2046">
            <v>-20215.29</v>
          </cell>
          <cell r="S2046">
            <v>-1399.21</v>
          </cell>
          <cell r="T2046">
            <v>-16440.490000000002</v>
          </cell>
          <cell r="U2046">
            <v>-56566.7</v>
          </cell>
          <cell r="V2046">
            <v>-13217.25</v>
          </cell>
          <cell r="W2046">
            <v>2955.57</v>
          </cell>
          <cell r="X2046">
            <v>-11815.54</v>
          </cell>
          <cell r="Y2046">
            <v>-4012.05</v>
          </cell>
          <cell r="Z2046">
            <v>-21094.19</v>
          </cell>
          <cell r="AA2046">
            <v>-10858.94</v>
          </cell>
          <cell r="AD2046">
            <v>-15318.339166666667</v>
          </cell>
          <cell r="AE2046">
            <v>-19916.122083333335</v>
          </cell>
          <cell r="AF2046">
            <v>-18306.917083333334</v>
          </cell>
          <cell r="AG2046">
            <v>-17252.655416666665</v>
          </cell>
          <cell r="AH2046">
            <v>-18517.033750000002</v>
          </cell>
          <cell r="AI2046">
            <v>-20067.769583333335</v>
          </cell>
          <cell r="AJ2046">
            <v>-20128.881666666664</v>
          </cell>
          <cell r="AK2046">
            <v>-20256.222499999996</v>
          </cell>
          <cell r="AL2046">
            <v>-19996.850416666668</v>
          </cell>
          <cell r="AM2046">
            <v>-20138.241666666665</v>
          </cell>
          <cell r="AN2046">
            <v>-20725.792916666665</v>
          </cell>
          <cell r="AP2046">
            <v>-17172.837916666667</v>
          </cell>
          <cell r="AT2046">
            <v>0</v>
          </cell>
        </row>
        <row r="2047">
          <cell r="J2047">
            <v>-447069.62</v>
          </cell>
          <cell r="K2047">
            <v>-510345.97</v>
          </cell>
          <cell r="L2047">
            <v>-858326.26</v>
          </cell>
          <cell r="M2047">
            <v>-1072164.1499999999</v>
          </cell>
          <cell r="N2047">
            <v>-1265066.96</v>
          </cell>
          <cell r="O2047">
            <v>-1499377.78</v>
          </cell>
          <cell r="P2047">
            <v>-1358650.22</v>
          </cell>
          <cell r="Q2047">
            <v>-1297091.67</v>
          </cell>
          <cell r="R2047">
            <v>-1378528.06</v>
          </cell>
          <cell r="S2047">
            <v>-1587271.21</v>
          </cell>
          <cell r="T2047">
            <v>-1441226.7</v>
          </cell>
          <cell r="U2047">
            <v>-1262903.97</v>
          </cell>
          <cell r="V2047">
            <v>-1581519.05</v>
          </cell>
          <cell r="W2047">
            <v>-1765858.25</v>
          </cell>
          <cell r="X2047">
            <v>-1391309.11</v>
          </cell>
          <cell r="Y2047">
            <v>-989963.43</v>
          </cell>
          <cell r="Z2047">
            <v>-1014516.56</v>
          </cell>
          <cell r="AA2047">
            <v>-1030669.13</v>
          </cell>
          <cell r="AD2047">
            <v>-953174.49250000005</v>
          </cell>
          <cell r="AE2047">
            <v>-987110.79541666666</v>
          </cell>
          <cell r="AF2047">
            <v>-1034476.5729166666</v>
          </cell>
          <cell r="AG2047">
            <v>-1087333.7049999998</v>
          </cell>
          <cell r="AH2047">
            <v>-1138474.5999999999</v>
          </cell>
          <cell r="AI2047">
            <v>-1212103.9404166667</v>
          </cell>
          <cell r="AJ2047">
            <v>-1311685.6783333332</v>
          </cell>
          <cell r="AK2047">
            <v>-1386206.3087500001</v>
          </cell>
          <cell r="AL2047">
            <v>-1404988.8975</v>
          </cell>
          <cell r="AM2047">
            <v>-1391124.2675000001</v>
          </cell>
          <cell r="AN2047">
            <v>-1361155.1404166666</v>
          </cell>
          <cell r="AP2047">
            <v>-1330349.2974999999</v>
          </cell>
          <cell r="AT2047">
            <v>0</v>
          </cell>
        </row>
        <row r="2048"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D2048">
            <v>0</v>
          </cell>
          <cell r="AE2048">
            <v>0</v>
          </cell>
          <cell r="AF2048">
            <v>0</v>
          </cell>
          <cell r="AG2048">
            <v>0</v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L2048">
            <v>0</v>
          </cell>
          <cell r="AM2048">
            <v>0</v>
          </cell>
          <cell r="AN2048">
            <v>0</v>
          </cell>
          <cell r="AP2048">
            <v>0</v>
          </cell>
          <cell r="AT2048">
            <v>0</v>
          </cell>
        </row>
        <row r="2049"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P2049">
            <v>0</v>
          </cell>
          <cell r="AT2049" t="str">
            <v>56</v>
          </cell>
        </row>
        <row r="2050">
          <cell r="J2050">
            <v>-63924.81</v>
          </cell>
          <cell r="K2050">
            <v>-63316.81</v>
          </cell>
          <cell r="L2050">
            <v>-59788.81</v>
          </cell>
          <cell r="M2050">
            <v>-59180.81</v>
          </cell>
          <cell r="N2050">
            <v>-47806.31</v>
          </cell>
          <cell r="O2050">
            <v>-67012.350000000006</v>
          </cell>
          <cell r="P2050">
            <v>-67012.350000000006</v>
          </cell>
          <cell r="Q2050">
            <v>-65807.87</v>
          </cell>
          <cell r="R2050">
            <v>-65807.87</v>
          </cell>
          <cell r="S2050">
            <v>-69595.61</v>
          </cell>
          <cell r="T2050">
            <v>-69582.77</v>
          </cell>
          <cell r="U2050">
            <v>-69582.77</v>
          </cell>
          <cell r="V2050">
            <v>-58088.49</v>
          </cell>
          <cell r="W2050">
            <v>-58088.49</v>
          </cell>
          <cell r="X2050">
            <v>-54864.49</v>
          </cell>
          <cell r="Y2050">
            <v>-49024.49</v>
          </cell>
          <cell r="Z2050">
            <v>-47808.49</v>
          </cell>
          <cell r="AA2050">
            <v>-56735.44</v>
          </cell>
          <cell r="AD2050">
            <v>-61962.122083333328</v>
          </cell>
          <cell r="AE2050">
            <v>-62400.286249999997</v>
          </cell>
          <cell r="AF2050">
            <v>-62855.651666666665</v>
          </cell>
          <cell r="AG2050">
            <v>-63327.683333333327</v>
          </cell>
          <cell r="AH2050">
            <v>-63799.18</v>
          </cell>
          <cell r="AI2050">
            <v>-63791.748333333329</v>
          </cell>
          <cell r="AJ2050">
            <v>-63330.721666666672</v>
          </cell>
          <cell r="AK2050">
            <v>-62907.695</v>
          </cell>
          <cell r="AL2050">
            <v>-62279.334999999999</v>
          </cell>
          <cell r="AM2050">
            <v>-61856.245833333342</v>
          </cell>
          <cell r="AN2050">
            <v>-61428.132083333338</v>
          </cell>
          <cell r="AP2050">
            <v>-58225.419166666659</v>
          </cell>
          <cell r="AT2050">
            <v>0</v>
          </cell>
        </row>
        <row r="2051"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P2051">
            <v>0</v>
          </cell>
          <cell r="AT2051">
            <v>0</v>
          </cell>
        </row>
        <row r="2052"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P2052">
            <v>0</v>
          </cell>
          <cell r="AT2052">
            <v>0</v>
          </cell>
        </row>
        <row r="2053"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P2053">
            <v>0</v>
          </cell>
          <cell r="AT2053" t="str">
            <v>56</v>
          </cell>
        </row>
        <row r="2054"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P2054">
            <v>0</v>
          </cell>
          <cell r="AT2054">
            <v>0</v>
          </cell>
        </row>
        <row r="2055"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-3200000</v>
          </cell>
          <cell r="O2055">
            <v>-3200000</v>
          </cell>
          <cell r="P2055">
            <v>-3200000</v>
          </cell>
          <cell r="Q2055">
            <v>-3200000</v>
          </cell>
          <cell r="R2055">
            <v>-3200000</v>
          </cell>
          <cell r="S2055">
            <v>-3200000</v>
          </cell>
          <cell r="T2055">
            <v>-2750000</v>
          </cell>
          <cell r="U2055">
            <v>-2750000</v>
          </cell>
          <cell r="V2055">
            <v>-2750000</v>
          </cell>
          <cell r="W2055">
            <v>-1250000</v>
          </cell>
          <cell r="X2055">
            <v>-1250000</v>
          </cell>
          <cell r="Y2055">
            <v>-1250000</v>
          </cell>
          <cell r="Z2055">
            <v>-1250000</v>
          </cell>
          <cell r="AA2055">
            <v>-1250000</v>
          </cell>
          <cell r="AD2055">
            <v>-933333.33333333337</v>
          </cell>
          <cell r="AE2055">
            <v>-1200000</v>
          </cell>
          <cell r="AF2055">
            <v>-1466666.6666666667</v>
          </cell>
          <cell r="AG2055">
            <v>-1714583.3333333333</v>
          </cell>
          <cell r="AH2055">
            <v>-1943750</v>
          </cell>
          <cell r="AI2055">
            <v>-2172916.6666666665</v>
          </cell>
          <cell r="AJ2055">
            <v>-2339583.3333333335</v>
          </cell>
          <cell r="AK2055">
            <v>-2443750</v>
          </cell>
          <cell r="AL2055">
            <v>-2547916.6666666665</v>
          </cell>
          <cell r="AM2055">
            <v>-2518750</v>
          </cell>
          <cell r="AN2055">
            <v>-2356250</v>
          </cell>
          <cell r="AP2055">
            <v>-2031166.6666666667</v>
          </cell>
          <cell r="AT2055" t="str">
            <v>56</v>
          </cell>
        </row>
        <row r="2056">
          <cell r="J2056">
            <v>-59670</v>
          </cell>
          <cell r="K2056">
            <v>-140850</v>
          </cell>
          <cell r="L2056">
            <v>-140850</v>
          </cell>
          <cell r="M2056">
            <v>-140850</v>
          </cell>
          <cell r="N2056">
            <v>-247250</v>
          </cell>
          <cell r="O2056">
            <v>-247250</v>
          </cell>
          <cell r="P2056">
            <v>-247250</v>
          </cell>
          <cell r="Q2056">
            <v>-294650</v>
          </cell>
          <cell r="R2056">
            <v>-294650</v>
          </cell>
          <cell r="S2056">
            <v>-294650</v>
          </cell>
          <cell r="T2056">
            <v>-234650</v>
          </cell>
          <cell r="U2056">
            <v>-234650</v>
          </cell>
          <cell r="V2056">
            <v>-234650</v>
          </cell>
          <cell r="W2056">
            <v>-235000</v>
          </cell>
          <cell r="X2056">
            <v>-235000</v>
          </cell>
          <cell r="Y2056">
            <v>-161000</v>
          </cell>
          <cell r="Z2056">
            <v>-160250</v>
          </cell>
          <cell r="AA2056">
            <v>-160250</v>
          </cell>
          <cell r="AD2056">
            <v>-155827.91666666666</v>
          </cell>
          <cell r="AE2056">
            <v>-166538.75</v>
          </cell>
          <cell r="AF2056">
            <v>-178749.58333333334</v>
          </cell>
          <cell r="AG2056">
            <v>-192895.83333333334</v>
          </cell>
          <cell r="AH2056">
            <v>-207477.5</v>
          </cell>
          <cell r="AI2056">
            <v>-222059.16666666666</v>
          </cell>
          <cell r="AJ2056">
            <v>-233272.91666666666</v>
          </cell>
          <cell r="AK2056">
            <v>-241118.75</v>
          </cell>
          <cell r="AL2056">
            <v>-245881.25</v>
          </cell>
          <cell r="AM2056">
            <v>-243095.83333333334</v>
          </cell>
          <cell r="AN2056">
            <v>-235845.83333333334</v>
          </cell>
          <cell r="AP2056">
            <v>-212079.16666666666</v>
          </cell>
          <cell r="AT2056" t="str">
            <v>56</v>
          </cell>
        </row>
        <row r="2057"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P2057">
            <v>0</v>
          </cell>
          <cell r="AT2057">
            <v>0</v>
          </cell>
        </row>
        <row r="2058">
          <cell r="J2058">
            <v>-1465601.26</v>
          </cell>
          <cell r="K2058">
            <v>-1565710.63</v>
          </cell>
          <cell r="L2058">
            <v>-1665820.01</v>
          </cell>
          <cell r="M2058">
            <v>-1669824.38</v>
          </cell>
          <cell r="N2058">
            <v>-700765.63</v>
          </cell>
          <cell r="O2058">
            <v>-800875</v>
          </cell>
          <cell r="P2058">
            <v>-900984.38</v>
          </cell>
          <cell r="Q2058">
            <v>-1026121.09</v>
          </cell>
          <cell r="R2058">
            <v>-1167275.31</v>
          </cell>
          <cell r="S2058">
            <v>-1273391.25</v>
          </cell>
          <cell r="T2058">
            <v>-1318182.92</v>
          </cell>
          <cell r="U2058">
            <v>-1301175.52</v>
          </cell>
          <cell r="V2058">
            <v>-1345967.19</v>
          </cell>
          <cell r="W2058">
            <v>-179833.33</v>
          </cell>
          <cell r="X2058">
            <v>-224791.67</v>
          </cell>
          <cell r="Y2058">
            <v>-269750</v>
          </cell>
          <cell r="Z2058">
            <v>-314708.33</v>
          </cell>
          <cell r="AA2058">
            <v>-359666.67</v>
          </cell>
          <cell r="AD2058">
            <v>-1221542.9408333334</v>
          </cell>
          <cell r="AE2058">
            <v>-1226256.4237500003</v>
          </cell>
          <cell r="AF2058">
            <v>-1234432.0225</v>
          </cell>
          <cell r="AG2058">
            <v>-1241136.9612499999</v>
          </cell>
          <cell r="AH2058">
            <v>-1240657.1299999999</v>
          </cell>
          <cell r="AI2058">
            <v>-1232992.5287499998</v>
          </cell>
          <cell r="AJ2058">
            <v>-1170262.8883333332</v>
          </cell>
          <cell r="AK2058">
            <v>-1052475.1533333331</v>
          </cell>
          <cell r="AL2058">
            <v>-934095.87333333318</v>
          </cell>
          <cell r="AM2058">
            <v>-859673.71999999986</v>
          </cell>
          <cell r="AN2058">
            <v>-825204.31874999998</v>
          </cell>
          <cell r="AP2058">
            <v>-741333.32541666657</v>
          </cell>
          <cell r="AT2058">
            <v>0</v>
          </cell>
        </row>
        <row r="2059"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P2059">
            <v>0</v>
          </cell>
          <cell r="AT2059">
            <v>0</v>
          </cell>
        </row>
        <row r="2060"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-6613.71</v>
          </cell>
          <cell r="P2060">
            <v>-6613.71</v>
          </cell>
          <cell r="Q2060">
            <v>-8147.56</v>
          </cell>
          <cell r="R2060">
            <v>-8147.56</v>
          </cell>
          <cell r="S2060">
            <v>-8318.9</v>
          </cell>
          <cell r="T2060">
            <v>-8318.9</v>
          </cell>
          <cell r="U2060">
            <v>-9116.94</v>
          </cell>
          <cell r="V2060">
            <v>-9116.94</v>
          </cell>
          <cell r="W2060">
            <v>-9116.94</v>
          </cell>
          <cell r="X2060">
            <v>-9876.73</v>
          </cell>
          <cell r="Y2060">
            <v>-9876.73</v>
          </cell>
          <cell r="Z2060">
            <v>-11517.59</v>
          </cell>
          <cell r="AA2060">
            <v>-11517.59</v>
          </cell>
          <cell r="AD2060">
            <v>-1441.7666666666667</v>
          </cell>
          <cell r="AE2060">
            <v>-2120.73</v>
          </cell>
          <cell r="AF2060">
            <v>-2806.8325</v>
          </cell>
          <cell r="AG2060">
            <v>-3500.0741666666668</v>
          </cell>
          <cell r="AH2060">
            <v>-4226.5675000000001</v>
          </cell>
          <cell r="AI2060">
            <v>-4986.3125000000009</v>
          </cell>
          <cell r="AJ2060">
            <v>-5746.0574999999999</v>
          </cell>
          <cell r="AK2060">
            <v>-6537.4604166666677</v>
          </cell>
          <cell r="AL2060">
            <v>-7360.5212500000007</v>
          </cell>
          <cell r="AM2060">
            <v>-8251.9512500000001</v>
          </cell>
          <cell r="AN2060">
            <v>-8936.1791666666668</v>
          </cell>
          <cell r="AP2060">
            <v>-9415.3916666666664</v>
          </cell>
          <cell r="AT2060" t="str">
            <v xml:space="preserve"> </v>
          </cell>
        </row>
        <row r="2061"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P2061">
            <v>0</v>
          </cell>
          <cell r="AT2061" t="str">
            <v>56</v>
          </cell>
        </row>
        <row r="2062"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-72000</v>
          </cell>
          <cell r="AA2062">
            <v>-72000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-3000</v>
          </cell>
          <cell r="AN2062">
            <v>-9000</v>
          </cell>
          <cell r="AP2062">
            <v>-19250</v>
          </cell>
          <cell r="AT2062" t="str">
            <v>56</v>
          </cell>
        </row>
        <row r="2063">
          <cell r="J2063">
            <v>-25000</v>
          </cell>
          <cell r="K2063">
            <v>-25000</v>
          </cell>
          <cell r="L2063">
            <v>-25000</v>
          </cell>
          <cell r="M2063">
            <v>-25000</v>
          </cell>
          <cell r="N2063">
            <v>-25000</v>
          </cell>
          <cell r="O2063">
            <v>-25000</v>
          </cell>
          <cell r="P2063">
            <v>-25000</v>
          </cell>
          <cell r="Q2063">
            <v>-25000</v>
          </cell>
          <cell r="R2063">
            <v>-25000</v>
          </cell>
          <cell r="S2063">
            <v>-25000</v>
          </cell>
          <cell r="T2063">
            <v>-25000</v>
          </cell>
          <cell r="U2063">
            <v>-25000</v>
          </cell>
          <cell r="V2063">
            <v>-25000</v>
          </cell>
          <cell r="W2063">
            <v>-25000</v>
          </cell>
          <cell r="X2063">
            <v>-25000</v>
          </cell>
          <cell r="Y2063">
            <v>-25000</v>
          </cell>
          <cell r="Z2063">
            <v>-25000</v>
          </cell>
          <cell r="AA2063">
            <v>-25000</v>
          </cell>
          <cell r="AD2063">
            <v>-25000</v>
          </cell>
          <cell r="AE2063">
            <v>-25000</v>
          </cell>
          <cell r="AF2063">
            <v>-25000</v>
          </cell>
          <cell r="AG2063">
            <v>-25000</v>
          </cell>
          <cell r="AH2063">
            <v>-25000</v>
          </cell>
          <cell r="AI2063">
            <v>-25000</v>
          </cell>
          <cell r="AJ2063">
            <v>-25000</v>
          </cell>
          <cell r="AK2063">
            <v>-25000</v>
          </cell>
          <cell r="AL2063">
            <v>-25000</v>
          </cell>
          <cell r="AM2063">
            <v>-25000</v>
          </cell>
          <cell r="AN2063">
            <v>-25000</v>
          </cell>
          <cell r="AP2063">
            <v>-25000</v>
          </cell>
          <cell r="AT2063">
            <v>0</v>
          </cell>
        </row>
        <row r="2064"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P2064">
            <v>0</v>
          </cell>
          <cell r="AT2064">
            <v>0</v>
          </cell>
        </row>
        <row r="2065">
          <cell r="J2065">
            <v>-1811238.71</v>
          </cell>
          <cell r="K2065">
            <v>-1596722.81</v>
          </cell>
          <cell r="L2065">
            <v>-1368200.25</v>
          </cell>
          <cell r="M2065">
            <v>-1138117.23</v>
          </cell>
          <cell r="N2065">
            <v>-924559.5</v>
          </cell>
          <cell r="O2065">
            <v>-680409.22</v>
          </cell>
          <cell r="P2065">
            <v>-429758.14</v>
          </cell>
          <cell r="Q2065">
            <v>-80424.72</v>
          </cell>
          <cell r="R2065">
            <v>-2616876.4700000002</v>
          </cell>
          <cell r="S2065">
            <v>-2360198.5099999998</v>
          </cell>
          <cell r="T2065">
            <v>-2076555.22</v>
          </cell>
          <cell r="U2065">
            <v>-1850121.98</v>
          </cell>
          <cell r="V2065">
            <v>-1640389.12</v>
          </cell>
          <cell r="W2065">
            <v>-1441199.29</v>
          </cell>
          <cell r="X2065">
            <v>-1231641</v>
          </cell>
          <cell r="Y2065">
            <v>-1009842.06</v>
          </cell>
          <cell r="Z2065">
            <v>-809181.94</v>
          </cell>
          <cell r="AA2065">
            <v>-578492.03</v>
          </cell>
          <cell r="AD2065">
            <v>-1475424.6995833337</v>
          </cell>
          <cell r="AE2065">
            <v>-1461132.2875000003</v>
          </cell>
          <cell r="AF2065">
            <v>-1447332.8212500003</v>
          </cell>
          <cell r="AG2065">
            <v>-1433455.4441666668</v>
          </cell>
          <cell r="AH2065">
            <v>-1418640.9558333333</v>
          </cell>
          <cell r="AI2065">
            <v>-1403979.8304166666</v>
          </cell>
          <cell r="AJ2065">
            <v>-1390380.9508333334</v>
          </cell>
          <cell r="AK2065">
            <v>-1378210.8354166669</v>
          </cell>
          <cell r="AL2065">
            <v>-1367176.0679166669</v>
          </cell>
          <cell r="AM2065">
            <v>-1357023.8708333333</v>
          </cell>
          <cell r="AN2065">
            <v>-1347969.9229166666</v>
          </cell>
          <cell r="AP2065">
            <v>-1331543.9591666667</v>
          </cell>
          <cell r="AT2065" t="str">
            <v>56</v>
          </cell>
        </row>
        <row r="2066"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P2066">
            <v>0</v>
          </cell>
          <cell r="AT2066">
            <v>0</v>
          </cell>
        </row>
        <row r="2067">
          <cell r="J2067">
            <v>-12912163.550000001</v>
          </cell>
          <cell r="K2067">
            <v>-11383192.550000001</v>
          </cell>
          <cell r="L2067">
            <v>-9754388.4900000002</v>
          </cell>
          <cell r="M2067">
            <v>-8114462.2199999997</v>
          </cell>
          <cell r="N2067">
            <v>-6592320.6699999999</v>
          </cell>
          <cell r="O2067">
            <v>-4852129.38</v>
          </cell>
          <cell r="P2067">
            <v>-3065603.35</v>
          </cell>
          <cell r="Q2067">
            <v>-575714.82999999996</v>
          </cell>
          <cell r="R2067">
            <v>-20395799.73</v>
          </cell>
          <cell r="S2067">
            <v>-19325398.030000001</v>
          </cell>
          <cell r="T2067">
            <v>-18142545.140000001</v>
          </cell>
          <cell r="U2067">
            <v>-17198270.379999999</v>
          </cell>
          <cell r="V2067">
            <v>-11733388.34</v>
          </cell>
          <cell r="W2067">
            <v>-10307273.939999999</v>
          </cell>
          <cell r="X2067">
            <v>-8806925.6899999995</v>
          </cell>
          <cell r="Y2067">
            <v>-7218939.6699999999</v>
          </cell>
          <cell r="Z2067">
            <v>-5782298.6399999997</v>
          </cell>
          <cell r="AA2067">
            <v>-4130657.04</v>
          </cell>
          <cell r="AD2067">
            <v>-10514793.852916665</v>
          </cell>
          <cell r="AE2067">
            <v>-10489324.611249998</v>
          </cell>
          <cell r="AF2067">
            <v>-10567715.018749999</v>
          </cell>
          <cell r="AG2067">
            <v>-10712129.598333335</v>
          </cell>
          <cell r="AH2067">
            <v>-10912717.545833334</v>
          </cell>
          <cell r="AI2067">
            <v>-10976883.392916666</v>
          </cell>
          <cell r="AJ2067">
            <v>-10882937.817083335</v>
          </cell>
          <cell r="AK2067">
            <v>-10798630.258333333</v>
          </cell>
          <cell r="AL2067">
            <v>-10721839.202083332</v>
          </cell>
          <cell r="AM2067">
            <v>-10650774.844583334</v>
          </cell>
          <cell r="AN2067">
            <v>-10586962.579166666</v>
          </cell>
          <cell r="AP2067">
            <v>-10469258.347083334</v>
          </cell>
          <cell r="AT2067" t="str">
            <v>56</v>
          </cell>
        </row>
        <row r="2068"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P2068">
            <v>0</v>
          </cell>
          <cell r="AT2068">
            <v>0</v>
          </cell>
        </row>
        <row r="2069"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P2069">
            <v>0</v>
          </cell>
          <cell r="AT2069">
            <v>0</v>
          </cell>
        </row>
        <row r="2070">
          <cell r="J2070">
            <v>-1910752.2</v>
          </cell>
          <cell r="K2070">
            <v>-2241071.2000000002</v>
          </cell>
          <cell r="L2070">
            <v>-2566672.2000000002</v>
          </cell>
          <cell r="M2070">
            <v>-2935973.2</v>
          </cell>
          <cell r="N2070">
            <v>-3257997.2</v>
          </cell>
          <cell r="O2070">
            <v>-3636216.2</v>
          </cell>
          <cell r="P2070">
            <v>-4036510.2</v>
          </cell>
          <cell r="Q2070">
            <v>-4415778.2</v>
          </cell>
          <cell r="R2070">
            <v>-4914465.2</v>
          </cell>
          <cell r="S2070">
            <v>-5368377.2</v>
          </cell>
          <cell r="T2070">
            <v>-5804011.2000000002</v>
          </cell>
          <cell r="U2070">
            <v>-1463791.71</v>
          </cell>
          <cell r="V2070">
            <v>-2196846.17</v>
          </cell>
          <cell r="W2070">
            <v>-2487175</v>
          </cell>
          <cell r="X2070">
            <v>-2815147</v>
          </cell>
          <cell r="Y2070">
            <v>-3175905</v>
          </cell>
          <cell r="Z2070">
            <v>-3511207</v>
          </cell>
          <cell r="AA2070">
            <v>-3892019</v>
          </cell>
          <cell r="AD2070">
            <v>-3478127.4333333331</v>
          </cell>
          <cell r="AE2070">
            <v>-3496055.5333333332</v>
          </cell>
          <cell r="AF2070">
            <v>-3517453.4250000003</v>
          </cell>
          <cell r="AG2070">
            <v>-3542609.0249999999</v>
          </cell>
          <cell r="AH2070">
            <v>-3551113.3462499999</v>
          </cell>
          <cell r="AI2070">
            <v>-3557888.5745833335</v>
          </cell>
          <cell r="AJ2070">
            <v>-3580063.4816666669</v>
          </cell>
          <cell r="AK2070">
            <v>-3600670.9233333338</v>
          </cell>
          <cell r="AL2070">
            <v>-3621021.1983333337</v>
          </cell>
          <cell r="AM2070">
            <v>-3641568.7650000001</v>
          </cell>
          <cell r="AN2070">
            <v>-3662777.6233333335</v>
          </cell>
          <cell r="AP2070">
            <v>-3705944.2983333338</v>
          </cell>
          <cell r="AT2070">
            <v>0</v>
          </cell>
        </row>
        <row r="2071"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P2071">
            <v>0</v>
          </cell>
          <cell r="AT2071" t="str">
            <v>57</v>
          </cell>
        </row>
        <row r="2072">
          <cell r="J2072">
            <v>-659488.96</v>
          </cell>
          <cell r="K2072">
            <v>0</v>
          </cell>
          <cell r="L2072">
            <v>-82436.12</v>
          </cell>
          <cell r="M2072">
            <v>-164872.24</v>
          </cell>
          <cell r="N2072">
            <v>0</v>
          </cell>
          <cell r="O2072">
            <v>-82436.12</v>
          </cell>
          <cell r="P2072">
            <v>-150062.35999999999</v>
          </cell>
          <cell r="Q2072">
            <v>-225093.54</v>
          </cell>
          <cell r="R2072">
            <v>-300124.71999999997</v>
          </cell>
          <cell r="S2072">
            <v>-375155.9</v>
          </cell>
          <cell r="T2072">
            <v>-450187.08</v>
          </cell>
          <cell r="U2072">
            <v>-525218.26</v>
          </cell>
          <cell r="V2072">
            <v>-600249.43999999994</v>
          </cell>
          <cell r="W2072">
            <v>-675280.62</v>
          </cell>
          <cell r="X2072">
            <v>0</v>
          </cell>
          <cell r="Y2072">
            <v>0</v>
          </cell>
          <cell r="Z2072">
            <v>0</v>
          </cell>
          <cell r="AA2072">
            <v>-76605.33</v>
          </cell>
          <cell r="AD2072">
            <v>-265757.61583333334</v>
          </cell>
          <cell r="AE2072">
            <v>-263597.84166666673</v>
          </cell>
          <cell r="AF2072">
            <v>-260820.98916666667</v>
          </cell>
          <cell r="AG2072">
            <v>-257427.05833333326</v>
          </cell>
          <cell r="AH2072">
            <v>-253416.04916666666</v>
          </cell>
          <cell r="AI2072">
            <v>-248787.96166666667</v>
          </cell>
          <cell r="AJ2072">
            <v>-274456.34083333332</v>
          </cell>
          <cell r="AK2072">
            <v>-299158.19500000001</v>
          </cell>
          <cell r="AL2072">
            <v>-288853.68000000005</v>
          </cell>
          <cell r="AM2072">
            <v>-281984.00333333336</v>
          </cell>
          <cell r="AN2072">
            <v>-281741.05375000002</v>
          </cell>
          <cell r="AP2072">
            <v>-281957.23125000001</v>
          </cell>
          <cell r="AT2072">
            <v>0</v>
          </cell>
        </row>
        <row r="2073">
          <cell r="J2073">
            <v>-197564.2</v>
          </cell>
          <cell r="K2073">
            <v>-217320.62</v>
          </cell>
          <cell r="L2073">
            <v>-237077.01</v>
          </cell>
          <cell r="M2073">
            <v>-203254.04</v>
          </cell>
          <cell r="N2073">
            <v>-31269.86</v>
          </cell>
          <cell r="O2073">
            <v>-46904.79</v>
          </cell>
          <cell r="P2073">
            <v>-62539.72</v>
          </cell>
          <cell r="Q2073">
            <v>-78174.649999999994</v>
          </cell>
          <cell r="R2073">
            <v>-93809.58</v>
          </cell>
          <cell r="S2073">
            <v>-109444.51</v>
          </cell>
          <cell r="T2073">
            <v>-125079.44</v>
          </cell>
          <cell r="U2073">
            <v>-140714.37</v>
          </cell>
          <cell r="V2073">
            <v>-156349.29999999999</v>
          </cell>
          <cell r="W2073">
            <v>-171984.23</v>
          </cell>
          <cell r="X2073">
            <v>-187619.16</v>
          </cell>
          <cell r="Y2073">
            <v>52869.11</v>
          </cell>
          <cell r="Z2073">
            <v>-40081.379999999997</v>
          </cell>
          <cell r="AA2073">
            <v>-60122.07</v>
          </cell>
          <cell r="AD2073">
            <v>-139758.43458333335</v>
          </cell>
          <cell r="AE2073">
            <v>-137869.41833333336</v>
          </cell>
          <cell r="AF2073">
            <v>-135636.94458333336</v>
          </cell>
          <cell r="AG2073">
            <v>-133061.01333333334</v>
          </cell>
          <cell r="AH2073">
            <v>-130141.62458333334</v>
          </cell>
          <cell r="AI2073">
            <v>-126878.77833333332</v>
          </cell>
          <cell r="AJ2073">
            <v>-123272.47458333336</v>
          </cell>
          <cell r="AK2073">
            <v>-119322.71458333333</v>
          </cell>
          <cell r="AL2073">
            <v>-106590.17291666666</v>
          </cell>
          <cell r="AM2073">
            <v>-96285.521666666653</v>
          </cell>
          <cell r="AN2073">
            <v>-97203.388333333307</v>
          </cell>
          <cell r="AP2073">
            <v>-100140.56166666666</v>
          </cell>
          <cell r="AT2073">
            <v>0</v>
          </cell>
        </row>
        <row r="2074">
          <cell r="J2074">
            <v>-197564.2</v>
          </cell>
          <cell r="K2074">
            <v>-217320.62</v>
          </cell>
          <cell r="L2074">
            <v>-237077.01</v>
          </cell>
          <cell r="M2074">
            <v>-203254.04</v>
          </cell>
          <cell r="N2074">
            <v>-31269.86</v>
          </cell>
          <cell r="O2074">
            <v>-46904.79</v>
          </cell>
          <cell r="P2074">
            <v>-62539.72</v>
          </cell>
          <cell r="Q2074">
            <v>-78174.649999999994</v>
          </cell>
          <cell r="R2074">
            <v>-93809.58</v>
          </cell>
          <cell r="S2074">
            <v>-109444.51</v>
          </cell>
          <cell r="T2074">
            <v>-125079.44</v>
          </cell>
          <cell r="U2074">
            <v>-140714.37</v>
          </cell>
          <cell r="V2074">
            <v>-156349.29999999999</v>
          </cell>
          <cell r="W2074">
            <v>-171984.23</v>
          </cell>
          <cell r="X2074">
            <v>-187619.16</v>
          </cell>
          <cell r="Y2074">
            <v>52869.11</v>
          </cell>
          <cell r="Z2074">
            <v>-40081.379999999997</v>
          </cell>
          <cell r="AA2074">
            <v>-60122.07</v>
          </cell>
          <cell r="AD2074">
            <v>-139758.43458333335</v>
          </cell>
          <cell r="AE2074">
            <v>-137869.41833333336</v>
          </cell>
          <cell r="AF2074">
            <v>-135636.94458333336</v>
          </cell>
          <cell r="AG2074">
            <v>-133061.01333333334</v>
          </cell>
          <cell r="AH2074">
            <v>-130141.62458333334</v>
          </cell>
          <cell r="AI2074">
            <v>-126878.77833333332</v>
          </cell>
          <cell r="AJ2074">
            <v>-123272.47458333336</v>
          </cell>
          <cell r="AK2074">
            <v>-119322.71458333333</v>
          </cell>
          <cell r="AL2074">
            <v>-106590.17291666666</v>
          </cell>
          <cell r="AM2074">
            <v>-96285.521666666653</v>
          </cell>
          <cell r="AN2074">
            <v>-97203.388333333307</v>
          </cell>
          <cell r="AP2074">
            <v>-100140.56166666666</v>
          </cell>
          <cell r="AT2074">
            <v>0</v>
          </cell>
        </row>
        <row r="2075">
          <cell r="J2075">
            <v>-52255.4</v>
          </cell>
          <cell r="K2075">
            <v>-57480.94</v>
          </cell>
          <cell r="L2075">
            <v>-62706.45</v>
          </cell>
          <cell r="M2075">
            <v>-42395.51</v>
          </cell>
          <cell r="N2075">
            <v>-6522.38</v>
          </cell>
          <cell r="O2075">
            <v>-9783.57</v>
          </cell>
          <cell r="P2075">
            <v>-13044.76</v>
          </cell>
          <cell r="Q2075">
            <v>-16305.95</v>
          </cell>
          <cell r="R2075">
            <v>-19567.14</v>
          </cell>
          <cell r="S2075">
            <v>-22828.33</v>
          </cell>
          <cell r="T2075">
            <v>-26089.52</v>
          </cell>
          <cell r="U2075">
            <v>-29350.71</v>
          </cell>
          <cell r="V2075">
            <v>-32611.9</v>
          </cell>
          <cell r="W2075">
            <v>-35873.089999999997</v>
          </cell>
          <cell r="X2075">
            <v>-39134.28</v>
          </cell>
          <cell r="Y2075">
            <v>30099.06</v>
          </cell>
          <cell r="Z2075">
            <v>-11538.9</v>
          </cell>
          <cell r="AA2075">
            <v>-17308.349999999999</v>
          </cell>
          <cell r="AD2075">
            <v>-35181.002916666672</v>
          </cell>
          <cell r="AE2075">
            <v>-34280.675833333335</v>
          </cell>
          <cell r="AF2075">
            <v>-33216.652916666666</v>
          </cell>
          <cell r="AG2075">
            <v>-31988.934166666673</v>
          </cell>
          <cell r="AH2075">
            <v>-30597.519583333342</v>
          </cell>
          <cell r="AI2075">
            <v>-29042.409166666675</v>
          </cell>
          <cell r="AJ2075">
            <v>-27323.60291666667</v>
          </cell>
          <cell r="AK2075">
            <v>-25441.102083333331</v>
          </cell>
          <cell r="AL2075">
            <v>-21438.321250000001</v>
          </cell>
          <cell r="AM2075">
            <v>-18626.735833333336</v>
          </cell>
          <cell r="AN2075">
            <v>-19149.289999999997</v>
          </cell>
          <cell r="AP2075">
            <v>-20821.463333333333</v>
          </cell>
          <cell r="AT2075">
            <v>0</v>
          </cell>
        </row>
        <row r="2076">
          <cell r="J2076">
            <v>-52255.4</v>
          </cell>
          <cell r="K2076">
            <v>-57480.94</v>
          </cell>
          <cell r="L2076">
            <v>-62706.45</v>
          </cell>
          <cell r="M2076">
            <v>-42395.51</v>
          </cell>
          <cell r="N2076">
            <v>-6522.38</v>
          </cell>
          <cell r="O2076">
            <v>-9783.57</v>
          </cell>
          <cell r="P2076">
            <v>-13044.76</v>
          </cell>
          <cell r="Q2076">
            <v>-16305.95</v>
          </cell>
          <cell r="R2076">
            <v>-19567.14</v>
          </cell>
          <cell r="S2076">
            <v>-22828.33</v>
          </cell>
          <cell r="T2076">
            <v>-26089.52</v>
          </cell>
          <cell r="U2076">
            <v>-29350.71</v>
          </cell>
          <cell r="V2076">
            <v>-32611.9</v>
          </cell>
          <cell r="W2076">
            <v>-35873.089999999997</v>
          </cell>
          <cell r="X2076">
            <v>-39134.28</v>
          </cell>
          <cell r="Y2076">
            <v>30099.06</v>
          </cell>
          <cell r="Z2076">
            <v>-11538.9</v>
          </cell>
          <cell r="AA2076">
            <v>-17308.349999999999</v>
          </cell>
          <cell r="AD2076">
            <v>-35181.002916666672</v>
          </cell>
          <cell r="AE2076">
            <v>-34280.675833333335</v>
          </cell>
          <cell r="AF2076">
            <v>-33216.652916666666</v>
          </cell>
          <cell r="AG2076">
            <v>-31988.934166666673</v>
          </cell>
          <cell r="AH2076">
            <v>-30597.519583333342</v>
          </cell>
          <cell r="AI2076">
            <v>-29042.409166666675</v>
          </cell>
          <cell r="AJ2076">
            <v>-27323.60291666667</v>
          </cell>
          <cell r="AK2076">
            <v>-25441.102083333331</v>
          </cell>
          <cell r="AL2076">
            <v>-21438.321250000001</v>
          </cell>
          <cell r="AM2076">
            <v>-18626.735833333336</v>
          </cell>
          <cell r="AN2076">
            <v>-19149.289999999997</v>
          </cell>
          <cell r="AP2076">
            <v>-20821.463333333333</v>
          </cell>
          <cell r="AT2076">
            <v>0</v>
          </cell>
        </row>
        <row r="2077"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D2077">
            <v>0</v>
          </cell>
          <cell r="AE2077">
            <v>0</v>
          </cell>
          <cell r="AF2077">
            <v>0</v>
          </cell>
          <cell r="AG2077">
            <v>0</v>
          </cell>
          <cell r="AH2077">
            <v>0</v>
          </cell>
          <cell r="AI2077">
            <v>0</v>
          </cell>
          <cell r="AJ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P2077">
            <v>0</v>
          </cell>
          <cell r="AT2077">
            <v>0</v>
          </cell>
        </row>
        <row r="2078"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P2078">
            <v>0</v>
          </cell>
          <cell r="AT2078">
            <v>0</v>
          </cell>
        </row>
        <row r="2079"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61346.15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D2079">
            <v>0</v>
          </cell>
          <cell r="AE2079">
            <v>2556.0895833333334</v>
          </cell>
          <cell r="AF2079">
            <v>5112.1791666666668</v>
          </cell>
          <cell r="AG2079">
            <v>5112.1791666666668</v>
          </cell>
          <cell r="AH2079">
            <v>5112.1791666666668</v>
          </cell>
          <cell r="AI2079">
            <v>5112.1791666666668</v>
          </cell>
          <cell r="AJ2079">
            <v>5112.1791666666668</v>
          </cell>
          <cell r="AK2079">
            <v>5112.1791666666668</v>
          </cell>
          <cell r="AL2079">
            <v>5112.1791666666668</v>
          </cell>
          <cell r="AM2079">
            <v>5112.1791666666668</v>
          </cell>
          <cell r="AN2079">
            <v>5112.1791666666668</v>
          </cell>
          <cell r="AP2079">
            <v>5112.1791666666668</v>
          </cell>
          <cell r="AT2079" t="str">
            <v xml:space="preserve"> </v>
          </cell>
        </row>
        <row r="2080">
          <cell r="J2080">
            <v>-445974</v>
          </cell>
          <cell r="K2080">
            <v>-527094.5</v>
          </cell>
          <cell r="L2080">
            <v>-608215</v>
          </cell>
          <cell r="M2080">
            <v>0</v>
          </cell>
          <cell r="N2080">
            <v>0</v>
          </cell>
          <cell r="O2080">
            <v>-64204.67</v>
          </cell>
          <cell r="P2080">
            <v>-128409.34</v>
          </cell>
          <cell r="Q2080">
            <v>-192614.01</v>
          </cell>
          <cell r="R2080">
            <v>-256818.68</v>
          </cell>
          <cell r="S2080">
            <v>-321023.34999999998</v>
          </cell>
          <cell r="T2080">
            <v>-385228.02</v>
          </cell>
          <cell r="U2080">
            <v>-449432.69</v>
          </cell>
          <cell r="V2080">
            <v>-513637.36</v>
          </cell>
          <cell r="W2080">
            <v>-577842.03</v>
          </cell>
          <cell r="X2080">
            <v>139543.31</v>
          </cell>
          <cell r="Y2080">
            <v>0</v>
          </cell>
          <cell r="Z2080">
            <v>0</v>
          </cell>
          <cell r="AA2080">
            <v>-65596.42</v>
          </cell>
          <cell r="AD2080">
            <v>-265021.09499999997</v>
          </cell>
          <cell r="AE2080">
            <v>-267487.98833333328</v>
          </cell>
          <cell r="AF2080">
            <v>-270659.70833333331</v>
          </cell>
          <cell r="AG2080">
            <v>-274536.25499999995</v>
          </cell>
          <cell r="AH2080">
            <v>-279117.62833333336</v>
          </cell>
          <cell r="AI2080">
            <v>-284403.82833333331</v>
          </cell>
          <cell r="AJ2080">
            <v>-289337.61541666667</v>
          </cell>
          <cell r="AK2080">
            <v>-260295.49958333329</v>
          </cell>
          <cell r="AL2080">
            <v>-229138.90333333329</v>
          </cell>
          <cell r="AM2080">
            <v>-229138.90333333329</v>
          </cell>
          <cell r="AN2080">
            <v>-229196.89291666661</v>
          </cell>
          <cell r="AP2080">
            <v>-229660.80958333332</v>
          </cell>
          <cell r="AT2080">
            <v>0</v>
          </cell>
        </row>
        <row r="2081"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P2081">
            <v>0</v>
          </cell>
          <cell r="AT2081" t="str">
            <v>57</v>
          </cell>
        </row>
        <row r="2082"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P2082">
            <v>0</v>
          </cell>
          <cell r="AT2082">
            <v>0</v>
          </cell>
        </row>
        <row r="2083">
          <cell r="J2083">
            <v>-878350.22</v>
          </cell>
          <cell r="K2083">
            <v>-975102.22</v>
          </cell>
          <cell r="L2083">
            <v>-1050839.22</v>
          </cell>
          <cell r="M2083">
            <v>-1119822.22</v>
          </cell>
          <cell r="N2083">
            <v>-1202540.22</v>
          </cell>
          <cell r="O2083">
            <v>-1330662.22</v>
          </cell>
          <cell r="P2083">
            <v>-1501407.22</v>
          </cell>
          <cell r="Q2083">
            <v>-1781020.22</v>
          </cell>
          <cell r="R2083">
            <v>-2072080.22</v>
          </cell>
          <cell r="S2083">
            <v>-2328605.2200000002</v>
          </cell>
          <cell r="T2083">
            <v>-2587503.2200000002</v>
          </cell>
          <cell r="U2083">
            <v>-932544.83</v>
          </cell>
          <cell r="V2083">
            <v>-1012804.83</v>
          </cell>
          <cell r="W2083">
            <v>-1048961</v>
          </cell>
          <cell r="X2083">
            <v>-1086299</v>
          </cell>
          <cell r="Y2083">
            <v>-1118191</v>
          </cell>
          <cell r="Z2083">
            <v>-1152085</v>
          </cell>
          <cell r="AA2083">
            <v>-1261110</v>
          </cell>
          <cell r="AD2083">
            <v>-1483312.5308333337</v>
          </cell>
          <cell r="AE2083">
            <v>-1473253.1325000003</v>
          </cell>
          <cell r="AF2083">
            <v>-1466896.3591666669</v>
          </cell>
          <cell r="AG2083">
            <v>-1466157.5025000002</v>
          </cell>
          <cell r="AH2083">
            <v>-1473670.3287500001</v>
          </cell>
          <cell r="AI2083">
            <v>-1485642.0462499999</v>
          </cell>
          <cell r="AJ2083">
            <v>-1494321.7708333333</v>
          </cell>
          <cell r="AK2083">
            <v>-1498876.7108333334</v>
          </cell>
          <cell r="AL2083">
            <v>-1500286.2341666669</v>
          </cell>
          <cell r="AM2083">
            <v>-1498115.9658333333</v>
          </cell>
          <cell r="AN2083">
            <v>-1493115.6558333335</v>
          </cell>
          <cell r="AP2083">
            <v>-1496672.4941666666</v>
          </cell>
          <cell r="AT2083">
            <v>0</v>
          </cell>
        </row>
        <row r="2084"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D2084">
            <v>-112640.87208333332</v>
          </cell>
          <cell r="AE2084">
            <v>-83149.62291666666</v>
          </cell>
          <cell r="AF2084">
            <v>-53658.373749999999</v>
          </cell>
          <cell r="AG2084">
            <v>-24167.124583333334</v>
          </cell>
          <cell r="AH2084">
            <v>-4710.75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  <cell r="AP2084">
            <v>0</v>
          </cell>
          <cell r="AT2084" t="str">
            <v>56</v>
          </cell>
        </row>
        <row r="2085">
          <cell r="J2085">
            <v>-1301601.26</v>
          </cell>
          <cell r="K2085">
            <v>-1559682.5</v>
          </cell>
          <cell r="L2085">
            <v>-1834149.23</v>
          </cell>
          <cell r="M2085">
            <v>-2162410.23</v>
          </cell>
          <cell r="N2085">
            <v>-2372829.27</v>
          </cell>
          <cell r="O2085">
            <v>-2670323.7799999998</v>
          </cell>
          <cell r="P2085">
            <v>-2958315.35</v>
          </cell>
          <cell r="Q2085">
            <v>-3194320.09</v>
          </cell>
          <cell r="R2085">
            <v>-3541681.31</v>
          </cell>
          <cell r="S2085">
            <v>-659802.11</v>
          </cell>
          <cell r="T2085">
            <v>-1056289.47</v>
          </cell>
          <cell r="U2085">
            <v>-1382323.17</v>
          </cell>
          <cell r="V2085">
            <v>-1712911.06</v>
          </cell>
          <cell r="W2085">
            <v>-1983556.45</v>
          </cell>
          <cell r="X2085">
            <v>-2372406.83</v>
          </cell>
          <cell r="Y2085">
            <v>-2711133.33</v>
          </cell>
          <cell r="Z2085">
            <v>-2985356.26</v>
          </cell>
          <cell r="AA2085">
            <v>-3333574.42</v>
          </cell>
          <cell r="AD2085">
            <v>-1906528.0725</v>
          </cell>
          <cell r="AE2085">
            <v>-1964338.0841666665</v>
          </cell>
          <cell r="AF2085">
            <v>-2000615.3708333333</v>
          </cell>
          <cell r="AG2085">
            <v>-2017540.958333333</v>
          </cell>
          <cell r="AH2085">
            <v>-2043483.3045833332</v>
          </cell>
          <cell r="AI2085">
            <v>-2074948.5558333332</v>
          </cell>
          <cell r="AJ2085">
            <v>-2109747.8787499997</v>
          </cell>
          <cell r="AK2085">
            <v>-2149836.6933333329</v>
          </cell>
          <cell r="AL2085">
            <v>-2195127.5558333336</v>
          </cell>
          <cell r="AM2085">
            <v>-2243512.9762499998</v>
          </cell>
          <cell r="AN2085">
            <v>-2296670.3774999999</v>
          </cell>
          <cell r="AP2085">
            <v>-2418300.1195833334</v>
          </cell>
          <cell r="AT2085">
            <v>0</v>
          </cell>
        </row>
        <row r="2086"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D2086">
            <v>0</v>
          </cell>
          <cell r="AE2086">
            <v>0</v>
          </cell>
          <cell r="AF2086">
            <v>0</v>
          </cell>
          <cell r="AG2086">
            <v>0</v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0</v>
          </cell>
          <cell r="AP2086">
            <v>0</v>
          </cell>
          <cell r="AT2086">
            <v>0</v>
          </cell>
        </row>
        <row r="2087"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D2087">
            <v>-204292.62791666668</v>
          </cell>
          <cell r="AE2087">
            <v>-163354.21041666667</v>
          </cell>
          <cell r="AF2087">
            <v>-122415.79291666667</v>
          </cell>
          <cell r="AG2087">
            <v>-81477.375416666662</v>
          </cell>
          <cell r="AH2087">
            <v>-30504.083333333332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P2087">
            <v>0</v>
          </cell>
          <cell r="AT2087" t="str">
            <v>56</v>
          </cell>
        </row>
        <row r="2088"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P2088">
            <v>0</v>
          </cell>
          <cell r="AT2088">
            <v>0</v>
          </cell>
        </row>
        <row r="2089">
          <cell r="J2089">
            <v>-18750</v>
          </cell>
          <cell r="K2089">
            <v>-21000</v>
          </cell>
          <cell r="L2089">
            <v>-23250</v>
          </cell>
          <cell r="M2089">
            <v>-25500</v>
          </cell>
          <cell r="N2089">
            <v>-27750</v>
          </cell>
          <cell r="O2089">
            <v>-30000</v>
          </cell>
          <cell r="P2089">
            <v>-32250</v>
          </cell>
          <cell r="Q2089">
            <v>-34500</v>
          </cell>
          <cell r="R2089">
            <v>-36750</v>
          </cell>
          <cell r="S2089">
            <v>-39000</v>
          </cell>
          <cell r="T2089">
            <v>-41250</v>
          </cell>
          <cell r="U2089">
            <v>-43500</v>
          </cell>
          <cell r="V2089">
            <v>-45750</v>
          </cell>
          <cell r="W2089">
            <v>-48000</v>
          </cell>
          <cell r="X2089">
            <v>-50250</v>
          </cell>
          <cell r="Y2089">
            <v>-52500</v>
          </cell>
          <cell r="Z2089">
            <v>-54750</v>
          </cell>
          <cell r="AA2089">
            <v>-57000</v>
          </cell>
          <cell r="AD2089">
            <v>-22041.666666666668</v>
          </cell>
          <cell r="AE2089">
            <v>-23250</v>
          </cell>
          <cell r="AF2089">
            <v>-25500</v>
          </cell>
          <cell r="AG2089">
            <v>-27750</v>
          </cell>
          <cell r="AH2089">
            <v>-30000</v>
          </cell>
          <cell r="AI2089">
            <v>-32250</v>
          </cell>
          <cell r="AJ2089">
            <v>-34500</v>
          </cell>
          <cell r="AK2089">
            <v>-36750</v>
          </cell>
          <cell r="AL2089">
            <v>-39000</v>
          </cell>
          <cell r="AM2089">
            <v>-41250</v>
          </cell>
          <cell r="AN2089">
            <v>-43500</v>
          </cell>
          <cell r="AP2089">
            <v>-48000</v>
          </cell>
          <cell r="AT2089">
            <v>0</v>
          </cell>
        </row>
        <row r="2090">
          <cell r="J2090">
            <v>-535475.04</v>
          </cell>
          <cell r="K2090">
            <v>-640465.30000000005</v>
          </cell>
          <cell r="L2090">
            <v>-764923.54</v>
          </cell>
          <cell r="M2090">
            <v>-901804.59</v>
          </cell>
          <cell r="N2090">
            <v>-1032474.08</v>
          </cell>
          <cell r="O2090">
            <v>-1159837.8400000001</v>
          </cell>
          <cell r="P2090">
            <v>-1446912.64</v>
          </cell>
          <cell r="Q2090">
            <v>-1538787.47</v>
          </cell>
          <cell r="R2090">
            <v>-1646316.04</v>
          </cell>
          <cell r="S2090">
            <v>-1754757.07</v>
          </cell>
          <cell r="T2090">
            <v>-371971.06</v>
          </cell>
          <cell r="U2090">
            <v>-578291.01</v>
          </cell>
          <cell r="V2090">
            <v>-715424.34</v>
          </cell>
          <cell r="W2090">
            <v>-782177.86</v>
          </cell>
          <cell r="X2090">
            <v>-893347.82</v>
          </cell>
          <cell r="Y2090">
            <v>-1049883.0900000001</v>
          </cell>
          <cell r="Z2090">
            <v>-1141777.42</v>
          </cell>
          <cell r="AA2090">
            <v>-1279835.47</v>
          </cell>
          <cell r="AD2090">
            <v>-894028.2729166667</v>
          </cell>
          <cell r="AE2090">
            <v>-945563.7416666667</v>
          </cell>
          <cell r="AF2090">
            <v>-996777.74624999985</v>
          </cell>
          <cell r="AG2090">
            <v>-1021817.7008333332</v>
          </cell>
          <cell r="AH2090">
            <v>-1026077.8866666667</v>
          </cell>
          <cell r="AI2090">
            <v>-1038499.1941666667</v>
          </cell>
          <cell r="AJ2090">
            <v>-1051901.7716666667</v>
          </cell>
          <cell r="AK2090">
            <v>-1063157.4733333332</v>
          </cell>
          <cell r="AL2090">
            <v>-1074678.4224999999</v>
          </cell>
          <cell r="AM2090">
            <v>-1085402.6658333333</v>
          </cell>
          <cell r="AN2090">
            <v>-1094956.8729166666</v>
          </cell>
          <cell r="AP2090">
            <v>-1116499.8295833333</v>
          </cell>
          <cell r="AT2090">
            <v>0</v>
          </cell>
        </row>
        <row r="2091">
          <cell r="J2091">
            <v>-73426.679999999993</v>
          </cell>
          <cell r="K2091">
            <v>-110140.02</v>
          </cell>
          <cell r="L2091">
            <v>-146853.35999999999</v>
          </cell>
          <cell r="M2091">
            <v>-183566.7</v>
          </cell>
          <cell r="N2091">
            <v>-220280.04</v>
          </cell>
          <cell r="O2091">
            <v>-256993.38</v>
          </cell>
          <cell r="P2091">
            <v>-293706.71999999997</v>
          </cell>
          <cell r="Q2091">
            <v>-330420.06</v>
          </cell>
          <cell r="R2091">
            <v>-367133.4</v>
          </cell>
          <cell r="S2091">
            <v>-403846.74</v>
          </cell>
          <cell r="T2091">
            <v>0</v>
          </cell>
          <cell r="U2091">
            <v>-37814.74</v>
          </cell>
          <cell r="V2091">
            <v>-75629.48</v>
          </cell>
          <cell r="W2091">
            <v>-113444.22</v>
          </cell>
          <cell r="X2091">
            <v>-151258.96</v>
          </cell>
          <cell r="Y2091">
            <v>-189073.7</v>
          </cell>
          <cell r="Z2091">
            <v>-226888.44</v>
          </cell>
          <cell r="AA2091">
            <v>-264703.18</v>
          </cell>
          <cell r="AD2091">
            <v>-199651.06499999997</v>
          </cell>
          <cell r="AE2091">
            <v>-200497.61</v>
          </cell>
          <cell r="AF2091">
            <v>-201433.26500000001</v>
          </cell>
          <cell r="AG2091">
            <v>-201923.37000000002</v>
          </cell>
          <cell r="AH2091">
            <v>-201969.26166666663</v>
          </cell>
          <cell r="AI2091">
            <v>-202106.93666666668</v>
          </cell>
          <cell r="AJ2091">
            <v>-202336.39500000005</v>
          </cell>
          <cell r="AK2091">
            <v>-202657.63666666669</v>
          </cell>
          <cell r="AL2091">
            <v>-203070.66166666671</v>
          </cell>
          <cell r="AM2091">
            <v>-203575.46999999997</v>
          </cell>
          <cell r="AN2091">
            <v>-204172.06166666665</v>
          </cell>
          <cell r="AP2091">
            <v>-205640.59499999997</v>
          </cell>
          <cell r="AT2091">
            <v>0</v>
          </cell>
        </row>
        <row r="2092">
          <cell r="J2092">
            <v>-21746.22</v>
          </cell>
          <cell r="K2092">
            <v>-32619.33</v>
          </cell>
          <cell r="L2092">
            <v>-43492.44</v>
          </cell>
          <cell r="M2092">
            <v>-54365.55</v>
          </cell>
          <cell r="N2092">
            <v>-65238.66</v>
          </cell>
          <cell r="O2092">
            <v>-76111.77</v>
          </cell>
          <cell r="P2092">
            <v>-86984.88</v>
          </cell>
          <cell r="Q2092">
            <v>-97857.99</v>
          </cell>
          <cell r="R2092">
            <v>-108731.1</v>
          </cell>
          <cell r="S2092">
            <v>-119604.21</v>
          </cell>
          <cell r="T2092">
            <v>0</v>
          </cell>
          <cell r="U2092">
            <v>-11199.3</v>
          </cell>
          <cell r="V2092">
            <v>-22398.6</v>
          </cell>
          <cell r="W2092">
            <v>-33597.9</v>
          </cell>
          <cell r="X2092">
            <v>-44797.2</v>
          </cell>
          <cell r="Y2092">
            <v>-55996.5</v>
          </cell>
          <cell r="Z2092">
            <v>-67195.8</v>
          </cell>
          <cell r="AA2092">
            <v>-78395.100000000006</v>
          </cell>
          <cell r="AD2092">
            <v>-59129.138750000006</v>
          </cell>
          <cell r="AE2092">
            <v>-59379.851666666676</v>
          </cell>
          <cell r="AF2092">
            <v>-59656.955416666671</v>
          </cell>
          <cell r="AG2092">
            <v>-59802.105000000003</v>
          </cell>
          <cell r="AH2092">
            <v>-59815.696250000001</v>
          </cell>
          <cell r="AI2092">
            <v>-59856.47</v>
          </cell>
          <cell r="AJ2092">
            <v>-59924.426249999997</v>
          </cell>
          <cell r="AK2092">
            <v>-60019.564999999995</v>
          </cell>
          <cell r="AL2092">
            <v>-60141.886250000003</v>
          </cell>
          <cell r="AM2092">
            <v>-60291.389999999992</v>
          </cell>
          <cell r="AN2092">
            <v>-60468.076250000006</v>
          </cell>
          <cell r="AP2092">
            <v>-60902.996249999997</v>
          </cell>
          <cell r="AT2092">
            <v>0</v>
          </cell>
        </row>
        <row r="2093">
          <cell r="J2093">
            <v>-21746.22</v>
          </cell>
          <cell r="K2093">
            <v>-32619.33</v>
          </cell>
          <cell r="L2093">
            <v>-43492.44</v>
          </cell>
          <cell r="M2093">
            <v>-54365.55</v>
          </cell>
          <cell r="N2093">
            <v>-65238.66</v>
          </cell>
          <cell r="O2093">
            <v>-76111.77</v>
          </cell>
          <cell r="P2093">
            <v>-86984.88</v>
          </cell>
          <cell r="Q2093">
            <v>-97857.99</v>
          </cell>
          <cell r="R2093">
            <v>-108731.1</v>
          </cell>
          <cell r="S2093">
            <v>-119604.21</v>
          </cell>
          <cell r="T2093">
            <v>0</v>
          </cell>
          <cell r="U2093">
            <v>-11199.3</v>
          </cell>
          <cell r="V2093">
            <v>-22398.6</v>
          </cell>
          <cell r="W2093">
            <v>-33597.9</v>
          </cell>
          <cell r="X2093">
            <v>-44797.2</v>
          </cell>
          <cell r="Y2093">
            <v>-55996.5</v>
          </cell>
          <cell r="Z2093">
            <v>-67195.8</v>
          </cell>
          <cell r="AA2093">
            <v>-78395.100000000006</v>
          </cell>
          <cell r="AD2093">
            <v>-59129.138750000006</v>
          </cell>
          <cell r="AE2093">
            <v>-59379.851666666676</v>
          </cell>
          <cell r="AF2093">
            <v>-59656.955416666671</v>
          </cell>
          <cell r="AG2093">
            <v>-59802.105000000003</v>
          </cell>
          <cell r="AH2093">
            <v>-59815.696250000001</v>
          </cell>
          <cell r="AI2093">
            <v>-59856.47</v>
          </cell>
          <cell r="AJ2093">
            <v>-59924.426249999997</v>
          </cell>
          <cell r="AK2093">
            <v>-60019.564999999995</v>
          </cell>
          <cell r="AL2093">
            <v>-60141.886250000003</v>
          </cell>
          <cell r="AM2093">
            <v>-60291.389999999992</v>
          </cell>
          <cell r="AN2093">
            <v>-60468.076250000006</v>
          </cell>
          <cell r="AP2093">
            <v>-60902.996249999997</v>
          </cell>
          <cell r="AT2093">
            <v>0</v>
          </cell>
        </row>
        <row r="2094"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P2094">
            <v>0</v>
          </cell>
          <cell r="AT2094" t="str">
            <v>56</v>
          </cell>
        </row>
        <row r="2095"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-58333.34</v>
          </cell>
          <cell r="S2095">
            <v>-58333.34</v>
          </cell>
          <cell r="T2095">
            <v>-116666.68</v>
          </cell>
          <cell r="U2095">
            <v>-145833.35</v>
          </cell>
          <cell r="V2095">
            <v>-175000.02</v>
          </cell>
          <cell r="W2095">
            <v>-204166.69</v>
          </cell>
          <cell r="X2095">
            <v>-233333.36</v>
          </cell>
          <cell r="Y2095">
            <v>-233333.36</v>
          </cell>
          <cell r="Z2095">
            <v>-291666.7</v>
          </cell>
          <cell r="AA2095">
            <v>-320833.37</v>
          </cell>
          <cell r="AD2095">
            <v>0</v>
          </cell>
          <cell r="AE2095">
            <v>-2430.5558333333333</v>
          </cell>
          <cell r="AF2095">
            <v>-7291.6674999999996</v>
          </cell>
          <cell r="AG2095">
            <v>-14583.334999999999</v>
          </cell>
          <cell r="AH2095">
            <v>-25520.836249999997</v>
          </cell>
          <cell r="AI2095">
            <v>-38888.893333333333</v>
          </cell>
          <cell r="AJ2095">
            <v>-54687.506249999999</v>
          </cell>
          <cell r="AK2095">
            <v>-72916.674999999988</v>
          </cell>
          <cell r="AL2095">
            <v>-92361.121666666659</v>
          </cell>
          <cell r="AM2095">
            <v>-114236.12416666666</v>
          </cell>
          <cell r="AN2095">
            <v>-139756.96041666667</v>
          </cell>
          <cell r="AP2095">
            <v>-196875.01749999999</v>
          </cell>
          <cell r="AT2095">
            <v>0</v>
          </cell>
        </row>
        <row r="2096"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H2096">
            <v>0</v>
          </cell>
          <cell r="AI2096">
            <v>0</v>
          </cell>
          <cell r="AJ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P2096">
            <v>0</v>
          </cell>
          <cell r="AT2096" t="str">
            <v>56</v>
          </cell>
        </row>
        <row r="2097"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  <cell r="AP2097">
            <v>-1475.6945833333332</v>
          </cell>
          <cell r="AT2097">
            <v>0</v>
          </cell>
        </row>
        <row r="2098"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P2098">
            <v>0</v>
          </cell>
          <cell r="AT2098">
            <v>0</v>
          </cell>
        </row>
        <row r="2099"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D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  <cell r="AP2099">
            <v>0</v>
          </cell>
          <cell r="AT2099" t="str">
            <v>57</v>
          </cell>
        </row>
        <row r="2100"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D2100">
            <v>0</v>
          </cell>
          <cell r="AE2100">
            <v>0</v>
          </cell>
          <cell r="AF2100">
            <v>0</v>
          </cell>
          <cell r="AG2100">
            <v>0</v>
          </cell>
          <cell r="AH2100">
            <v>0</v>
          </cell>
          <cell r="AI2100">
            <v>0</v>
          </cell>
          <cell r="AJ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  <cell r="AP2100">
            <v>0</v>
          </cell>
          <cell r="AT2100">
            <v>0</v>
          </cell>
        </row>
        <row r="2101"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D2101">
            <v>0</v>
          </cell>
          <cell r="AE2101">
            <v>0</v>
          </cell>
          <cell r="AF2101">
            <v>0</v>
          </cell>
          <cell r="AG2101">
            <v>0</v>
          </cell>
          <cell r="AH2101">
            <v>0</v>
          </cell>
          <cell r="AI2101">
            <v>0</v>
          </cell>
          <cell r="AJ2101">
            <v>0</v>
          </cell>
          <cell r="AK2101">
            <v>0</v>
          </cell>
          <cell r="AL2101">
            <v>0</v>
          </cell>
          <cell r="AM2101">
            <v>0</v>
          </cell>
          <cell r="AN2101">
            <v>0</v>
          </cell>
          <cell r="AP2101">
            <v>0</v>
          </cell>
          <cell r="AT2101">
            <v>0</v>
          </cell>
        </row>
        <row r="2102"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H2102">
            <v>0</v>
          </cell>
          <cell r="AI2102">
            <v>0</v>
          </cell>
          <cell r="AJ2102">
            <v>0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P2102">
            <v>0</v>
          </cell>
          <cell r="AT2102" t="str">
            <v>56</v>
          </cell>
        </row>
        <row r="2103"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P2103">
            <v>0</v>
          </cell>
          <cell r="AT2103">
            <v>0</v>
          </cell>
        </row>
        <row r="2104"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P2104">
            <v>0</v>
          </cell>
          <cell r="AT2104" t="str">
            <v>57</v>
          </cell>
        </row>
        <row r="2105"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P2105">
            <v>0</v>
          </cell>
          <cell r="AT2105">
            <v>0</v>
          </cell>
        </row>
        <row r="2106"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P2106">
            <v>0</v>
          </cell>
          <cell r="AT2106">
            <v>0</v>
          </cell>
        </row>
        <row r="2107">
          <cell r="J2107">
            <v>-176240.08</v>
          </cell>
          <cell r="K2107">
            <v>-176240.08</v>
          </cell>
          <cell r="L2107">
            <v>-176240.08</v>
          </cell>
          <cell r="M2107">
            <v>-176240.08</v>
          </cell>
          <cell r="N2107">
            <v>-176240.08</v>
          </cell>
          <cell r="O2107">
            <v>-196839.3</v>
          </cell>
          <cell r="P2107">
            <v>-196839.3</v>
          </cell>
          <cell r="Q2107">
            <v>-196839.3</v>
          </cell>
          <cell r="R2107">
            <v>-196839.3</v>
          </cell>
          <cell r="S2107">
            <v>-200282.7</v>
          </cell>
          <cell r="T2107">
            <v>-200282.7</v>
          </cell>
          <cell r="U2107">
            <v>-200282.7</v>
          </cell>
          <cell r="V2107">
            <v>-200282.7</v>
          </cell>
          <cell r="W2107">
            <v>-200282.7</v>
          </cell>
          <cell r="X2107">
            <v>-200282.7</v>
          </cell>
          <cell r="Y2107">
            <v>-160282.70000000001</v>
          </cell>
          <cell r="Z2107">
            <v>-160282.70000000001</v>
          </cell>
          <cell r="AA2107">
            <v>-182053.82</v>
          </cell>
          <cell r="AD2107">
            <v>-180143.65416666667</v>
          </cell>
          <cell r="AE2107">
            <v>-182118.87583333335</v>
          </cell>
          <cell r="AF2107">
            <v>-184108.26250000004</v>
          </cell>
          <cell r="AG2107">
            <v>-186111.81416666668</v>
          </cell>
          <cell r="AH2107">
            <v>-188115.36583333334</v>
          </cell>
          <cell r="AI2107">
            <v>-190118.91749999998</v>
          </cell>
          <cell r="AJ2107">
            <v>-192122.46916666671</v>
          </cell>
          <cell r="AK2107">
            <v>-194126.02083333334</v>
          </cell>
          <cell r="AL2107">
            <v>-194462.90583333335</v>
          </cell>
          <cell r="AM2107">
            <v>-193133.12416666665</v>
          </cell>
          <cell r="AN2107">
            <v>-191852.17166666663</v>
          </cell>
          <cell r="AP2107">
            <v>-189387.92499999996</v>
          </cell>
          <cell r="AT2107">
            <v>0</v>
          </cell>
        </row>
        <row r="2108">
          <cell r="J2108">
            <v>-147054.12</v>
          </cell>
          <cell r="K2108">
            <v>-147054.12</v>
          </cell>
          <cell r="L2108">
            <v>-147054.12</v>
          </cell>
          <cell r="M2108">
            <v>-143576.62</v>
          </cell>
          <cell r="N2108">
            <v>-137659.09</v>
          </cell>
          <cell r="O2108">
            <v>-155058.99</v>
          </cell>
          <cell r="P2108">
            <v>-153011.43</v>
          </cell>
          <cell r="Q2108">
            <v>-149297.46</v>
          </cell>
          <cell r="R2108">
            <v>-149028.62</v>
          </cell>
          <cell r="S2108">
            <v>-150839.96</v>
          </cell>
          <cell r="T2108">
            <v>-150633.79999999999</v>
          </cell>
          <cell r="U2108">
            <v>-150633.79999999999</v>
          </cell>
          <cell r="V2108">
            <v>-146208.29999999999</v>
          </cell>
          <cell r="W2108">
            <v>7427.43</v>
          </cell>
          <cell r="X2108">
            <v>7466.78</v>
          </cell>
          <cell r="Y2108">
            <v>-32511.32</v>
          </cell>
          <cell r="Z2108">
            <v>-32511.32</v>
          </cell>
          <cell r="AA2108">
            <v>-52870.57</v>
          </cell>
          <cell r="AD2108">
            <v>-152924.20624999999</v>
          </cell>
          <cell r="AE2108">
            <v>-150929.07375000001</v>
          </cell>
          <cell r="AF2108">
            <v>-148868.90208333332</v>
          </cell>
          <cell r="AG2108">
            <v>-147961.05083333331</v>
          </cell>
          <cell r="AH2108">
            <v>-148259.35749999998</v>
          </cell>
          <cell r="AI2108">
            <v>-148373.26833333331</v>
          </cell>
          <cell r="AJ2108">
            <v>-141901.29458333334</v>
          </cell>
          <cell r="AK2108">
            <v>-129026.19249999999</v>
          </cell>
          <cell r="AL2108">
            <v>-117960.10083333333</v>
          </cell>
          <cell r="AM2108">
            <v>-108951.22291666669</v>
          </cell>
          <cell r="AN2108">
            <v>-100312.21500000001</v>
          </cell>
          <cell r="AP2108">
            <v>-81437.724583333315</v>
          </cell>
          <cell r="AT2108">
            <v>0</v>
          </cell>
        </row>
        <row r="2109">
          <cell r="J2109">
            <v>-88258.37</v>
          </cell>
          <cell r="K2109">
            <v>-88258.37</v>
          </cell>
          <cell r="L2109">
            <v>-87663.9</v>
          </cell>
          <cell r="M2109">
            <v>-87068.73</v>
          </cell>
          <cell r="N2109">
            <v>-86635.41</v>
          </cell>
          <cell r="O2109">
            <v>-96929.97</v>
          </cell>
          <cell r="P2109">
            <v>-96929.97</v>
          </cell>
          <cell r="Q2109">
            <v>-96929.97</v>
          </cell>
          <cell r="R2109">
            <v>-96929.97</v>
          </cell>
          <cell r="S2109">
            <v>-98651.67</v>
          </cell>
          <cell r="T2109">
            <v>-98651.67</v>
          </cell>
          <cell r="U2109">
            <v>-98651.67</v>
          </cell>
          <cell r="V2109">
            <v>-98651.67</v>
          </cell>
          <cell r="W2109">
            <v>-98651.67</v>
          </cell>
          <cell r="X2109">
            <v>-98651.67</v>
          </cell>
          <cell r="Y2109">
            <v>-98651.67</v>
          </cell>
          <cell r="Z2109">
            <v>-98651.67</v>
          </cell>
          <cell r="AA2109">
            <v>-109741.77</v>
          </cell>
          <cell r="AD2109">
            <v>-89587.065833333341</v>
          </cell>
          <cell r="AE2109">
            <v>-90439.009166666656</v>
          </cell>
          <cell r="AF2109">
            <v>-91298.034999999989</v>
          </cell>
          <cell r="AG2109">
            <v>-92164.143333333326</v>
          </cell>
          <cell r="AH2109">
            <v>-93030.251666666663</v>
          </cell>
          <cell r="AI2109">
            <v>-93896.36</v>
          </cell>
          <cell r="AJ2109">
            <v>-94762.468333333338</v>
          </cell>
          <cell r="AK2109">
            <v>-95653.346250000002</v>
          </cell>
          <cell r="AL2109">
            <v>-96593.792499999996</v>
          </cell>
          <cell r="AM2109">
            <v>-97577.092500000013</v>
          </cell>
          <cell r="AN2109">
            <v>-98611.595000000016</v>
          </cell>
          <cell r="AP2109">
            <v>-99758.71375000001</v>
          </cell>
          <cell r="AT2109">
            <v>0</v>
          </cell>
        </row>
        <row r="2110">
          <cell r="J2110">
            <v>-322434.17</v>
          </cell>
          <cell r="K2110">
            <v>-322434.17</v>
          </cell>
          <cell r="L2110">
            <v>-322434.17</v>
          </cell>
          <cell r="M2110">
            <v>-307434.17</v>
          </cell>
          <cell r="N2110">
            <v>-304836.09999999998</v>
          </cell>
          <cell r="O2110">
            <v>-304694.03000000003</v>
          </cell>
          <cell r="P2110">
            <v>-304380.02</v>
          </cell>
          <cell r="Q2110">
            <v>-302764.07</v>
          </cell>
          <cell r="R2110">
            <v>-302764.07</v>
          </cell>
          <cell r="S2110">
            <v>-295889.09999999998</v>
          </cell>
          <cell r="T2110">
            <v>-294704.09999999998</v>
          </cell>
          <cell r="U2110">
            <v>-294704.09999999998</v>
          </cell>
          <cell r="V2110">
            <v>-294704.09999999998</v>
          </cell>
          <cell r="W2110">
            <v>-294704.09999999998</v>
          </cell>
          <cell r="X2110">
            <v>-294704.09999999998</v>
          </cell>
          <cell r="Y2110">
            <v>-294091.92</v>
          </cell>
          <cell r="Z2110">
            <v>-293495.28000000003</v>
          </cell>
          <cell r="AA2110">
            <v>-295732.08</v>
          </cell>
          <cell r="AD2110">
            <v>-315915.21916666668</v>
          </cell>
          <cell r="AE2110">
            <v>-314276.04416666669</v>
          </cell>
          <cell r="AF2110">
            <v>-312350.4120833333</v>
          </cell>
          <cell r="AG2110">
            <v>-310088.94791666657</v>
          </cell>
          <cell r="AH2110">
            <v>-307778.10874999996</v>
          </cell>
          <cell r="AI2110">
            <v>-305467.26958333334</v>
          </cell>
          <cell r="AJ2110">
            <v>-303156.43041666667</v>
          </cell>
          <cell r="AK2110">
            <v>-300845.59125000006</v>
          </cell>
          <cell r="AL2110">
            <v>-299134.24458333338</v>
          </cell>
          <cell r="AM2110">
            <v>-298105.78333333338</v>
          </cell>
          <cell r="AN2110">
            <v>-297259.8345833334</v>
          </cell>
          <cell r="AP2110">
            <v>-297784.77750000003</v>
          </cell>
          <cell r="AT2110">
            <v>0</v>
          </cell>
        </row>
        <row r="2111">
          <cell r="J2111">
            <v>-83655.850000000006</v>
          </cell>
          <cell r="K2111">
            <v>-83655.850000000006</v>
          </cell>
          <cell r="L2111">
            <v>-83655.850000000006</v>
          </cell>
          <cell r="M2111">
            <v>-83655.850000000006</v>
          </cell>
          <cell r="N2111">
            <v>-83655.850000000006</v>
          </cell>
          <cell r="O2111">
            <v>-133940.29</v>
          </cell>
          <cell r="P2111">
            <v>-133940.29</v>
          </cell>
          <cell r="Q2111">
            <v>-133940.29</v>
          </cell>
          <cell r="R2111">
            <v>-133940.29</v>
          </cell>
          <cell r="S2111">
            <v>-142548.76999999999</v>
          </cell>
          <cell r="T2111">
            <v>-142548.76999999999</v>
          </cell>
          <cell r="U2111">
            <v>-142548.76999999999</v>
          </cell>
          <cell r="V2111">
            <v>-116048.77</v>
          </cell>
          <cell r="W2111">
            <v>-116048.77</v>
          </cell>
          <cell r="X2111">
            <v>-116048.77</v>
          </cell>
          <cell r="Y2111">
            <v>-116048.77</v>
          </cell>
          <cell r="Z2111">
            <v>-116048.77</v>
          </cell>
          <cell r="AA2111">
            <v>-167331.10999999999</v>
          </cell>
          <cell r="AD2111">
            <v>-93161.947500000009</v>
          </cell>
          <cell r="AE2111">
            <v>-97998.869166666656</v>
          </cell>
          <cell r="AF2111">
            <v>-102871.20166666668</v>
          </cell>
          <cell r="AG2111">
            <v>-107778.94500000001</v>
          </cell>
          <cell r="AH2111">
            <v>-112686.68833333335</v>
          </cell>
          <cell r="AI2111">
            <v>-116490.26500000001</v>
          </cell>
          <cell r="AJ2111">
            <v>-119189.675</v>
          </cell>
          <cell r="AK2111">
            <v>-121889.08500000002</v>
          </cell>
          <cell r="AL2111">
            <v>-124588.49500000001</v>
          </cell>
          <cell r="AM2111">
            <v>-127287.90500000001</v>
          </cell>
          <cell r="AN2111">
            <v>-130028.89416666667</v>
          </cell>
          <cell r="AP2111">
            <v>-135444.34333333332</v>
          </cell>
          <cell r="AT2111">
            <v>0</v>
          </cell>
        </row>
        <row r="2112"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P2112">
            <v>0</v>
          </cell>
          <cell r="AT2112">
            <v>0</v>
          </cell>
        </row>
        <row r="2113">
          <cell r="J2113">
            <v>-94691.64</v>
          </cell>
          <cell r="K2113">
            <v>-94691.64</v>
          </cell>
          <cell r="L2113">
            <v>-94691.64</v>
          </cell>
          <cell r="M2113">
            <v>-94691.64</v>
          </cell>
          <cell r="N2113">
            <v>-94691.64</v>
          </cell>
          <cell r="O2113">
            <v>-95013.59</v>
          </cell>
          <cell r="P2113">
            <v>-95013.59</v>
          </cell>
          <cell r="Q2113">
            <v>-94689.9</v>
          </cell>
          <cell r="R2113">
            <v>-94689.9</v>
          </cell>
          <cell r="S2113">
            <v>-94689.9</v>
          </cell>
          <cell r="T2113">
            <v>-94689.9</v>
          </cell>
          <cell r="U2113">
            <v>-94689.9</v>
          </cell>
          <cell r="V2113">
            <v>-94689.9</v>
          </cell>
          <cell r="W2113">
            <v>-94689.9</v>
          </cell>
          <cell r="X2113">
            <v>-94689.9</v>
          </cell>
          <cell r="Y2113">
            <v>-94689.9</v>
          </cell>
          <cell r="Z2113">
            <v>-94689.9</v>
          </cell>
          <cell r="AA2113">
            <v>-95736.22</v>
          </cell>
          <cell r="AD2113">
            <v>-94745.22583333333</v>
          </cell>
          <cell r="AE2113">
            <v>-94745.080833333326</v>
          </cell>
          <cell r="AF2113">
            <v>-94744.935833333337</v>
          </cell>
          <cell r="AG2113">
            <v>-94744.790833333333</v>
          </cell>
          <cell r="AH2113">
            <v>-94744.645833333328</v>
          </cell>
          <cell r="AI2113">
            <v>-94744.500833333339</v>
          </cell>
          <cell r="AJ2113">
            <v>-94744.355833333335</v>
          </cell>
          <cell r="AK2113">
            <v>-94744.210833333331</v>
          </cell>
          <cell r="AL2113">
            <v>-94744.065833333341</v>
          </cell>
          <cell r="AM2113">
            <v>-94743.920833333337</v>
          </cell>
          <cell r="AN2113">
            <v>-94773.957916666681</v>
          </cell>
          <cell r="AP2113">
            <v>-94907.883333333346</v>
          </cell>
          <cell r="AT2113">
            <v>0</v>
          </cell>
        </row>
        <row r="2114">
          <cell r="J2114">
            <v>-271964.90999999997</v>
          </cell>
          <cell r="K2114">
            <v>-271964.90999999997</v>
          </cell>
          <cell r="L2114">
            <v>-232939.91</v>
          </cell>
          <cell r="M2114">
            <v>-158517.53</v>
          </cell>
          <cell r="N2114">
            <v>-158517.53</v>
          </cell>
          <cell r="O2114">
            <v>-219056.49</v>
          </cell>
          <cell r="P2114">
            <v>-219056.49</v>
          </cell>
          <cell r="Q2114">
            <v>-219056.49</v>
          </cell>
          <cell r="R2114">
            <v>-219056.49</v>
          </cell>
          <cell r="S2114">
            <v>-229386.68</v>
          </cell>
          <cell r="T2114">
            <v>-177159.67999999999</v>
          </cell>
          <cell r="U2114">
            <v>-176284.68</v>
          </cell>
          <cell r="V2114">
            <v>-176284.68</v>
          </cell>
          <cell r="W2114">
            <v>-176284.68</v>
          </cell>
          <cell r="X2114">
            <v>-176284.68</v>
          </cell>
          <cell r="Y2114">
            <v>-176284.68</v>
          </cell>
          <cell r="Z2114">
            <v>-176284.68</v>
          </cell>
          <cell r="AA2114">
            <v>-238232.62</v>
          </cell>
          <cell r="AD2114">
            <v>-237618.55125000002</v>
          </cell>
          <cell r="AE2114">
            <v>-233985.37708333335</v>
          </cell>
          <cell r="AF2114">
            <v>-230394.69708333336</v>
          </cell>
          <cell r="AG2114">
            <v>-224670.38625000001</v>
          </cell>
          <cell r="AH2114">
            <v>-216733.49208333335</v>
          </cell>
          <cell r="AI2114">
            <v>-208760.13958333331</v>
          </cell>
          <cell r="AJ2114">
            <v>-200786.78708333333</v>
          </cell>
          <cell r="AK2114">
            <v>-194439.47624999998</v>
          </cell>
          <cell r="AL2114">
            <v>-192819.13958333331</v>
          </cell>
          <cell r="AM2114">
            <v>-194299.73541666663</v>
          </cell>
          <cell r="AN2114">
            <v>-195839.03874999998</v>
          </cell>
          <cell r="AP2114">
            <v>-200608.65291666667</v>
          </cell>
          <cell r="AT2114">
            <v>0</v>
          </cell>
        </row>
        <row r="2115">
          <cell r="J2115">
            <v>-67388.98</v>
          </cell>
          <cell r="K2115">
            <v>-67388.98</v>
          </cell>
          <cell r="L2115">
            <v>-67388.98</v>
          </cell>
          <cell r="M2115">
            <v>-67388.98</v>
          </cell>
          <cell r="N2115">
            <v>-67388.98</v>
          </cell>
          <cell r="O2115">
            <v>-67618.100000000006</v>
          </cell>
          <cell r="P2115">
            <v>-67618.100000000006</v>
          </cell>
          <cell r="Q2115">
            <v>-67618.100000000006</v>
          </cell>
          <cell r="R2115">
            <v>-67618.100000000006</v>
          </cell>
          <cell r="S2115">
            <v>-67618.100000000006</v>
          </cell>
          <cell r="T2115">
            <v>-67618.100000000006</v>
          </cell>
          <cell r="U2115">
            <v>-67618.100000000006</v>
          </cell>
          <cell r="V2115">
            <v>-67618.100000000006</v>
          </cell>
          <cell r="W2115">
            <v>-67618.100000000006</v>
          </cell>
          <cell r="X2115">
            <v>-67618.100000000006</v>
          </cell>
          <cell r="Y2115">
            <v>-67618.100000000006</v>
          </cell>
          <cell r="Z2115">
            <v>-67618.100000000006</v>
          </cell>
          <cell r="AA2115">
            <v>-68365.279999999999</v>
          </cell>
          <cell r="AD2115">
            <v>-67436.713333333333</v>
          </cell>
          <cell r="AE2115">
            <v>-67455.806666666656</v>
          </cell>
          <cell r="AF2115">
            <v>-67474.899999999994</v>
          </cell>
          <cell r="AG2115">
            <v>-67493.993333333332</v>
          </cell>
          <cell r="AH2115">
            <v>-67513.086666666655</v>
          </cell>
          <cell r="AI2115">
            <v>-67532.179999999993</v>
          </cell>
          <cell r="AJ2115">
            <v>-67551.273333333331</v>
          </cell>
          <cell r="AK2115">
            <v>-67570.366666666654</v>
          </cell>
          <cell r="AL2115">
            <v>-67589.459999999992</v>
          </cell>
          <cell r="AM2115">
            <v>-67608.55333333333</v>
          </cell>
          <cell r="AN2115">
            <v>-67649.232499999984</v>
          </cell>
          <cell r="AP2115">
            <v>-67773.762499999997</v>
          </cell>
          <cell r="AT2115">
            <v>0</v>
          </cell>
        </row>
        <row r="2116">
          <cell r="J2116">
            <v>-163595.71</v>
          </cell>
          <cell r="K2116">
            <v>-163595.71</v>
          </cell>
          <cell r="L2116">
            <v>-163595.71</v>
          </cell>
          <cell r="M2116">
            <v>-163595.71</v>
          </cell>
          <cell r="N2116">
            <v>-163595.71</v>
          </cell>
          <cell r="O2116">
            <v>-164151.93</v>
          </cell>
          <cell r="P2116">
            <v>-164151.93</v>
          </cell>
          <cell r="Q2116">
            <v>-164151.93</v>
          </cell>
          <cell r="R2116">
            <v>-164151.93</v>
          </cell>
          <cell r="S2116">
            <v>-164151.93</v>
          </cell>
          <cell r="T2116">
            <v>-164151.93</v>
          </cell>
          <cell r="U2116">
            <v>-164151.93</v>
          </cell>
          <cell r="V2116">
            <v>-164151.93</v>
          </cell>
          <cell r="W2116">
            <v>-164151.93</v>
          </cell>
          <cell r="X2116">
            <v>-164151.93</v>
          </cell>
          <cell r="Y2116">
            <v>-164151.93</v>
          </cell>
          <cell r="Z2116">
            <v>-164151.93</v>
          </cell>
          <cell r="AA2116">
            <v>-165965.81</v>
          </cell>
          <cell r="AD2116">
            <v>-163711.58916666664</v>
          </cell>
          <cell r="AE2116">
            <v>-163757.94083333333</v>
          </cell>
          <cell r="AF2116">
            <v>-163804.29249999998</v>
          </cell>
          <cell r="AG2116">
            <v>-163850.64416666664</v>
          </cell>
          <cell r="AH2116">
            <v>-163896.99583333332</v>
          </cell>
          <cell r="AI2116">
            <v>-163943.34749999997</v>
          </cell>
          <cell r="AJ2116">
            <v>-163989.69916666663</v>
          </cell>
          <cell r="AK2116">
            <v>-164036.05083333331</v>
          </cell>
          <cell r="AL2116">
            <v>-164082.40249999997</v>
          </cell>
          <cell r="AM2116">
            <v>-164128.75416666662</v>
          </cell>
          <cell r="AN2116">
            <v>-164227.5083333333</v>
          </cell>
          <cell r="AP2116">
            <v>-164529.82166666666</v>
          </cell>
          <cell r="AT2116">
            <v>0</v>
          </cell>
        </row>
        <row r="2117">
          <cell r="J2117">
            <v>-16928.46</v>
          </cell>
          <cell r="K2117">
            <v>-16928.46</v>
          </cell>
          <cell r="L2117">
            <v>-16928.46</v>
          </cell>
          <cell r="M2117">
            <v>-16928.46</v>
          </cell>
          <cell r="N2117">
            <v>-16426.490000000002</v>
          </cell>
          <cell r="O2117">
            <v>-16482.34</v>
          </cell>
          <cell r="P2117">
            <v>-16289.89</v>
          </cell>
          <cell r="Q2117">
            <v>-16289.89</v>
          </cell>
          <cell r="R2117">
            <v>-16289.89</v>
          </cell>
          <cell r="S2117">
            <v>-16289.89</v>
          </cell>
          <cell r="T2117">
            <v>-16289.89</v>
          </cell>
          <cell r="U2117">
            <v>-16289.89</v>
          </cell>
          <cell r="V2117">
            <v>-16289.89</v>
          </cell>
          <cell r="W2117">
            <v>-16289.89</v>
          </cell>
          <cell r="X2117">
            <v>-16289.89</v>
          </cell>
          <cell r="Y2117">
            <v>-15701.1</v>
          </cell>
          <cell r="Z2117">
            <v>-15553.39</v>
          </cell>
          <cell r="AA2117">
            <v>-15725.25</v>
          </cell>
          <cell r="AD2117">
            <v>-16769.631249999995</v>
          </cell>
          <cell r="AE2117">
            <v>-16716.41708333333</v>
          </cell>
          <cell r="AF2117">
            <v>-16663.202916666665</v>
          </cell>
          <cell r="AG2117">
            <v>-16609.98875</v>
          </cell>
          <cell r="AH2117">
            <v>-16556.774583333336</v>
          </cell>
          <cell r="AI2117">
            <v>-16503.560416666671</v>
          </cell>
          <cell r="AJ2117">
            <v>-16450.346250000002</v>
          </cell>
          <cell r="AK2117">
            <v>-16397.132083333334</v>
          </cell>
          <cell r="AL2117">
            <v>-16319.385000000002</v>
          </cell>
          <cell r="AM2117">
            <v>-16231.865833333331</v>
          </cell>
          <cell r="AN2117">
            <v>-16163.941250000002</v>
          </cell>
          <cell r="AP2117">
            <v>-16035.102916666665</v>
          </cell>
          <cell r="AT2117">
            <v>0</v>
          </cell>
        </row>
        <row r="2118">
          <cell r="J2118">
            <v>-2232333.2200000002</v>
          </cell>
          <cell r="K2118">
            <v>-2232333.2200000002</v>
          </cell>
          <cell r="L2118">
            <v>-2232333.2200000002</v>
          </cell>
          <cell r="M2118">
            <v>-2232333.2200000002</v>
          </cell>
          <cell r="N2118">
            <v>-2232333.2200000002</v>
          </cell>
          <cell r="O2118">
            <v>-2239518.56</v>
          </cell>
          <cell r="P2118">
            <v>-2239518.56</v>
          </cell>
          <cell r="Q2118">
            <v>-2239518.56</v>
          </cell>
          <cell r="R2118">
            <v>-2239518.56</v>
          </cell>
          <cell r="S2118">
            <v>-2239518.56</v>
          </cell>
          <cell r="T2118">
            <v>-2239518.56</v>
          </cell>
          <cell r="U2118">
            <v>-2239518.56</v>
          </cell>
          <cell r="V2118">
            <v>-2239518.56</v>
          </cell>
          <cell r="W2118">
            <v>-2239518.56</v>
          </cell>
          <cell r="X2118">
            <v>-2239518.56</v>
          </cell>
          <cell r="Y2118">
            <v>-2239518.56</v>
          </cell>
          <cell r="Z2118">
            <v>-2239518.56</v>
          </cell>
          <cell r="AA2118">
            <v>-2262847.4900000002</v>
          </cell>
          <cell r="AD2118">
            <v>-2233830.165833333</v>
          </cell>
          <cell r="AE2118">
            <v>-2234428.9441666664</v>
          </cell>
          <cell r="AF2118">
            <v>-2235027.7224999997</v>
          </cell>
          <cell r="AG2118">
            <v>-2235626.500833333</v>
          </cell>
          <cell r="AH2118">
            <v>-2236225.2791666663</v>
          </cell>
          <cell r="AI2118">
            <v>-2236824.0574999996</v>
          </cell>
          <cell r="AJ2118">
            <v>-2237422.835833333</v>
          </cell>
          <cell r="AK2118">
            <v>-2238021.6141666663</v>
          </cell>
          <cell r="AL2118">
            <v>-2238620.3924999996</v>
          </cell>
          <cell r="AM2118">
            <v>-2239219.1708333329</v>
          </cell>
          <cell r="AN2118">
            <v>-2240490.5987499994</v>
          </cell>
          <cell r="AP2118">
            <v>-2244378.7537500001</v>
          </cell>
          <cell r="AT2118">
            <v>0</v>
          </cell>
        </row>
        <row r="2119">
          <cell r="J2119">
            <v>-285317.05</v>
          </cell>
          <cell r="K2119">
            <v>-285317.05</v>
          </cell>
          <cell r="L2119">
            <v>-284920.25</v>
          </cell>
          <cell r="M2119">
            <v>-284920.25</v>
          </cell>
          <cell r="N2119">
            <v>-248014.65</v>
          </cell>
          <cell r="O2119">
            <v>-255784.92</v>
          </cell>
          <cell r="P2119">
            <v>-251770.87</v>
          </cell>
          <cell r="Q2119">
            <v>-237634.65</v>
          </cell>
          <cell r="R2119">
            <v>-237634.65</v>
          </cell>
          <cell r="S2119">
            <v>-246243.14</v>
          </cell>
          <cell r="T2119">
            <v>-245583.55</v>
          </cell>
          <cell r="U2119">
            <v>-245583.55</v>
          </cell>
          <cell r="V2119">
            <v>-245556.33</v>
          </cell>
          <cell r="W2119">
            <v>-205578.98</v>
          </cell>
          <cell r="X2119">
            <v>-206906.56</v>
          </cell>
          <cell r="Y2119">
            <v>-206411.6</v>
          </cell>
          <cell r="Z2119">
            <v>-206411.6</v>
          </cell>
          <cell r="AA2119">
            <v>-239181.43</v>
          </cell>
          <cell r="AD2119">
            <v>-279856.1925</v>
          </cell>
          <cell r="AE2119">
            <v>-275611.90666666668</v>
          </cell>
          <cell r="AF2119">
            <v>-270709.52333333337</v>
          </cell>
          <cell r="AG2119">
            <v>-265820.62791666662</v>
          </cell>
          <cell r="AH2119">
            <v>-261212.50916666666</v>
          </cell>
          <cell r="AI2119">
            <v>-257403.68499999994</v>
          </cell>
          <cell r="AJ2119">
            <v>-252424.56874999998</v>
          </cell>
          <cell r="AK2119">
            <v>-245851.57874999999</v>
          </cell>
          <cell r="AL2119">
            <v>-239329.81458333333</v>
          </cell>
          <cell r="AM2119">
            <v>-234325.16041666668</v>
          </cell>
          <cell r="AN2119">
            <v>-231899.88791666669</v>
          </cell>
          <cell r="AP2119">
            <v>-219296.28333333341</v>
          </cell>
          <cell r="AT2119">
            <v>0</v>
          </cell>
        </row>
        <row r="2120">
          <cell r="J2120">
            <v>-67999.600000000006</v>
          </cell>
          <cell r="K2120">
            <v>-67999.600000000006</v>
          </cell>
          <cell r="L2120">
            <v>-67999.600000000006</v>
          </cell>
          <cell r="M2120">
            <v>-67999.600000000006</v>
          </cell>
          <cell r="N2120">
            <v>-67999.600000000006</v>
          </cell>
          <cell r="O2120">
            <v>-68230.8</v>
          </cell>
          <cell r="P2120">
            <v>-68230.8</v>
          </cell>
          <cell r="Q2120">
            <v>-68230.8</v>
          </cell>
          <cell r="R2120">
            <v>-68230.8</v>
          </cell>
          <cell r="S2120">
            <v>-68230.8</v>
          </cell>
          <cell r="T2120">
            <v>-68230.8</v>
          </cell>
          <cell r="U2120">
            <v>-68230.8</v>
          </cell>
          <cell r="V2120">
            <v>-68230.8</v>
          </cell>
          <cell r="W2120">
            <v>-68230.8</v>
          </cell>
          <cell r="X2120">
            <v>-68230.8</v>
          </cell>
          <cell r="Y2120">
            <v>-68230.8</v>
          </cell>
          <cell r="Z2120">
            <v>-68230.8</v>
          </cell>
          <cell r="AA2120">
            <v>-68984.75</v>
          </cell>
          <cell r="AD2120">
            <v>-68047.766666666663</v>
          </cell>
          <cell r="AE2120">
            <v>-68067.03333333334</v>
          </cell>
          <cell r="AF2120">
            <v>-68086.3</v>
          </cell>
          <cell r="AG2120">
            <v>-68105.566666666666</v>
          </cell>
          <cell r="AH2120">
            <v>-68124.833333333358</v>
          </cell>
          <cell r="AI2120">
            <v>-68144.10000000002</v>
          </cell>
          <cell r="AJ2120">
            <v>-68163.366666666683</v>
          </cell>
          <cell r="AK2120">
            <v>-68182.633333333346</v>
          </cell>
          <cell r="AL2120">
            <v>-68201.900000000009</v>
          </cell>
          <cell r="AM2120">
            <v>-68221.166666666686</v>
          </cell>
          <cell r="AN2120">
            <v>-68262.214583333349</v>
          </cell>
          <cell r="AP2120">
            <v>-68387.872916666674</v>
          </cell>
          <cell r="AT2120">
            <v>0</v>
          </cell>
        </row>
        <row r="2121">
          <cell r="J2121">
            <v>-202736.8</v>
          </cell>
          <cell r="K2121">
            <v>-202736.8</v>
          </cell>
          <cell r="L2121">
            <v>-202736.8</v>
          </cell>
          <cell r="M2121">
            <v>-202736.8</v>
          </cell>
          <cell r="N2121">
            <v>-202318.5</v>
          </cell>
          <cell r="O2121">
            <v>-203006.38</v>
          </cell>
          <cell r="P2121">
            <v>-203006.38</v>
          </cell>
          <cell r="Q2121">
            <v>-203006.38</v>
          </cell>
          <cell r="R2121">
            <v>-203006.38</v>
          </cell>
          <cell r="S2121">
            <v>-203006.38</v>
          </cell>
          <cell r="T2121">
            <v>-203006.38</v>
          </cell>
          <cell r="U2121">
            <v>-202249.16</v>
          </cell>
          <cell r="V2121">
            <v>-202249.16</v>
          </cell>
          <cell r="W2121">
            <v>-202249.16</v>
          </cell>
          <cell r="X2121">
            <v>-202249.16</v>
          </cell>
          <cell r="Y2121">
            <v>-202249.16</v>
          </cell>
          <cell r="Z2121">
            <v>-202101.45</v>
          </cell>
          <cell r="AA2121">
            <v>-204219.43</v>
          </cell>
          <cell r="AD2121">
            <v>-203121.18583333332</v>
          </cell>
          <cell r="AE2121">
            <v>-203005.95416666669</v>
          </cell>
          <cell r="AF2121">
            <v>-202890.7225</v>
          </cell>
          <cell r="AG2121">
            <v>-202835.3879166666</v>
          </cell>
          <cell r="AH2121">
            <v>-202816.8820833333</v>
          </cell>
          <cell r="AI2121">
            <v>-202775.77666666664</v>
          </cell>
          <cell r="AJ2121">
            <v>-202735.13999999998</v>
          </cell>
          <cell r="AK2121">
            <v>-202694.5033333333</v>
          </cell>
          <cell r="AL2121">
            <v>-202653.86666666661</v>
          </cell>
          <cell r="AM2121">
            <v>-202624.5045833333</v>
          </cell>
          <cell r="AN2121">
            <v>-202666.0045833333</v>
          </cell>
          <cell r="AP2121">
            <v>-202862.72750000001</v>
          </cell>
          <cell r="AT2121">
            <v>0</v>
          </cell>
        </row>
        <row r="2122">
          <cell r="J2122">
            <v>-1223700.68</v>
          </cell>
          <cell r="K2122">
            <v>-1250259.75</v>
          </cell>
          <cell r="L2122">
            <v>-1250259.75</v>
          </cell>
          <cell r="M2122">
            <v>-1250259.75</v>
          </cell>
          <cell r="N2122">
            <v>-3425380.05</v>
          </cell>
          <cell r="O2122">
            <v>-3437026.34</v>
          </cell>
          <cell r="P2122">
            <v>-3437026.34</v>
          </cell>
          <cell r="Q2122">
            <v>-3114455.47</v>
          </cell>
          <cell r="R2122">
            <v>-3114455.47</v>
          </cell>
          <cell r="S2122">
            <v>-3114455.47</v>
          </cell>
          <cell r="T2122">
            <v>-3117542.9</v>
          </cell>
          <cell r="U2122">
            <v>-2883498.9</v>
          </cell>
          <cell r="V2122">
            <v>-2883498.9</v>
          </cell>
          <cell r="W2122">
            <v>-2842206.36</v>
          </cell>
          <cell r="X2122">
            <v>-2842206.36</v>
          </cell>
          <cell r="Y2122">
            <v>-2842206.36</v>
          </cell>
          <cell r="Z2122">
            <v>-2735966.64</v>
          </cell>
          <cell r="AA2122">
            <v>-2766199.07</v>
          </cell>
          <cell r="AD2122">
            <v>-1868158.5358333334</v>
          </cell>
          <cell r="AE2122">
            <v>-2023051.1358333332</v>
          </cell>
          <cell r="AF2122">
            <v>-2177943.7358333333</v>
          </cell>
          <cell r="AG2122">
            <v>-2334300.1283333329</v>
          </cell>
          <cell r="AH2122">
            <v>-2482368.4799999995</v>
          </cell>
          <cell r="AI2122">
            <v>-2620684.9983333326</v>
          </cell>
          <cell r="AJ2122">
            <v>-2756174.3662499995</v>
          </cell>
          <cell r="AK2122">
            <v>-2888836.5837499998</v>
          </cell>
          <cell r="AL2122">
            <v>-3021498.8012499996</v>
          </cell>
          <cell r="AM2122">
            <v>-3059104.3512499998</v>
          </cell>
          <cell r="AN2122">
            <v>-3002427.65625</v>
          </cell>
          <cell r="AP2122">
            <v>-2902562.0566666666</v>
          </cell>
          <cell r="AT2122">
            <v>0</v>
          </cell>
        </row>
        <row r="2123">
          <cell r="J2123">
            <v>-102133.5</v>
          </cell>
          <cell r="K2123">
            <v>-97060.160000000003</v>
          </cell>
          <cell r="L2123">
            <v>-77020.45</v>
          </cell>
          <cell r="M2123">
            <v>-76462.89</v>
          </cell>
          <cell r="N2123">
            <v>-73881.009999999995</v>
          </cell>
          <cell r="O2123">
            <v>-82784.89</v>
          </cell>
          <cell r="P2123">
            <v>-81918.94</v>
          </cell>
          <cell r="Q2123">
            <v>-70035.72</v>
          </cell>
          <cell r="R2123">
            <v>-70035.72</v>
          </cell>
          <cell r="S2123">
            <v>-72618.259999999995</v>
          </cell>
          <cell r="T2123">
            <v>-72618.259999999995</v>
          </cell>
          <cell r="U2123">
            <v>-72296.710000000006</v>
          </cell>
          <cell r="V2123">
            <v>-71948.89</v>
          </cell>
          <cell r="W2123">
            <v>-71564</v>
          </cell>
          <cell r="X2123">
            <v>-71564</v>
          </cell>
          <cell r="Y2123">
            <v>-68633.509999999995</v>
          </cell>
          <cell r="Z2123">
            <v>-68116.31</v>
          </cell>
          <cell r="AA2123">
            <v>-83721.3</v>
          </cell>
          <cell r="AD2123">
            <v>-96663.557499999995</v>
          </cell>
          <cell r="AE2123">
            <v>-92676.677499999991</v>
          </cell>
          <cell r="AF2123">
            <v>-88700.420833333337</v>
          </cell>
          <cell r="AG2123">
            <v>-84764.736250000002</v>
          </cell>
          <cell r="AH2123">
            <v>-80942.038750000007</v>
          </cell>
          <cell r="AI2123">
            <v>-77814.51708333334</v>
          </cell>
          <cell r="AJ2123">
            <v>-75494.485000000001</v>
          </cell>
          <cell r="AK2123">
            <v>-74204.792916666658</v>
          </cell>
          <cell r="AL2123">
            <v>-73651.21666666666</v>
          </cell>
          <cell r="AM2123">
            <v>-73084.796666666676</v>
          </cell>
          <cell r="AN2123">
            <v>-72883.61791666667</v>
          </cell>
          <cell r="AP2123">
            <v>-73643.064166666663</v>
          </cell>
          <cell r="AT2123">
            <v>0</v>
          </cell>
        </row>
        <row r="2124"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P2124">
            <v>0</v>
          </cell>
          <cell r="AT2124">
            <v>0</v>
          </cell>
        </row>
        <row r="2125">
          <cell r="J2125">
            <v>-1267.27</v>
          </cell>
          <cell r="K2125">
            <v>-1267.27</v>
          </cell>
          <cell r="L2125">
            <v>-1267.27</v>
          </cell>
          <cell r="M2125">
            <v>-1267.27</v>
          </cell>
          <cell r="N2125">
            <v>-1267.27</v>
          </cell>
          <cell r="O2125">
            <v>-1271.58</v>
          </cell>
          <cell r="P2125">
            <v>-1271.58</v>
          </cell>
          <cell r="Q2125">
            <v>-32.51</v>
          </cell>
          <cell r="R2125">
            <v>-32.51</v>
          </cell>
          <cell r="S2125">
            <v>-32.51</v>
          </cell>
          <cell r="T2125">
            <v>-32.51</v>
          </cell>
          <cell r="U2125">
            <v>-32.51</v>
          </cell>
          <cell r="V2125">
            <v>-32.51</v>
          </cell>
          <cell r="W2125">
            <v>-32.51</v>
          </cell>
          <cell r="X2125">
            <v>-32.51</v>
          </cell>
          <cell r="Y2125">
            <v>-32.51</v>
          </cell>
          <cell r="Z2125">
            <v>-32.51</v>
          </cell>
          <cell r="AA2125">
            <v>-32.869999999999997</v>
          </cell>
          <cell r="AD2125">
            <v>-1216.5400000000002</v>
          </cell>
          <cell r="AE2125">
            <v>-1113.6433333333334</v>
          </cell>
          <cell r="AF2125">
            <v>-1010.7466666666668</v>
          </cell>
          <cell r="AG2125">
            <v>-907.85</v>
          </cell>
          <cell r="AH2125">
            <v>-804.95333333333338</v>
          </cell>
          <cell r="AI2125">
            <v>-702.05666666666673</v>
          </cell>
          <cell r="AJ2125">
            <v>-599.16000000000008</v>
          </cell>
          <cell r="AK2125">
            <v>-496.26333333333349</v>
          </cell>
          <cell r="AL2125">
            <v>-393.36666666666679</v>
          </cell>
          <cell r="AM2125">
            <v>-290.47000000000014</v>
          </cell>
          <cell r="AN2125">
            <v>-187.40874999999997</v>
          </cell>
          <cell r="AP2125">
            <v>-32.585000000000001</v>
          </cell>
          <cell r="AT2125">
            <v>0</v>
          </cell>
        </row>
        <row r="2126"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P2126">
            <v>0</v>
          </cell>
          <cell r="AT2126">
            <v>0</v>
          </cell>
        </row>
        <row r="2127"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P2127">
            <v>0</v>
          </cell>
          <cell r="AT2127">
            <v>0</v>
          </cell>
        </row>
        <row r="2128">
          <cell r="J2128">
            <v>-96986.5</v>
          </cell>
          <cell r="K2128">
            <v>-96986.5</v>
          </cell>
          <cell r="L2128">
            <v>-96986.5</v>
          </cell>
          <cell r="M2128">
            <v>-96986.5</v>
          </cell>
          <cell r="N2128">
            <v>-96986.5</v>
          </cell>
          <cell r="O2128">
            <v>-101316.25</v>
          </cell>
          <cell r="P2128">
            <v>-101316.25</v>
          </cell>
          <cell r="Q2128">
            <v>-101316.25</v>
          </cell>
          <cell r="R2128">
            <v>-101316.25</v>
          </cell>
          <cell r="S2128">
            <v>-102004.93</v>
          </cell>
          <cell r="T2128">
            <v>-102004.93</v>
          </cell>
          <cell r="U2128">
            <v>-102004.93</v>
          </cell>
          <cell r="V2128">
            <v>-102004.93</v>
          </cell>
          <cell r="W2128">
            <v>-102004.93</v>
          </cell>
          <cell r="X2128">
            <v>-102004.93</v>
          </cell>
          <cell r="Y2128">
            <v>-102004.93</v>
          </cell>
          <cell r="Z2128">
            <v>-102004.93</v>
          </cell>
          <cell r="AA2128">
            <v>-107132.09</v>
          </cell>
          <cell r="AD2128">
            <v>-97810.946249999994</v>
          </cell>
          <cell r="AE2128">
            <v>-98223.482083333321</v>
          </cell>
          <cell r="AF2128">
            <v>-98638.851250000007</v>
          </cell>
          <cell r="AG2128">
            <v>-99057.053750000006</v>
          </cell>
          <cell r="AH2128">
            <v>-99475.256249999991</v>
          </cell>
          <cell r="AI2128">
            <v>-99893.458749999991</v>
          </cell>
          <cell r="AJ2128">
            <v>-100311.66124999999</v>
          </cell>
          <cell r="AK2128">
            <v>-100729.86374999997</v>
          </cell>
          <cell r="AL2128">
            <v>-101148.06624999997</v>
          </cell>
          <cell r="AM2128">
            <v>-101566.26874999999</v>
          </cell>
          <cell r="AN2128">
            <v>-102017.69666666664</v>
          </cell>
          <cell r="AP2128">
            <v>-102987.0033333333</v>
          </cell>
          <cell r="AT2128">
            <v>0</v>
          </cell>
        </row>
        <row r="2129">
          <cell r="J2129">
            <v>-22848.97</v>
          </cell>
          <cell r="K2129">
            <v>-22848.97</v>
          </cell>
          <cell r="L2129">
            <v>-22848.97</v>
          </cell>
          <cell r="M2129">
            <v>-22848.97</v>
          </cell>
          <cell r="N2129">
            <v>-22848.97</v>
          </cell>
          <cell r="O2129">
            <v>-31865.89</v>
          </cell>
          <cell r="P2129">
            <v>-31865.89</v>
          </cell>
          <cell r="Q2129">
            <v>-31865.89</v>
          </cell>
          <cell r="R2129">
            <v>-31865.89</v>
          </cell>
          <cell r="S2129">
            <v>-32554.57</v>
          </cell>
          <cell r="T2129">
            <v>-32500.97</v>
          </cell>
          <cell r="U2129">
            <v>-32500.97</v>
          </cell>
          <cell r="V2129">
            <v>-32500.97</v>
          </cell>
          <cell r="W2129">
            <v>-32500.97</v>
          </cell>
          <cell r="X2129">
            <v>-32500.97</v>
          </cell>
          <cell r="Y2129">
            <v>-32500.97</v>
          </cell>
          <cell r="Z2129">
            <v>-32484.92</v>
          </cell>
          <cell r="AA2129">
            <v>-26096.63</v>
          </cell>
          <cell r="AD2129">
            <v>-24672.864166666666</v>
          </cell>
          <cell r="AE2129">
            <v>-25466.815833333338</v>
          </cell>
          <cell r="AF2129">
            <v>-26263.600833333334</v>
          </cell>
          <cell r="AG2129">
            <v>-27065.576666666671</v>
          </cell>
          <cell r="AH2129">
            <v>-27869.910000000003</v>
          </cell>
          <cell r="AI2129">
            <v>-28674.243333333328</v>
          </cell>
          <cell r="AJ2129">
            <v>-29478.576666666671</v>
          </cell>
          <cell r="AK2129">
            <v>-30282.909999999993</v>
          </cell>
          <cell r="AL2129">
            <v>-31087.243333333328</v>
          </cell>
          <cell r="AM2129">
            <v>-31890.907916666663</v>
          </cell>
          <cell r="AN2129">
            <v>-32052.019999999993</v>
          </cell>
          <cell r="AP2129">
            <v>-31090.476666666669</v>
          </cell>
          <cell r="AT2129">
            <v>0</v>
          </cell>
        </row>
        <row r="2130"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D2130">
            <v>0</v>
          </cell>
          <cell r="AE2130">
            <v>0</v>
          </cell>
          <cell r="AF2130">
            <v>0</v>
          </cell>
          <cell r="AG2130">
            <v>0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L2130">
            <v>0</v>
          </cell>
          <cell r="AM2130">
            <v>0</v>
          </cell>
          <cell r="AN2130">
            <v>0</v>
          </cell>
          <cell r="AP2130">
            <v>0</v>
          </cell>
          <cell r="AT2130" t="str">
            <v>56</v>
          </cell>
        </row>
        <row r="2131"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-50000</v>
          </cell>
          <cell r="AD2131">
            <v>0</v>
          </cell>
          <cell r="AE2131">
            <v>0</v>
          </cell>
          <cell r="AF2131">
            <v>0</v>
          </cell>
          <cell r="AG2131">
            <v>0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  <cell r="AM2131">
            <v>0</v>
          </cell>
          <cell r="AN2131">
            <v>-2083.3333333333335</v>
          </cell>
          <cell r="AP2131">
            <v>-8514.5029166666664</v>
          </cell>
          <cell r="AT2131" t="str">
            <v>57</v>
          </cell>
        </row>
        <row r="2132"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  <cell r="AM2132">
            <v>0</v>
          </cell>
          <cell r="AN2132">
            <v>0</v>
          </cell>
          <cell r="AP2132">
            <v>0</v>
          </cell>
          <cell r="AT2132" t="str">
            <v>57</v>
          </cell>
        </row>
        <row r="2133"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D2133">
            <v>0</v>
          </cell>
          <cell r="AE2133">
            <v>0</v>
          </cell>
          <cell r="AF2133">
            <v>0</v>
          </cell>
          <cell r="AG2133">
            <v>0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  <cell r="AM2133">
            <v>0</v>
          </cell>
          <cell r="AN2133">
            <v>0</v>
          </cell>
          <cell r="AP2133">
            <v>0</v>
          </cell>
          <cell r="AT2133" t="str">
            <v>56</v>
          </cell>
        </row>
        <row r="2134"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-665054.71999999997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D2134">
            <v>-74989.473750000005</v>
          </cell>
          <cell r="AE2134">
            <v>-76434.054166666654</v>
          </cell>
          <cell r="AF2134">
            <v>-60674.433749999997</v>
          </cell>
          <cell r="AG2134">
            <v>-55421.226666666662</v>
          </cell>
          <cell r="AH2134">
            <v>-55421.226666666662</v>
          </cell>
          <cell r="AI2134">
            <v>-55421.226666666662</v>
          </cell>
          <cell r="AJ2134">
            <v>-55421.226666666662</v>
          </cell>
          <cell r="AK2134">
            <v>-55421.226666666662</v>
          </cell>
          <cell r="AL2134">
            <v>-55421.226666666662</v>
          </cell>
          <cell r="AM2134">
            <v>-55421.226666666662</v>
          </cell>
          <cell r="AN2134">
            <v>-55421.226666666662</v>
          </cell>
          <cell r="AP2134">
            <v>-27710.613333333331</v>
          </cell>
          <cell r="AT2134" t="str">
            <v>56</v>
          </cell>
        </row>
        <row r="2135"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D2135">
            <v>0</v>
          </cell>
          <cell r="AE2135">
            <v>0</v>
          </cell>
          <cell r="AF2135">
            <v>0</v>
          </cell>
          <cell r="AG2135">
            <v>0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  <cell r="AM2135">
            <v>0</v>
          </cell>
          <cell r="AN2135">
            <v>0</v>
          </cell>
          <cell r="AP2135">
            <v>0</v>
          </cell>
          <cell r="AT2135" t="str">
            <v>55</v>
          </cell>
        </row>
        <row r="2136"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-626911.12</v>
          </cell>
          <cell r="S2136">
            <v>-603300.19999999995</v>
          </cell>
          <cell r="T2136">
            <v>-579649.73</v>
          </cell>
          <cell r="U2136">
            <v>-555959.64</v>
          </cell>
          <cell r="V2136">
            <v>-532229.87</v>
          </cell>
          <cell r="W2136">
            <v>-1380869.56</v>
          </cell>
          <cell r="X2136">
            <v>-1339204.33</v>
          </cell>
          <cell r="Y2136">
            <v>-1297468.83</v>
          </cell>
          <cell r="Z2136">
            <v>-1255663.42</v>
          </cell>
          <cell r="AA2136">
            <v>-1213787.99</v>
          </cell>
          <cell r="AD2136">
            <v>0</v>
          </cell>
          <cell r="AE2136">
            <v>-26121.296666666665</v>
          </cell>
          <cell r="AF2136">
            <v>-77380.101666666669</v>
          </cell>
          <cell r="AG2136">
            <v>-126669.68208333332</v>
          </cell>
          <cell r="AH2136">
            <v>-173986.73916666667</v>
          </cell>
          <cell r="AI2136">
            <v>-219327.96875</v>
          </cell>
          <cell r="AJ2136">
            <v>-299040.44500000001</v>
          </cell>
          <cell r="AK2136">
            <v>-412376.85708333337</v>
          </cell>
          <cell r="AL2136">
            <v>-522238.23875000002</v>
          </cell>
          <cell r="AM2136">
            <v>-628618.74916666665</v>
          </cell>
          <cell r="AN2136">
            <v>-731512.55791666673</v>
          </cell>
          <cell r="AP2136">
            <v>-900978.64374999993</v>
          </cell>
          <cell r="AT2136" t="str">
            <v>56</v>
          </cell>
        </row>
        <row r="2137">
          <cell r="J2137">
            <v>-59922455.329999998</v>
          </cell>
          <cell r="K2137">
            <v>-44012765.350000001</v>
          </cell>
          <cell r="L2137">
            <v>-38679699.950000003</v>
          </cell>
          <cell r="M2137">
            <v>-35878146.840000004</v>
          </cell>
          <cell r="N2137">
            <v>-31839193.699999999</v>
          </cell>
          <cell r="O2137">
            <v>-32165871.850000001</v>
          </cell>
          <cell r="P2137">
            <v>-31072816.43</v>
          </cell>
          <cell r="Q2137">
            <v>-30997296.890000001</v>
          </cell>
          <cell r="R2137">
            <v>-28135562.329999998</v>
          </cell>
          <cell r="S2137">
            <v>-46245725.299999997</v>
          </cell>
          <cell r="T2137">
            <v>-30226513.879999999</v>
          </cell>
          <cell r="U2137">
            <v>-23050476.719999999</v>
          </cell>
          <cell r="V2137">
            <v>-25395603.059999999</v>
          </cell>
          <cell r="W2137">
            <v>-29338119.989999998</v>
          </cell>
          <cell r="X2137">
            <v>-36415319.200000003</v>
          </cell>
          <cell r="Y2137">
            <v>-27519500.25</v>
          </cell>
          <cell r="Z2137">
            <v>-31386295.73</v>
          </cell>
          <cell r="AA2137">
            <v>-28880671.18</v>
          </cell>
          <cell r="AD2137">
            <v>-58060640.549166672</v>
          </cell>
          <cell r="AE2137">
            <v>-53513059.482499994</v>
          </cell>
          <cell r="AF2137">
            <v>-48013026.087916672</v>
          </cell>
          <cell r="AG2137">
            <v>-42343274.510833338</v>
          </cell>
          <cell r="AH2137">
            <v>-37873595.99583333</v>
          </cell>
          <cell r="AI2137">
            <v>-34580258.202916667</v>
          </cell>
          <cell r="AJ2137">
            <v>-32530195.801666666</v>
          </cell>
          <cell r="AK2137">
            <v>-31824403.047083337</v>
          </cell>
          <cell r="AL2137">
            <v>-31381776.907916665</v>
          </cell>
          <cell r="AM2137">
            <v>-31014629.217916664</v>
          </cell>
          <cell r="AN2137">
            <v>-30858875.107916668</v>
          </cell>
          <cell r="AP2137">
            <v>-31485116.838333338</v>
          </cell>
          <cell r="AT2137" t="str">
            <v>56</v>
          </cell>
        </row>
        <row r="2138">
          <cell r="J2138">
            <v>-29210862.949999999</v>
          </cell>
          <cell r="K2138">
            <v>-20222942.600000001</v>
          </cell>
          <cell r="L2138">
            <v>-18950166.399999999</v>
          </cell>
          <cell r="M2138">
            <v>-18574766.75</v>
          </cell>
          <cell r="N2138">
            <v>-18127025.32</v>
          </cell>
          <cell r="O2138">
            <v>-18524557.609999999</v>
          </cell>
          <cell r="P2138">
            <v>-14359173.48</v>
          </cell>
          <cell r="Q2138">
            <v>-13172212.289999999</v>
          </cell>
          <cell r="R2138">
            <v>-14851037.57</v>
          </cell>
          <cell r="S2138">
            <v>-22327681.300000001</v>
          </cell>
          <cell r="T2138">
            <v>-11396419.23</v>
          </cell>
          <cell r="U2138">
            <v>-9603070.5299999993</v>
          </cell>
          <cell r="V2138">
            <v>-11901532.75</v>
          </cell>
          <cell r="W2138">
            <v>-14693221.49</v>
          </cell>
          <cell r="X2138">
            <v>-18843351.300000001</v>
          </cell>
          <cell r="Y2138">
            <v>-13698998.050000001</v>
          </cell>
          <cell r="Z2138">
            <v>-18433884.260000002</v>
          </cell>
          <cell r="AA2138">
            <v>-17967511.760000002</v>
          </cell>
          <cell r="AD2138">
            <v>-29770929.738333333</v>
          </cell>
          <cell r="AE2138">
            <v>-26838861.80208334</v>
          </cell>
          <cell r="AF2138">
            <v>-23854863.027083334</v>
          </cell>
          <cell r="AG2138">
            <v>-20901146.637083333</v>
          </cell>
          <cell r="AH2138">
            <v>-18487898.971249998</v>
          </cell>
          <cell r="AI2138">
            <v>-16722104.244166665</v>
          </cell>
          <cell r="AJ2138">
            <v>-15770477.106249997</v>
          </cell>
          <cell r="AK2138">
            <v>-15535621.430833332</v>
          </cell>
          <cell r="AL2138">
            <v>-15328013.772500001</v>
          </cell>
          <cell r="AM2138">
            <v>-15137642.532500001</v>
          </cell>
          <cell r="AN2138">
            <v>-15127218.077916667</v>
          </cell>
          <cell r="AP2138">
            <v>-16596717.4825</v>
          </cell>
          <cell r="AT2138" t="str">
            <v>56</v>
          </cell>
        </row>
        <row r="2139">
          <cell r="J2139">
            <v>-12997192.91</v>
          </cell>
          <cell r="K2139">
            <v>-12761623.57</v>
          </cell>
          <cell r="L2139">
            <v>-11171159.92</v>
          </cell>
          <cell r="M2139">
            <v>-11722522.130000001</v>
          </cell>
          <cell r="N2139">
            <v>-13073739.57</v>
          </cell>
          <cell r="O2139">
            <v>-10310287.039999999</v>
          </cell>
          <cell r="P2139">
            <v>-12748508.48</v>
          </cell>
          <cell r="Q2139">
            <v>-10331786.85</v>
          </cell>
          <cell r="R2139">
            <v>-12211872.08</v>
          </cell>
          <cell r="S2139">
            <v>-15273602.550000001</v>
          </cell>
          <cell r="T2139">
            <v>-14272259.380000001</v>
          </cell>
          <cell r="U2139">
            <v>-10221812.66</v>
          </cell>
          <cell r="V2139">
            <v>-11342142.98</v>
          </cell>
          <cell r="W2139">
            <v>-10897306.34</v>
          </cell>
          <cell r="X2139">
            <v>-10583888.91</v>
          </cell>
          <cell r="Y2139">
            <v>-7868646.1200000001</v>
          </cell>
          <cell r="Z2139">
            <v>-8235923.8300000001</v>
          </cell>
          <cell r="AA2139">
            <v>-6621187.5800000001</v>
          </cell>
          <cell r="AD2139">
            <v>-16446298.762916664</v>
          </cell>
          <cell r="AE2139">
            <v>-14942125.469999999</v>
          </cell>
          <cell r="AF2139">
            <v>-13624651.280416666</v>
          </cell>
          <cell r="AG2139">
            <v>-12768342.762083335</v>
          </cell>
          <cell r="AH2139">
            <v>-12415028.272916665</v>
          </cell>
          <cell r="AI2139">
            <v>-12189070.181249999</v>
          </cell>
          <cell r="AJ2139">
            <v>-12042429.882916667</v>
          </cell>
          <cell r="AK2139">
            <v>-11940280.372916667</v>
          </cell>
          <cell r="AL2139">
            <v>-11755232.580416666</v>
          </cell>
          <cell r="AM2139">
            <v>-11393078.7575</v>
          </cell>
          <cell r="AN2139">
            <v>-11037790.624166667</v>
          </cell>
          <cell r="AP2139">
            <v>-10643893.807500001</v>
          </cell>
          <cell r="AT2139" t="str">
            <v>56</v>
          </cell>
        </row>
        <row r="2140">
          <cell r="J2140">
            <v>-8182862.0300000003</v>
          </cell>
          <cell r="K2140">
            <v>-7097374.9400000004</v>
          </cell>
          <cell r="L2140">
            <v>-6176465.9400000004</v>
          </cell>
          <cell r="M2140">
            <v>-6658443.1900000004</v>
          </cell>
          <cell r="N2140">
            <v>-7343667.1399999997</v>
          </cell>
          <cell r="O2140">
            <v>-6867124.21</v>
          </cell>
          <cell r="P2140">
            <v>-6933190.2699999996</v>
          </cell>
          <cell r="Q2140">
            <v>-5928762.4100000001</v>
          </cell>
          <cell r="R2140">
            <v>-7496493.4800000004</v>
          </cell>
          <cell r="S2140">
            <v>-9336375.3300000001</v>
          </cell>
          <cell r="T2140">
            <v>-8882777.9100000001</v>
          </cell>
          <cell r="U2140">
            <v>-6696845.6399999997</v>
          </cell>
          <cell r="V2140">
            <v>-7153237.6200000001</v>
          </cell>
          <cell r="W2140">
            <v>-7339556.2400000002</v>
          </cell>
          <cell r="X2140">
            <v>-7506975.8099999996</v>
          </cell>
          <cell r="Y2140">
            <v>-6468904</v>
          </cell>
          <cell r="Z2140">
            <v>-7342122.9199999999</v>
          </cell>
          <cell r="AA2140">
            <v>-7415821.1500000004</v>
          </cell>
          <cell r="AD2140">
            <v>-9538704.2070833314</v>
          </cell>
          <cell r="AE2140">
            <v>-8714695.1145833321</v>
          </cell>
          <cell r="AF2140">
            <v>-8030433.5112499995</v>
          </cell>
          <cell r="AG2140">
            <v>-7605576.6866666665</v>
          </cell>
          <cell r="AH2140">
            <v>-7403721.494583332</v>
          </cell>
          <cell r="AI2140">
            <v>-7257130.8570833327</v>
          </cell>
          <cell r="AJ2140">
            <v>-7224320.7275</v>
          </cell>
          <cell r="AK2140">
            <v>-7289849.5262500001</v>
          </cell>
          <cell r="AL2140">
            <v>-7337389.9712500004</v>
          </cell>
          <cell r="AM2140">
            <v>-7329428.1625000006</v>
          </cell>
          <cell r="AN2140">
            <v>-7352226.1924999999</v>
          </cell>
          <cell r="AP2140">
            <v>-7711267.7749999994</v>
          </cell>
          <cell r="AT2140" t="str">
            <v>56</v>
          </cell>
        </row>
        <row r="2141"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P2141">
            <v>0</v>
          </cell>
          <cell r="AT2141" t="str">
            <v>56</v>
          </cell>
        </row>
        <row r="2142"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D2142">
            <v>0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P2142">
            <v>0</v>
          </cell>
          <cell r="AT2142" t="str">
            <v>56</v>
          </cell>
        </row>
        <row r="2143"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D2143">
            <v>0</v>
          </cell>
          <cell r="AE2143">
            <v>0</v>
          </cell>
          <cell r="AF2143">
            <v>0</v>
          </cell>
          <cell r="AG2143">
            <v>0</v>
          </cell>
          <cell r="AH2143">
            <v>0</v>
          </cell>
          <cell r="AI2143">
            <v>0</v>
          </cell>
          <cell r="AJ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P2143">
            <v>0</v>
          </cell>
          <cell r="AT2143" t="str">
            <v>56</v>
          </cell>
        </row>
        <row r="2144"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D2144">
            <v>0</v>
          </cell>
          <cell r="AE2144">
            <v>0</v>
          </cell>
          <cell r="AF2144">
            <v>0</v>
          </cell>
          <cell r="AG2144">
            <v>0</v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P2144">
            <v>0</v>
          </cell>
          <cell r="AT2144" t="str">
            <v>56</v>
          </cell>
        </row>
        <row r="2145"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P2145">
            <v>0</v>
          </cell>
          <cell r="AT2145" t="str">
            <v>56</v>
          </cell>
        </row>
        <row r="2146"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D2146">
            <v>0</v>
          </cell>
          <cell r="AE2146">
            <v>0</v>
          </cell>
          <cell r="AF2146">
            <v>0</v>
          </cell>
          <cell r="AG2146">
            <v>0</v>
          </cell>
          <cell r="AH2146">
            <v>0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P2146">
            <v>0</v>
          </cell>
          <cell r="AT2146" t="str">
            <v>56</v>
          </cell>
        </row>
        <row r="2147"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0</v>
          </cell>
          <cell r="AN2147">
            <v>0</v>
          </cell>
          <cell r="AP2147">
            <v>0</v>
          </cell>
          <cell r="AT2147" t="str">
            <v>56</v>
          </cell>
        </row>
        <row r="2148"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0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P2148">
            <v>0</v>
          </cell>
          <cell r="AT2148" t="str">
            <v>56</v>
          </cell>
        </row>
        <row r="2149"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P2149">
            <v>0</v>
          </cell>
          <cell r="AT2149" t="str">
            <v>56</v>
          </cell>
        </row>
        <row r="2150"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D2150">
            <v>0</v>
          </cell>
          <cell r="AE2150">
            <v>0</v>
          </cell>
          <cell r="AF2150">
            <v>0</v>
          </cell>
          <cell r="AG2150">
            <v>0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  <cell r="AM2150">
            <v>0</v>
          </cell>
          <cell r="AN2150">
            <v>0</v>
          </cell>
          <cell r="AP2150">
            <v>0</v>
          </cell>
          <cell r="AT2150" t="str">
            <v>56</v>
          </cell>
        </row>
        <row r="2151"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0</v>
          </cell>
          <cell r="AN2151">
            <v>0</v>
          </cell>
          <cell r="AP2151">
            <v>0</v>
          </cell>
          <cell r="AT2151" t="str">
            <v>56</v>
          </cell>
        </row>
        <row r="2152"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D2152">
            <v>0</v>
          </cell>
          <cell r="AE2152">
            <v>0</v>
          </cell>
          <cell r="AF2152">
            <v>0</v>
          </cell>
          <cell r="AG2152">
            <v>0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P2152">
            <v>0</v>
          </cell>
          <cell r="AT2152" t="str">
            <v>56</v>
          </cell>
        </row>
        <row r="2153"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P2153">
            <v>0</v>
          </cell>
          <cell r="AT2153" t="str">
            <v>56</v>
          </cell>
        </row>
        <row r="2154"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D2154">
            <v>0</v>
          </cell>
          <cell r="AE2154">
            <v>0</v>
          </cell>
          <cell r="AF2154">
            <v>0</v>
          </cell>
          <cell r="AG2154">
            <v>0</v>
          </cell>
          <cell r="AH2154">
            <v>0</v>
          </cell>
          <cell r="AI2154">
            <v>0</v>
          </cell>
          <cell r="AJ2154">
            <v>0</v>
          </cell>
          <cell r="AK2154">
            <v>0</v>
          </cell>
          <cell r="AL2154">
            <v>0</v>
          </cell>
          <cell r="AM2154">
            <v>0</v>
          </cell>
          <cell r="AN2154">
            <v>0</v>
          </cell>
          <cell r="AP2154">
            <v>0</v>
          </cell>
          <cell r="AT2154" t="str">
            <v>56</v>
          </cell>
        </row>
        <row r="2155"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D2155">
            <v>0</v>
          </cell>
          <cell r="AE2155">
            <v>0</v>
          </cell>
          <cell r="AF2155">
            <v>0</v>
          </cell>
          <cell r="AG2155">
            <v>0</v>
          </cell>
          <cell r="AH2155">
            <v>0</v>
          </cell>
          <cell r="AI2155">
            <v>0</v>
          </cell>
          <cell r="AJ2155">
            <v>0</v>
          </cell>
          <cell r="AK2155">
            <v>0</v>
          </cell>
          <cell r="AL2155">
            <v>0</v>
          </cell>
          <cell r="AM2155">
            <v>0</v>
          </cell>
          <cell r="AN2155">
            <v>0</v>
          </cell>
          <cell r="AP2155">
            <v>0</v>
          </cell>
          <cell r="AT2155" t="str">
            <v>56</v>
          </cell>
        </row>
        <row r="2156"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D2156">
            <v>0</v>
          </cell>
          <cell r="AE2156">
            <v>0</v>
          </cell>
          <cell r="AF2156">
            <v>0</v>
          </cell>
          <cell r="AG2156">
            <v>0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P2156">
            <v>0</v>
          </cell>
          <cell r="AT2156" t="str">
            <v>56</v>
          </cell>
        </row>
        <row r="2157"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D2157">
            <v>0</v>
          </cell>
          <cell r="AE2157">
            <v>0</v>
          </cell>
          <cell r="AF2157">
            <v>0</v>
          </cell>
          <cell r="AG2157">
            <v>0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P2157">
            <v>0</v>
          </cell>
          <cell r="AT2157" t="str">
            <v>56</v>
          </cell>
        </row>
        <row r="2158"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D2158">
            <v>0</v>
          </cell>
          <cell r="AE2158">
            <v>0</v>
          </cell>
          <cell r="AF2158">
            <v>0</v>
          </cell>
          <cell r="AG2158">
            <v>0</v>
          </cell>
          <cell r="AH2158">
            <v>0</v>
          </cell>
          <cell r="AI2158">
            <v>0</v>
          </cell>
          <cell r="AJ2158">
            <v>0</v>
          </cell>
          <cell r="AK2158">
            <v>0</v>
          </cell>
          <cell r="AL2158">
            <v>0</v>
          </cell>
          <cell r="AM2158">
            <v>0</v>
          </cell>
          <cell r="AN2158">
            <v>0</v>
          </cell>
          <cell r="AP2158">
            <v>0</v>
          </cell>
          <cell r="AT2158" t="str">
            <v>56</v>
          </cell>
        </row>
        <row r="2159"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P2159">
            <v>0</v>
          </cell>
          <cell r="AT2159" t="str">
            <v>56</v>
          </cell>
        </row>
        <row r="2160"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D2160">
            <v>0</v>
          </cell>
          <cell r="AE2160">
            <v>0</v>
          </cell>
          <cell r="AF2160">
            <v>0</v>
          </cell>
          <cell r="AG2160">
            <v>0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L2160">
            <v>0</v>
          </cell>
          <cell r="AM2160">
            <v>0</v>
          </cell>
          <cell r="AN2160">
            <v>0</v>
          </cell>
          <cell r="AP2160">
            <v>0</v>
          </cell>
          <cell r="AT2160" t="str">
            <v>56</v>
          </cell>
        </row>
        <row r="2161"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0</v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P2161">
            <v>0</v>
          </cell>
          <cell r="AT2161" t="str">
            <v>56</v>
          </cell>
        </row>
        <row r="2162"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  <cell r="AA2162">
            <v>0</v>
          </cell>
          <cell r="AD2162">
            <v>0</v>
          </cell>
          <cell r="AE2162">
            <v>0</v>
          </cell>
          <cell r="AF2162">
            <v>0</v>
          </cell>
          <cell r="AG2162">
            <v>0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P2162">
            <v>0</v>
          </cell>
          <cell r="AT2162" t="str">
            <v>56</v>
          </cell>
        </row>
        <row r="2163"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D2163">
            <v>0</v>
          </cell>
          <cell r="AE2163">
            <v>0</v>
          </cell>
          <cell r="AF2163">
            <v>0</v>
          </cell>
          <cell r="AG2163">
            <v>0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P2163">
            <v>0</v>
          </cell>
          <cell r="AT2163" t="str">
            <v>20</v>
          </cell>
        </row>
        <row r="2164"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D2164">
            <v>0</v>
          </cell>
          <cell r="AE2164">
            <v>0</v>
          </cell>
          <cell r="AF2164">
            <v>0</v>
          </cell>
          <cell r="AG2164">
            <v>0</v>
          </cell>
          <cell r="AH2164">
            <v>0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P2164">
            <v>0</v>
          </cell>
          <cell r="AT2164" t="str">
            <v>38</v>
          </cell>
        </row>
        <row r="2165"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  <cell r="AT2165" t="str">
            <v>38</v>
          </cell>
        </row>
        <row r="2166"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  <cell r="AM2166">
            <v>0</v>
          </cell>
          <cell r="AN2166">
            <v>0</v>
          </cell>
          <cell r="AP2166">
            <v>0</v>
          </cell>
          <cell r="AT2166" t="str">
            <v>38</v>
          </cell>
        </row>
        <row r="2167"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0</v>
          </cell>
          <cell r="Z2167">
            <v>0</v>
          </cell>
          <cell r="AA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P2167">
            <v>0</v>
          </cell>
          <cell r="AT2167">
            <v>20</v>
          </cell>
        </row>
        <row r="2168"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P2168">
            <v>0</v>
          </cell>
          <cell r="AT2168">
            <v>20</v>
          </cell>
        </row>
        <row r="2169"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  <cell r="AT2169" t="str">
            <v>38</v>
          </cell>
        </row>
        <row r="2170"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0</v>
          </cell>
          <cell r="AN2170">
            <v>0</v>
          </cell>
          <cell r="AP2170">
            <v>0</v>
          </cell>
          <cell r="AT2170" t="str">
            <v>38</v>
          </cell>
        </row>
        <row r="2171"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P2171">
            <v>0</v>
          </cell>
          <cell r="AT2171">
            <v>20</v>
          </cell>
        </row>
        <row r="2172"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P2172">
            <v>0</v>
          </cell>
          <cell r="AT2172" t="str">
            <v>38</v>
          </cell>
        </row>
        <row r="2173"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P2173">
            <v>0</v>
          </cell>
          <cell r="AT2173" t="str">
            <v>20</v>
          </cell>
        </row>
        <row r="2174">
          <cell r="J2174">
            <v>-15660.38</v>
          </cell>
          <cell r="K2174">
            <v>-15660.38</v>
          </cell>
          <cell r="L2174">
            <v>-15660.38</v>
          </cell>
          <cell r="M2174">
            <v>-15660.38</v>
          </cell>
          <cell r="N2174">
            <v>-15660.38</v>
          </cell>
          <cell r="O2174">
            <v>-15660.38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D2174">
            <v>-13702.832500000002</v>
          </cell>
          <cell r="AE2174">
            <v>-12397.800833333335</v>
          </cell>
          <cell r="AF2174">
            <v>-11092.769166666667</v>
          </cell>
          <cell r="AG2174">
            <v>-9787.7375000000011</v>
          </cell>
          <cell r="AH2174">
            <v>-8482.7058333333334</v>
          </cell>
          <cell r="AI2174">
            <v>-7177.6741666666667</v>
          </cell>
          <cell r="AJ2174">
            <v>-5872.642499999999</v>
          </cell>
          <cell r="AK2174">
            <v>-4567.6108333333332</v>
          </cell>
          <cell r="AL2174">
            <v>-3262.5791666666664</v>
          </cell>
          <cell r="AM2174">
            <v>-1957.5474999999999</v>
          </cell>
          <cell r="AN2174">
            <v>-652.51583333333326</v>
          </cell>
          <cell r="AP2174">
            <v>0</v>
          </cell>
          <cell r="AT2174" t="str">
            <v>38</v>
          </cell>
        </row>
        <row r="2175">
          <cell r="J2175">
            <v>-6616703.9699999997</v>
          </cell>
          <cell r="K2175">
            <v>-6748935.21</v>
          </cell>
          <cell r="L2175">
            <v>-6840582.5199999996</v>
          </cell>
          <cell r="M2175">
            <v>-7065758.4299999997</v>
          </cell>
          <cell r="N2175">
            <v>-7309827.9900000002</v>
          </cell>
          <cell r="O2175">
            <v>-7439498.29</v>
          </cell>
          <cell r="P2175">
            <v>-6661226.9900000002</v>
          </cell>
          <cell r="Q2175">
            <v>-6870960.6200000001</v>
          </cell>
          <cell r="R2175">
            <v>-7019888.9100000001</v>
          </cell>
          <cell r="S2175">
            <v>-7171232.04</v>
          </cell>
          <cell r="T2175">
            <v>-7437115.6699999999</v>
          </cell>
          <cell r="U2175">
            <v>-7641280.1299999999</v>
          </cell>
          <cell r="V2175">
            <v>-7823374.1100000003</v>
          </cell>
          <cell r="W2175">
            <v>-8155859</v>
          </cell>
          <cell r="X2175">
            <v>-8363548.75</v>
          </cell>
          <cell r="Y2175">
            <v>-8691243.0500000007</v>
          </cell>
          <cell r="Z2175">
            <v>-8979212.8699999992</v>
          </cell>
          <cell r="AA2175">
            <v>-9169666.3800000008</v>
          </cell>
          <cell r="AD2175">
            <v>-6665414.59375</v>
          </cell>
          <cell r="AE2175">
            <v>-6746820.7850000011</v>
          </cell>
          <cell r="AF2175">
            <v>-6829811.3849999988</v>
          </cell>
          <cell r="AG2175">
            <v>-6919957.6820833338</v>
          </cell>
          <cell r="AH2175">
            <v>-7018152.9304166669</v>
          </cell>
          <cell r="AI2175">
            <v>-7118862.1533333324</v>
          </cell>
          <cell r="AJ2175">
            <v>-7227761.9004166676</v>
          </cell>
          <cell r="AK2175">
            <v>-7349840.651250001</v>
          </cell>
          <cell r="AL2175">
            <v>-7481026.1033333326</v>
          </cell>
          <cell r="AM2175">
            <v>-7618312.3325000005</v>
          </cell>
          <cell r="AN2175">
            <v>-7759960.3729166659</v>
          </cell>
          <cell r="AP2175">
            <v>-8127886.6975000007</v>
          </cell>
          <cell r="AT2175">
            <v>20</v>
          </cell>
        </row>
        <row r="2176">
          <cell r="J2176">
            <v>-15509477.33</v>
          </cell>
          <cell r="K2176">
            <v>-15405629.75</v>
          </cell>
          <cell r="L2176">
            <v>-15311890.09</v>
          </cell>
          <cell r="M2176">
            <v>-15765278.390000001</v>
          </cell>
          <cell r="N2176">
            <v>-16599170.85</v>
          </cell>
          <cell r="O2176">
            <v>-17346544.129999999</v>
          </cell>
          <cell r="P2176">
            <v>-17802025.199999999</v>
          </cell>
          <cell r="Q2176">
            <v>-18832792.969999999</v>
          </cell>
          <cell r="R2176">
            <v>-19404224.510000002</v>
          </cell>
          <cell r="S2176">
            <v>-19428105.329999998</v>
          </cell>
          <cell r="T2176">
            <v>-19699246.52</v>
          </cell>
          <cell r="U2176">
            <v>-20680970.399999999</v>
          </cell>
          <cell r="V2176">
            <v>-20629854.41</v>
          </cell>
          <cell r="W2176">
            <v>-20842325.420000002</v>
          </cell>
          <cell r="X2176">
            <v>-21038194.289999999</v>
          </cell>
          <cell r="Y2176">
            <v>-21665661.73</v>
          </cell>
          <cell r="Z2176">
            <v>-21847062.030000001</v>
          </cell>
          <cell r="AA2176">
            <v>-21941960.370000001</v>
          </cell>
          <cell r="AD2176">
            <v>-15611314.543333331</v>
          </cell>
          <cell r="AE2176">
            <v>-16048743.663333334</v>
          </cell>
          <cell r="AF2176">
            <v>-16502009.435833329</v>
          </cell>
          <cell r="AG2176">
            <v>-16953511.667916663</v>
          </cell>
          <cell r="AH2176">
            <v>-17415972.62166667</v>
          </cell>
          <cell r="AI2176">
            <v>-17862128.667500004</v>
          </cell>
          <cell r="AJ2176">
            <v>-18302006.69875</v>
          </cell>
          <cell r="AK2176">
            <v>-18767131.693333331</v>
          </cell>
          <cell r="AL2176">
            <v>-19251577.0075</v>
          </cell>
          <cell r="AM2176">
            <v>-19716088.445833329</v>
          </cell>
          <cell r="AN2176">
            <v>-20126226.254999999</v>
          </cell>
          <cell r="AP2176">
            <v>-20856300.241250001</v>
          </cell>
          <cell r="AT2176">
            <v>20</v>
          </cell>
        </row>
        <row r="2177">
          <cell r="J2177">
            <v>-34548596.07</v>
          </cell>
          <cell r="K2177">
            <v>-35015323.869999997</v>
          </cell>
          <cell r="L2177">
            <v>-35688031.079999998</v>
          </cell>
          <cell r="M2177">
            <v>-36801976.229999997</v>
          </cell>
          <cell r="N2177">
            <v>-37894853.18</v>
          </cell>
          <cell r="O2177">
            <v>-38636891.219999999</v>
          </cell>
          <cell r="P2177">
            <v>-34751969.469999999</v>
          </cell>
          <cell r="Q2177">
            <v>-35393314.5</v>
          </cell>
          <cell r="R2177">
            <v>-36421556.210000001</v>
          </cell>
          <cell r="S2177">
            <v>-37126447.920000002</v>
          </cell>
          <cell r="T2177">
            <v>-37923478.350000001</v>
          </cell>
          <cell r="U2177">
            <v>-38624422.549999997</v>
          </cell>
          <cell r="V2177">
            <v>-39313242.810000002</v>
          </cell>
          <cell r="W2177">
            <v>-40074737.200000003</v>
          </cell>
          <cell r="X2177">
            <v>-40563091.990000002</v>
          </cell>
          <cell r="Y2177">
            <v>-41481647.030000001</v>
          </cell>
          <cell r="Z2177">
            <v>-42246325.409999996</v>
          </cell>
          <cell r="AA2177">
            <v>-42747241.32</v>
          </cell>
          <cell r="AD2177">
            <v>-34788446.664583333</v>
          </cell>
          <cell r="AE2177">
            <v>-35159158.303750001</v>
          </cell>
          <cell r="AF2177">
            <v>-35540203.769999996</v>
          </cell>
          <cell r="AG2177">
            <v>-35934874.058749996</v>
          </cell>
          <cell r="AH2177">
            <v>-36353158.719583333</v>
          </cell>
          <cell r="AI2177">
            <v>-36767432.001666673</v>
          </cell>
          <cell r="AJ2177">
            <v>-37176767.837916672</v>
          </cell>
          <cell r="AK2177">
            <v>-37590704.264583342</v>
          </cell>
          <cell r="AL2177">
            <v>-37988818.085833333</v>
          </cell>
          <cell r="AM2177">
            <v>-38365115.712083332</v>
          </cell>
          <cell r="AN2177">
            <v>-38717691.642499991</v>
          </cell>
          <cell r="AP2177">
            <v>-39775009.390833326</v>
          </cell>
          <cell r="AT2177">
            <v>20</v>
          </cell>
        </row>
        <row r="2178"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D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P2178">
            <v>0</v>
          </cell>
          <cell r="AT2178">
            <v>20</v>
          </cell>
        </row>
        <row r="2179"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L2179">
            <v>0</v>
          </cell>
          <cell r="AM2179">
            <v>0</v>
          </cell>
          <cell r="AN2179">
            <v>0</v>
          </cell>
          <cell r="AP2179">
            <v>0</v>
          </cell>
          <cell r="AT2179" t="str">
            <v>20</v>
          </cell>
        </row>
        <row r="2180">
          <cell r="J2180">
            <v>-19342140.960000001</v>
          </cell>
          <cell r="K2180">
            <v>-19643383.859999999</v>
          </cell>
          <cell r="L2180">
            <v>-20484401.579999998</v>
          </cell>
          <cell r="M2180">
            <v>-20775746.489999998</v>
          </cell>
          <cell r="N2180">
            <v>-21017779.32</v>
          </cell>
          <cell r="O2180">
            <v>-21328039.59</v>
          </cell>
          <cell r="P2180">
            <v>-18463441</v>
          </cell>
          <cell r="Q2180">
            <v>-18790109.739999998</v>
          </cell>
          <cell r="R2180">
            <v>-18861818.960000001</v>
          </cell>
          <cell r="S2180">
            <v>-19367091.329999998</v>
          </cell>
          <cell r="T2180">
            <v>-19523162.600000001</v>
          </cell>
          <cell r="U2180">
            <v>-19551662.949999999</v>
          </cell>
          <cell r="V2180">
            <v>-19796459.449999999</v>
          </cell>
          <cell r="W2180">
            <v>-19934845.370000001</v>
          </cell>
          <cell r="X2180">
            <v>-19955738.640000001</v>
          </cell>
          <cell r="Y2180">
            <v>-19966110.219999999</v>
          </cell>
          <cell r="Z2180">
            <v>-19962772.239999998</v>
          </cell>
          <cell r="AA2180">
            <v>-19962772.239999998</v>
          </cell>
          <cell r="AD2180">
            <v>-19570208.500416666</v>
          </cell>
          <cell r="AE2180">
            <v>-19618656.572500002</v>
          </cell>
          <cell r="AF2180">
            <v>-19663700.192916669</v>
          </cell>
          <cell r="AG2180">
            <v>-19711867.745000001</v>
          </cell>
          <cell r="AH2180">
            <v>-19748202.901666671</v>
          </cell>
          <cell r="AI2180">
            <v>-19781328.135416668</v>
          </cell>
          <cell r="AJ2180">
            <v>-19812402.302083332</v>
          </cell>
          <cell r="AK2180">
            <v>-19802518.909166664</v>
          </cell>
          <cell r="AL2180">
            <v>-19746756.442083333</v>
          </cell>
          <cell r="AM2180">
            <v>-19669062.969166666</v>
          </cell>
          <cell r="AN2180">
            <v>-19568218.201250002</v>
          </cell>
          <cell r="AP2180">
            <v>-19532169.493333336</v>
          </cell>
          <cell r="AT2180" t="str">
            <v>38</v>
          </cell>
        </row>
        <row r="2181"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P2181">
            <v>0</v>
          </cell>
          <cell r="AT2181" t="str">
            <v>20</v>
          </cell>
        </row>
        <row r="2182"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L2182">
            <v>0</v>
          </cell>
          <cell r="AM2182">
            <v>0</v>
          </cell>
          <cell r="AN2182">
            <v>0</v>
          </cell>
          <cell r="AP2182">
            <v>0</v>
          </cell>
          <cell r="AT2182" t="str">
            <v>38</v>
          </cell>
        </row>
        <row r="2183">
          <cell r="J2183">
            <v>-1213152.99</v>
          </cell>
          <cell r="K2183">
            <v>-1213996.99</v>
          </cell>
          <cell r="L2183">
            <v>-1218609.99</v>
          </cell>
          <cell r="M2183">
            <v>-1288723.99</v>
          </cell>
          <cell r="N2183">
            <v>-1267886.99</v>
          </cell>
          <cell r="O2183">
            <v>-1538029.99</v>
          </cell>
          <cell r="P2183">
            <v>-2143806.9900000002</v>
          </cell>
          <cell r="Q2183">
            <v>-2300126.9900000002</v>
          </cell>
          <cell r="R2183">
            <v>-2328216.9900000002</v>
          </cell>
          <cell r="S2183">
            <v>-2339692.9900000002</v>
          </cell>
          <cell r="T2183">
            <v>-2332225.9900000002</v>
          </cell>
          <cell r="U2183">
            <v>-2332225.9900000002</v>
          </cell>
          <cell r="V2183">
            <v>-2327911.9900000002</v>
          </cell>
          <cell r="W2183">
            <v>-2327911.9900000002</v>
          </cell>
          <cell r="X2183">
            <v>-2327911.9900000002</v>
          </cell>
          <cell r="Y2183">
            <v>-2193722.9900000002</v>
          </cell>
          <cell r="Z2183">
            <v>-2193722.9900000002</v>
          </cell>
          <cell r="AA2183">
            <v>-2189426.9900000002</v>
          </cell>
          <cell r="AD2183">
            <v>-1379814.2845833336</v>
          </cell>
          <cell r="AE2183">
            <v>-1465261.2420833334</v>
          </cell>
          <cell r="AF2183">
            <v>-1556721.6579166669</v>
          </cell>
          <cell r="AG2183">
            <v>-1652110.9904166667</v>
          </cell>
          <cell r="AH2183">
            <v>-1746323.3233333335</v>
          </cell>
          <cell r="AI2183">
            <v>-1839506.3650000002</v>
          </cell>
          <cell r="AJ2183">
            <v>-1932367.781666667</v>
          </cell>
          <cell r="AK2183">
            <v>-2025001.8233333335</v>
          </cell>
          <cell r="AL2183">
            <v>-2108931.0316666677</v>
          </cell>
          <cell r="AM2183">
            <v>-2185215.8233333342</v>
          </cell>
          <cell r="AN2183">
            <v>-2250933.8650000007</v>
          </cell>
          <cell r="AP2183">
            <v>-2267324.5316666677</v>
          </cell>
          <cell r="AT2183" t="str">
            <v>38</v>
          </cell>
        </row>
        <row r="2184"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P2184">
            <v>0</v>
          </cell>
          <cell r="AT2184" t="str">
            <v>38</v>
          </cell>
        </row>
        <row r="2185"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P2185">
            <v>0</v>
          </cell>
          <cell r="AT2185" t="str">
            <v>38</v>
          </cell>
        </row>
        <row r="2186"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P2186">
            <v>0</v>
          </cell>
          <cell r="AT2186" t="str">
            <v>38</v>
          </cell>
        </row>
        <row r="2187">
          <cell r="J2187">
            <v>-2988792.51</v>
          </cell>
          <cell r="K2187">
            <v>0</v>
          </cell>
          <cell r="L2187">
            <v>77235.740000000005</v>
          </cell>
          <cell r="M2187">
            <v>-70910.509999999995</v>
          </cell>
          <cell r="N2187">
            <v>-68646.12</v>
          </cell>
          <cell r="O2187">
            <v>-68903.47</v>
          </cell>
          <cell r="P2187">
            <v>-66089.13</v>
          </cell>
          <cell r="Q2187">
            <v>-55105.58</v>
          </cell>
          <cell r="R2187">
            <v>-66533.990000000005</v>
          </cell>
          <cell r="S2187">
            <v>-60992.43</v>
          </cell>
          <cell r="T2187">
            <v>-46657.69</v>
          </cell>
          <cell r="U2187">
            <v>-51600.2</v>
          </cell>
          <cell r="V2187">
            <v>-33350.51</v>
          </cell>
          <cell r="W2187">
            <v>-28038.639999999999</v>
          </cell>
          <cell r="X2187">
            <v>-64422.57</v>
          </cell>
          <cell r="Y2187">
            <v>-70038.14</v>
          </cell>
          <cell r="Z2187">
            <v>-33924.550000000003</v>
          </cell>
          <cell r="AA2187">
            <v>-33372.97</v>
          </cell>
          <cell r="AD2187">
            <v>-298198.87208333326</v>
          </cell>
          <cell r="AE2187">
            <v>-294614.15124999994</v>
          </cell>
          <cell r="AF2187">
            <v>-291395.85583333328</v>
          </cell>
          <cell r="AG2187">
            <v>-288745.39250000002</v>
          </cell>
          <cell r="AH2187">
            <v>-288415.6983333333</v>
          </cell>
          <cell r="AI2187">
            <v>-165772.90749999997</v>
          </cell>
          <cell r="AJ2187">
            <v>-43797.767499999994</v>
          </cell>
          <cell r="AK2187">
            <v>-50868.473750000005</v>
          </cell>
          <cell r="AL2187">
            <v>-56734.554583333324</v>
          </cell>
          <cell r="AM2187">
            <v>-55251.473749999997</v>
          </cell>
          <cell r="AN2187">
            <v>-52324.304166666669</v>
          </cell>
          <cell r="AP2187">
            <v>-47349.380416666674</v>
          </cell>
          <cell r="AT2187">
            <v>0</v>
          </cell>
        </row>
        <row r="2188"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D2188">
            <v>0</v>
          </cell>
          <cell r="AE2188">
            <v>0</v>
          </cell>
          <cell r="AF2188">
            <v>0</v>
          </cell>
          <cell r="AG2188">
            <v>0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  <cell r="AP2188">
            <v>0</v>
          </cell>
          <cell r="AT2188" t="str">
            <v>38</v>
          </cell>
        </row>
        <row r="2189">
          <cell r="J2189">
            <v>-5000</v>
          </cell>
          <cell r="K2189">
            <v>-5000</v>
          </cell>
          <cell r="L2189">
            <v>-5000</v>
          </cell>
          <cell r="M2189">
            <v>-5000</v>
          </cell>
          <cell r="N2189">
            <v>-5000</v>
          </cell>
          <cell r="O2189">
            <v>-5000</v>
          </cell>
          <cell r="P2189">
            <v>-5000</v>
          </cell>
          <cell r="Q2189">
            <v>-5000</v>
          </cell>
          <cell r="R2189">
            <v>-5000</v>
          </cell>
          <cell r="S2189">
            <v>-5000</v>
          </cell>
          <cell r="T2189">
            <v>-5000</v>
          </cell>
          <cell r="U2189">
            <v>-5000</v>
          </cell>
          <cell r="V2189">
            <v>-5000</v>
          </cell>
          <cell r="W2189">
            <v>-5000</v>
          </cell>
          <cell r="X2189">
            <v>-5000</v>
          </cell>
          <cell r="Y2189">
            <v>-5000</v>
          </cell>
          <cell r="Z2189">
            <v>-5000</v>
          </cell>
          <cell r="AA2189">
            <v>-5000</v>
          </cell>
          <cell r="AD2189">
            <v>-5000</v>
          </cell>
          <cell r="AE2189">
            <v>-5000</v>
          </cell>
          <cell r="AF2189">
            <v>-5000</v>
          </cell>
          <cell r="AG2189">
            <v>-5000</v>
          </cell>
          <cell r="AH2189">
            <v>-5000</v>
          </cell>
          <cell r="AI2189">
            <v>-5000</v>
          </cell>
          <cell r="AJ2189">
            <v>-5000</v>
          </cell>
          <cell r="AK2189">
            <v>-5000</v>
          </cell>
          <cell r="AL2189">
            <v>-5000</v>
          </cell>
          <cell r="AM2189">
            <v>-5000</v>
          </cell>
          <cell r="AN2189">
            <v>-5000</v>
          </cell>
          <cell r="AP2189">
            <v>-5000</v>
          </cell>
          <cell r="AT2189">
            <v>0</v>
          </cell>
        </row>
        <row r="2190"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P2190">
            <v>0</v>
          </cell>
          <cell r="AT2190">
            <v>0</v>
          </cell>
        </row>
        <row r="2191"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  <cell r="AA2191">
            <v>0</v>
          </cell>
          <cell r="AD2191">
            <v>0</v>
          </cell>
          <cell r="AE2191">
            <v>0</v>
          </cell>
          <cell r="AF2191">
            <v>0</v>
          </cell>
          <cell r="AG2191">
            <v>0</v>
          </cell>
          <cell r="AH2191">
            <v>0</v>
          </cell>
          <cell r="AI2191">
            <v>0</v>
          </cell>
          <cell r="AJ2191">
            <v>0</v>
          </cell>
          <cell r="AK2191">
            <v>0</v>
          </cell>
          <cell r="AL2191">
            <v>0</v>
          </cell>
          <cell r="AM2191">
            <v>0</v>
          </cell>
          <cell r="AN2191">
            <v>0</v>
          </cell>
          <cell r="AP2191">
            <v>0</v>
          </cell>
          <cell r="AT2191">
            <v>0</v>
          </cell>
        </row>
        <row r="2192">
          <cell r="J2192">
            <v>-8448067.8499999996</v>
          </cell>
          <cell r="K2192">
            <v>-8442712.8300000001</v>
          </cell>
          <cell r="L2192">
            <v>-8330492.2800000003</v>
          </cell>
          <cell r="M2192">
            <v>-8209927.4299999997</v>
          </cell>
          <cell r="N2192">
            <v>-8260540.0999999996</v>
          </cell>
          <cell r="O2192">
            <v>-8184508.3099999996</v>
          </cell>
          <cell r="P2192">
            <v>-8072621.4199999999</v>
          </cell>
          <cell r="Q2192">
            <v>-8101359.9199999999</v>
          </cell>
          <cell r="R2192">
            <v>-7590447.96</v>
          </cell>
          <cell r="S2192">
            <v>-7458104.6200000001</v>
          </cell>
          <cell r="T2192">
            <v>-7542661.0099999998</v>
          </cell>
          <cell r="U2192">
            <v>-7498720.3200000003</v>
          </cell>
          <cell r="V2192">
            <v>-7379462.3399999999</v>
          </cell>
          <cell r="W2192">
            <v>-7390949.1100000003</v>
          </cell>
          <cell r="X2192">
            <v>-7367708.54</v>
          </cell>
          <cell r="Y2192">
            <v>-7260541.7800000003</v>
          </cell>
          <cell r="Z2192">
            <v>-7313808.1799999997</v>
          </cell>
          <cell r="AA2192">
            <v>-7297890.6900000004</v>
          </cell>
          <cell r="AD2192">
            <v>-8404596.852500001</v>
          </cell>
          <cell r="AE2192">
            <v>-8331797.2583333338</v>
          </cell>
          <cell r="AF2192">
            <v>-8243833.24125</v>
          </cell>
          <cell r="AG2192">
            <v>-8151598.5595833333</v>
          </cell>
          <cell r="AH2192">
            <v>-8057501.2437500013</v>
          </cell>
          <cell r="AI2192">
            <v>-7967155.1079166681</v>
          </cell>
          <cell r="AJ2192">
            <v>-7878806.3900000006</v>
          </cell>
          <cell r="AK2192">
            <v>-7794866.9125000006</v>
          </cell>
          <cell r="AL2192">
            <v>-7715193.1879166672</v>
          </cell>
          <cell r="AM2192">
            <v>-7636188.2891666666</v>
          </cell>
          <cell r="AN2192">
            <v>-7559798.7250000015</v>
          </cell>
          <cell r="AP2192">
            <v>-7418853.6712499997</v>
          </cell>
          <cell r="AT2192">
            <v>0</v>
          </cell>
        </row>
        <row r="2193"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P2193">
            <v>0</v>
          </cell>
          <cell r="AT2193" t="str">
            <v>53</v>
          </cell>
        </row>
        <row r="2194"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>
            <v>0</v>
          </cell>
          <cell r="Z2194">
            <v>0</v>
          </cell>
          <cell r="AA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  <cell r="AK2194">
            <v>0</v>
          </cell>
          <cell r="AL2194">
            <v>0</v>
          </cell>
          <cell r="AM2194">
            <v>0</v>
          </cell>
          <cell r="AN2194">
            <v>0</v>
          </cell>
          <cell r="AP2194">
            <v>0</v>
          </cell>
          <cell r="AT2194">
            <v>0</v>
          </cell>
        </row>
        <row r="2195"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L2195">
            <v>0</v>
          </cell>
          <cell r="AM2195">
            <v>0</v>
          </cell>
          <cell r="AN2195">
            <v>0</v>
          </cell>
          <cell r="AP2195">
            <v>0</v>
          </cell>
          <cell r="AT2195" t="str">
            <v>57</v>
          </cell>
        </row>
        <row r="2196">
          <cell r="J2196">
            <v>-186167012</v>
          </cell>
          <cell r="K2196">
            <v>-188141427</v>
          </cell>
          <cell r="L2196">
            <v>-189887837</v>
          </cell>
          <cell r="M2196">
            <v>-191246149</v>
          </cell>
          <cell r="N2196">
            <v>-193097986</v>
          </cell>
          <cell r="O2196">
            <v>-194399251</v>
          </cell>
          <cell r="P2196">
            <v>-195861830</v>
          </cell>
          <cell r="Q2196">
            <v>-197205295</v>
          </cell>
          <cell r="R2196">
            <v>-197205295</v>
          </cell>
          <cell r="S2196">
            <v>-197205295</v>
          </cell>
          <cell r="T2196">
            <v>-197205295</v>
          </cell>
          <cell r="U2196">
            <v>-197205295</v>
          </cell>
          <cell r="V2196">
            <v>-197205295</v>
          </cell>
          <cell r="W2196">
            <v>-197205295</v>
          </cell>
          <cell r="X2196">
            <v>-197205295</v>
          </cell>
          <cell r="Y2196">
            <v>-197205295</v>
          </cell>
          <cell r="Z2196">
            <v>-197205295</v>
          </cell>
          <cell r="AA2196">
            <v>-197205295</v>
          </cell>
          <cell r="AD2196">
            <v>-187604545.70833334</v>
          </cell>
          <cell r="AE2196">
            <v>-189210850.75</v>
          </cell>
          <cell r="AF2196">
            <v>-190698329.29166666</v>
          </cell>
          <cell r="AG2196">
            <v>-192021633.625</v>
          </cell>
          <cell r="AH2196">
            <v>-193185463.70833334</v>
          </cell>
          <cell r="AI2196">
            <v>-194195592.375</v>
          </cell>
          <cell r="AJ2196">
            <v>-195033182</v>
          </cell>
          <cell r="AK2196">
            <v>-195715737.25</v>
          </cell>
          <cell r="AL2196">
            <v>-196268929.08333334</v>
          </cell>
          <cell r="AM2196">
            <v>-196688364.70833334</v>
          </cell>
          <cell r="AN2196">
            <v>-196976421.08333334</v>
          </cell>
          <cell r="AP2196">
            <v>-194983165.79458332</v>
          </cell>
          <cell r="AT2196" t="str">
            <v>23</v>
          </cell>
        </row>
        <row r="2197">
          <cell r="J2197">
            <v>-1000</v>
          </cell>
          <cell r="K2197">
            <v>-1000</v>
          </cell>
          <cell r="L2197">
            <v>-1000</v>
          </cell>
          <cell r="M2197">
            <v>-1000</v>
          </cell>
          <cell r="N2197">
            <v>-1000</v>
          </cell>
          <cell r="O2197">
            <v>-1000</v>
          </cell>
          <cell r="P2197">
            <v>-1000</v>
          </cell>
          <cell r="Q2197">
            <v>-1000</v>
          </cell>
          <cell r="R2197">
            <v>-1000</v>
          </cell>
          <cell r="S2197">
            <v>-1000</v>
          </cell>
          <cell r="T2197">
            <v>-1000</v>
          </cell>
          <cell r="U2197">
            <v>-1000</v>
          </cell>
          <cell r="V2197">
            <v>-1000</v>
          </cell>
          <cell r="W2197">
            <v>-1000</v>
          </cell>
          <cell r="X2197">
            <v>-1000</v>
          </cell>
          <cell r="Y2197">
            <v>-1000</v>
          </cell>
          <cell r="Z2197">
            <v>-1000</v>
          </cell>
          <cell r="AA2197">
            <v>-1000</v>
          </cell>
          <cell r="AD2197">
            <v>-1000</v>
          </cell>
          <cell r="AE2197">
            <v>-1000</v>
          </cell>
          <cell r="AF2197">
            <v>-1000</v>
          </cell>
          <cell r="AG2197">
            <v>-1000</v>
          </cell>
          <cell r="AH2197">
            <v>-1000</v>
          </cell>
          <cell r="AI2197">
            <v>-1000</v>
          </cell>
          <cell r="AJ2197">
            <v>-1000</v>
          </cell>
          <cell r="AK2197">
            <v>-1000</v>
          </cell>
          <cell r="AL2197">
            <v>-1000</v>
          </cell>
          <cell r="AM2197">
            <v>-1000</v>
          </cell>
          <cell r="AN2197">
            <v>-1000</v>
          </cell>
          <cell r="AP2197">
            <v>-1000</v>
          </cell>
          <cell r="AT2197">
            <v>0</v>
          </cell>
        </row>
        <row r="2198">
          <cell r="J2198">
            <v>-2104519.94</v>
          </cell>
          <cell r="K2198">
            <v>-2031950.29</v>
          </cell>
          <cell r="L2198">
            <v>-1959380.64</v>
          </cell>
          <cell r="M2198">
            <v>-1886810.99</v>
          </cell>
          <cell r="N2198">
            <v>-1814241.34</v>
          </cell>
          <cell r="O2198">
            <v>-1741671.69</v>
          </cell>
          <cell r="P2198">
            <v>-1669102.04</v>
          </cell>
          <cell r="Q2198">
            <v>-1596532.39</v>
          </cell>
          <cell r="R2198">
            <v>-1523962.74</v>
          </cell>
          <cell r="S2198">
            <v>-1451393.09</v>
          </cell>
          <cell r="T2198">
            <v>-1378823.44</v>
          </cell>
          <cell r="U2198">
            <v>-1306253.79</v>
          </cell>
          <cell r="V2198">
            <v>-1233684.1399999999</v>
          </cell>
          <cell r="W2198">
            <v>-1161114.49</v>
          </cell>
          <cell r="X2198">
            <v>-1088544.8400000001</v>
          </cell>
          <cell r="Y2198">
            <v>-1015975.19</v>
          </cell>
          <cell r="Z2198">
            <v>-943405.54</v>
          </cell>
          <cell r="AA2198">
            <v>-870835.89</v>
          </cell>
          <cell r="AD2198">
            <v>-2031950.2899999998</v>
          </cell>
          <cell r="AE2198">
            <v>-1959380.64</v>
          </cell>
          <cell r="AF2198">
            <v>-1886810.9899999995</v>
          </cell>
          <cell r="AG2198">
            <v>-1814241.3399999999</v>
          </cell>
          <cell r="AH2198">
            <v>-1741671.6900000004</v>
          </cell>
          <cell r="AI2198">
            <v>-1669102.0399999998</v>
          </cell>
          <cell r="AJ2198">
            <v>-1596532.39</v>
          </cell>
          <cell r="AK2198">
            <v>-1523962.74</v>
          </cell>
          <cell r="AL2198">
            <v>-1451393.0899999999</v>
          </cell>
          <cell r="AM2198">
            <v>-1378823.44</v>
          </cell>
          <cell r="AN2198">
            <v>-1306253.7899999998</v>
          </cell>
          <cell r="AP2198">
            <v>-1161114.49</v>
          </cell>
          <cell r="AT2198" t="str">
            <v>57</v>
          </cell>
        </row>
        <row r="2199">
          <cell r="J2199">
            <v>-529166.22</v>
          </cell>
          <cell r="K2199">
            <v>-510919.11</v>
          </cell>
          <cell r="L2199">
            <v>-492672</v>
          </cell>
          <cell r="M2199">
            <v>-474424.89</v>
          </cell>
          <cell r="N2199">
            <v>-456177.78</v>
          </cell>
          <cell r="O2199">
            <v>-437930.67</v>
          </cell>
          <cell r="P2199">
            <v>-419683.56</v>
          </cell>
          <cell r="Q2199">
            <v>-401436.45</v>
          </cell>
          <cell r="R2199">
            <v>-383189.34</v>
          </cell>
          <cell r="S2199">
            <v>-364942.23</v>
          </cell>
          <cell r="T2199">
            <v>-346695.12</v>
          </cell>
          <cell r="U2199">
            <v>-328448.01</v>
          </cell>
          <cell r="V2199">
            <v>-310200.90000000002</v>
          </cell>
          <cell r="W2199">
            <v>-291953.78999999998</v>
          </cell>
          <cell r="X2199">
            <v>-273706.68</v>
          </cell>
          <cell r="Y2199">
            <v>-255459.57</v>
          </cell>
          <cell r="Z2199">
            <v>-237212.46</v>
          </cell>
          <cell r="AA2199">
            <v>-218965.35</v>
          </cell>
          <cell r="AD2199">
            <v>-510919.11000000004</v>
          </cell>
          <cell r="AE2199">
            <v>-492672</v>
          </cell>
          <cell r="AF2199">
            <v>-474424.88999999996</v>
          </cell>
          <cell r="AG2199">
            <v>-456177.78</v>
          </cell>
          <cell r="AH2199">
            <v>-437930.67</v>
          </cell>
          <cell r="AI2199">
            <v>-419683.56</v>
          </cell>
          <cell r="AJ2199">
            <v>-401436.45</v>
          </cell>
          <cell r="AK2199">
            <v>-383189.33999999991</v>
          </cell>
          <cell r="AL2199">
            <v>-364942.23</v>
          </cell>
          <cell r="AM2199">
            <v>-346695.12</v>
          </cell>
          <cell r="AN2199">
            <v>-328448.01</v>
          </cell>
          <cell r="AP2199">
            <v>-291953.79000000004</v>
          </cell>
          <cell r="AT2199" t="str">
            <v>57</v>
          </cell>
        </row>
        <row r="2200"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  <cell r="AA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L2200">
            <v>0</v>
          </cell>
          <cell r="AM2200">
            <v>0</v>
          </cell>
          <cell r="AN2200">
            <v>0</v>
          </cell>
          <cell r="AP2200">
            <v>0</v>
          </cell>
          <cell r="AT2200">
            <v>0</v>
          </cell>
        </row>
        <row r="2201">
          <cell r="J2201">
            <v>-3033405.8</v>
          </cell>
          <cell r="K2201">
            <v>-3401232.97</v>
          </cell>
          <cell r="L2201">
            <v>-3119013.74</v>
          </cell>
          <cell r="M2201">
            <v>-2591506</v>
          </cell>
          <cell r="N2201">
            <v>-2066406.24</v>
          </cell>
          <cell r="O2201">
            <v>-1581854.35</v>
          </cell>
          <cell r="P2201">
            <v>-1161150.72</v>
          </cell>
          <cell r="Q2201">
            <v>-3352645.08</v>
          </cell>
          <cell r="R2201">
            <v>-5364744.5999999996</v>
          </cell>
          <cell r="S2201">
            <v>-4828814.24</v>
          </cell>
          <cell r="T2201">
            <v>-4251088.9000000004</v>
          </cell>
          <cell r="U2201">
            <v>-3610125.82</v>
          </cell>
          <cell r="V2201">
            <v>-3277832.81</v>
          </cell>
          <cell r="W2201">
            <v>-3764517.74</v>
          </cell>
          <cell r="X2201">
            <v>-3290930.81</v>
          </cell>
          <cell r="Y2201">
            <v>-2760102.96</v>
          </cell>
          <cell r="Z2201">
            <v>-2127505.06</v>
          </cell>
          <cell r="AA2201">
            <v>-1519822.88</v>
          </cell>
          <cell r="AD2201">
            <v>-2790236.9583333335</v>
          </cell>
          <cell r="AE2201">
            <v>-2932016.3604166671</v>
          </cell>
          <cell r="AF2201">
            <v>-3088680.550416667</v>
          </cell>
          <cell r="AG2201">
            <v>-3138078.6908333339</v>
          </cell>
          <cell r="AH2201">
            <v>-3173963.9162499998</v>
          </cell>
          <cell r="AI2201">
            <v>-3207016.8304166668</v>
          </cell>
          <cell r="AJ2201">
            <v>-3232338.1545833335</v>
          </cell>
          <cell r="AK2201">
            <v>-3254638.2312499997</v>
          </cell>
          <cell r="AL2201">
            <v>-3268826.3158333325</v>
          </cell>
          <cell r="AM2201">
            <v>-3278396.9733333332</v>
          </cell>
          <cell r="AN2201">
            <v>-3278358.1129166665</v>
          </cell>
          <cell r="AP2201">
            <v>-3420478.3308333331</v>
          </cell>
          <cell r="AT2201">
            <v>0</v>
          </cell>
        </row>
        <row r="2202"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  <cell r="AK2202">
            <v>0</v>
          </cell>
          <cell r="AL2202">
            <v>0</v>
          </cell>
          <cell r="AM2202">
            <v>0</v>
          </cell>
          <cell r="AN2202">
            <v>0</v>
          </cell>
          <cell r="AP2202">
            <v>0</v>
          </cell>
          <cell r="AT2202">
            <v>0</v>
          </cell>
        </row>
        <row r="2203">
          <cell r="J2203">
            <v>-10058023.99</v>
          </cell>
          <cell r="K2203">
            <v>-10109503.369999999</v>
          </cell>
          <cell r="L2203">
            <v>-10139498.73</v>
          </cell>
          <cell r="M2203">
            <v>-10262919.560000001</v>
          </cell>
          <cell r="N2203">
            <v>-10355863.109999999</v>
          </cell>
          <cell r="O2203">
            <v>-10390150.07</v>
          </cell>
          <cell r="P2203">
            <v>-10442478.99</v>
          </cell>
          <cell r="Q2203">
            <v>-10612285.640000001</v>
          </cell>
          <cell r="R2203">
            <v>-10792109.91</v>
          </cell>
          <cell r="S2203">
            <v>-10836938.210000001</v>
          </cell>
          <cell r="T2203">
            <v>-10884428.26</v>
          </cell>
          <cell r="U2203">
            <v>-10878623.91</v>
          </cell>
          <cell r="V2203">
            <v>-10933850.15</v>
          </cell>
          <cell r="W2203">
            <v>-11039921.08</v>
          </cell>
          <cell r="X2203">
            <v>-11082207.25</v>
          </cell>
          <cell r="Y2203">
            <v>-11096298.75</v>
          </cell>
          <cell r="Z2203">
            <v>-11170756.77</v>
          </cell>
          <cell r="AA2203">
            <v>-11253610.800000001</v>
          </cell>
          <cell r="AD2203">
            <v>-10150261.380416667</v>
          </cell>
          <cell r="AE2203">
            <v>-10220091.929583332</v>
          </cell>
          <cell r="AF2203">
            <v>-10295258.815416666</v>
          </cell>
          <cell r="AG2203">
            <v>-10370755.274166668</v>
          </cell>
          <cell r="AH2203">
            <v>-10444210.126249999</v>
          </cell>
          <cell r="AI2203">
            <v>-10516728.069166668</v>
          </cell>
          <cell r="AJ2203">
            <v>-10591988.230416667</v>
          </cell>
          <cell r="AK2203">
            <v>-10670035.156666668</v>
          </cell>
          <cell r="AL2203">
            <v>-10744038.811249999</v>
          </cell>
          <cell r="AM2203">
            <v>-10812716.846666666</v>
          </cell>
          <cell r="AN2203">
            <v>-10882648.279583333</v>
          </cell>
          <cell r="AP2203">
            <v>-11024914.157083334</v>
          </cell>
          <cell r="AT2203">
            <v>0</v>
          </cell>
        </row>
        <row r="2204">
          <cell r="J2204">
            <v>-75000</v>
          </cell>
          <cell r="K2204">
            <v>-75000</v>
          </cell>
          <cell r="L2204">
            <v>-75000</v>
          </cell>
          <cell r="M2204">
            <v>-75000</v>
          </cell>
          <cell r="N2204">
            <v>-75000</v>
          </cell>
          <cell r="O2204">
            <v>-75000</v>
          </cell>
          <cell r="P2204">
            <v>-75000</v>
          </cell>
          <cell r="Q2204">
            <v>-75000</v>
          </cell>
          <cell r="R2204">
            <v>-75000</v>
          </cell>
          <cell r="S2204">
            <v>-75000</v>
          </cell>
          <cell r="T2204">
            <v>-50000</v>
          </cell>
          <cell r="U2204">
            <v>-50000</v>
          </cell>
          <cell r="V2204">
            <v>-50000</v>
          </cell>
          <cell r="W2204">
            <v>-50000</v>
          </cell>
          <cell r="X2204">
            <v>-50000</v>
          </cell>
          <cell r="Y2204">
            <v>-50000</v>
          </cell>
          <cell r="Z2204">
            <v>-50000</v>
          </cell>
          <cell r="AA2204">
            <v>-50000</v>
          </cell>
          <cell r="AD2204">
            <v>-78125</v>
          </cell>
          <cell r="AE2204">
            <v>-76041.666666666672</v>
          </cell>
          <cell r="AF2204">
            <v>-75000</v>
          </cell>
          <cell r="AG2204">
            <v>-73958.333333333328</v>
          </cell>
          <cell r="AH2204">
            <v>-71875</v>
          </cell>
          <cell r="AI2204">
            <v>-69791.666666666672</v>
          </cell>
          <cell r="AJ2204">
            <v>-67708.333333333328</v>
          </cell>
          <cell r="AK2204">
            <v>-65625</v>
          </cell>
          <cell r="AL2204">
            <v>-63541.666666666664</v>
          </cell>
          <cell r="AM2204">
            <v>-61458.333333333336</v>
          </cell>
          <cell r="AN2204">
            <v>-59375</v>
          </cell>
          <cell r="AP2204">
            <v>-55208.333333333336</v>
          </cell>
          <cell r="AT2204">
            <v>0</v>
          </cell>
        </row>
        <row r="2205">
          <cell r="J2205">
            <v>-505560.83</v>
          </cell>
          <cell r="K2205">
            <v>-505560.83</v>
          </cell>
          <cell r="L2205">
            <v>-505560.83</v>
          </cell>
          <cell r="M2205">
            <v>-505560.83</v>
          </cell>
          <cell r="N2205">
            <v>-505560.83</v>
          </cell>
          <cell r="O2205">
            <v>-505276.21</v>
          </cell>
          <cell r="P2205">
            <v>-505276.21</v>
          </cell>
          <cell r="Q2205">
            <v>-493553.66</v>
          </cell>
          <cell r="R2205">
            <v>-504383.43</v>
          </cell>
          <cell r="S2205">
            <v>-504162.64</v>
          </cell>
          <cell r="T2205">
            <v>-504162.64</v>
          </cell>
          <cell r="U2205">
            <v>-504162.64</v>
          </cell>
          <cell r="V2205">
            <v>-497861.64</v>
          </cell>
          <cell r="W2205">
            <v>-497861.64</v>
          </cell>
          <cell r="X2205">
            <v>-497861.64</v>
          </cell>
          <cell r="Y2205">
            <v>-497861.64</v>
          </cell>
          <cell r="Z2205">
            <v>-497861.64</v>
          </cell>
          <cell r="AA2205">
            <v>-497861.64</v>
          </cell>
          <cell r="AD2205">
            <v>-506176.5229166667</v>
          </cell>
          <cell r="AE2205">
            <v>-504746.52916666673</v>
          </cell>
          <cell r="AF2205">
            <v>-504367.38791666669</v>
          </cell>
          <cell r="AG2205">
            <v>-504239.90541666659</v>
          </cell>
          <cell r="AH2205">
            <v>-504123.38958333334</v>
          </cell>
          <cell r="AI2205">
            <v>-503744.33208333334</v>
          </cell>
          <cell r="AJ2205">
            <v>-503102.73291666666</v>
          </cell>
          <cell r="AK2205">
            <v>-502461.13375000004</v>
          </cell>
          <cell r="AL2205">
            <v>-501819.53458333336</v>
          </cell>
          <cell r="AM2205">
            <v>-501177.93541666662</v>
          </cell>
          <cell r="AN2205">
            <v>-500548.19541666663</v>
          </cell>
          <cell r="AP2205">
            <v>-499800.87333333335</v>
          </cell>
          <cell r="AT2205">
            <v>0</v>
          </cell>
        </row>
        <row r="2206"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  <cell r="AK2206">
            <v>0</v>
          </cell>
          <cell r="AL2206">
            <v>0</v>
          </cell>
          <cell r="AM2206">
            <v>0</v>
          </cell>
          <cell r="AN2206">
            <v>0</v>
          </cell>
          <cell r="AP2206">
            <v>0</v>
          </cell>
          <cell r="AT2206" t="str">
            <v>23</v>
          </cell>
        </row>
        <row r="2207"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P2207">
            <v>0</v>
          </cell>
          <cell r="AT2207" t="str">
            <v>57</v>
          </cell>
        </row>
        <row r="2208">
          <cell r="J2208">
            <v>-4274951.63</v>
          </cell>
          <cell r="K2208">
            <v>-4262550.25</v>
          </cell>
          <cell r="L2208">
            <v>-4250460.09</v>
          </cell>
          <cell r="M2208">
            <v>-4238305.43</v>
          </cell>
          <cell r="N2208">
            <v>-4225797.05</v>
          </cell>
          <cell r="O2208">
            <v>-4213595.93</v>
          </cell>
          <cell r="P2208">
            <v>-4201041.33</v>
          </cell>
          <cell r="Q2208">
            <v>-4188711.21</v>
          </cell>
          <cell r="R2208">
            <v>-4176398.09</v>
          </cell>
          <cell r="S2208">
            <v>-4163164.98</v>
          </cell>
          <cell r="T2208">
            <v>-4150722.86</v>
          </cell>
          <cell r="U2208">
            <v>-4138010.59</v>
          </cell>
          <cell r="V2208">
            <v>-4125518.07</v>
          </cell>
          <cell r="W2208">
            <v>-4112682.29</v>
          </cell>
          <cell r="X2208">
            <v>-4100138.75</v>
          </cell>
          <cell r="Y2208">
            <v>-4087530.71</v>
          </cell>
          <cell r="Z2208">
            <v>-4074582.44</v>
          </cell>
          <cell r="AA2208">
            <v>-4059923.54</v>
          </cell>
          <cell r="AD2208">
            <v>-4262518.7104166662</v>
          </cell>
          <cell r="AE2208">
            <v>-4250253.7983333329</v>
          </cell>
          <cell r="AF2208">
            <v>-4237941.1049999995</v>
          </cell>
          <cell r="AG2208">
            <v>-4225580.6304166662</v>
          </cell>
          <cell r="AH2208">
            <v>-4213183.4562499998</v>
          </cell>
          <cell r="AI2208">
            <v>-4200749.3883333327</v>
          </cell>
          <cell r="AJ2208">
            <v>-4188278.4916666672</v>
          </cell>
          <cell r="AK2208">
            <v>-4175770.6041666665</v>
          </cell>
          <cell r="AL2208">
            <v>-4163224.9350000001</v>
          </cell>
          <cell r="AM2208">
            <v>-4150642.0462500001</v>
          </cell>
          <cell r="AN2208">
            <v>-4137938.4212500001</v>
          </cell>
          <cell r="AP2208">
            <v>-4112544.8850000002</v>
          </cell>
          <cell r="AT2208" t="str">
            <v>23</v>
          </cell>
        </row>
        <row r="2209"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P2209">
            <v>0</v>
          </cell>
          <cell r="AT2209">
            <v>0</v>
          </cell>
        </row>
        <row r="2210">
          <cell r="J2210">
            <v>-5787057</v>
          </cell>
          <cell r="K2210">
            <v>-5764001</v>
          </cell>
          <cell r="L2210">
            <v>-5740945</v>
          </cell>
          <cell r="M2210">
            <v>-5717889</v>
          </cell>
          <cell r="N2210">
            <v>-5694833</v>
          </cell>
          <cell r="O2210">
            <v>-5671777</v>
          </cell>
          <cell r="P2210">
            <v>-5648721</v>
          </cell>
          <cell r="Q2210">
            <v>-5625665</v>
          </cell>
          <cell r="R2210">
            <v>-5602609</v>
          </cell>
          <cell r="S2210">
            <v>-5579553</v>
          </cell>
          <cell r="T2210">
            <v>-5556497</v>
          </cell>
          <cell r="U2210">
            <v>-5533441</v>
          </cell>
          <cell r="V2210">
            <v>-5510385</v>
          </cell>
          <cell r="W2210">
            <v>-5487329</v>
          </cell>
          <cell r="X2210">
            <v>-5464273</v>
          </cell>
          <cell r="Y2210">
            <v>-5441217</v>
          </cell>
          <cell r="Z2210">
            <v>-5418161</v>
          </cell>
          <cell r="AA2210">
            <v>-5395105</v>
          </cell>
          <cell r="AD2210">
            <v>-5764001</v>
          </cell>
          <cell r="AE2210">
            <v>-5740945</v>
          </cell>
          <cell r="AF2210">
            <v>-5717889</v>
          </cell>
          <cell r="AG2210">
            <v>-5694833</v>
          </cell>
          <cell r="AH2210">
            <v>-5671777</v>
          </cell>
          <cell r="AI2210">
            <v>-5648721</v>
          </cell>
          <cell r="AJ2210">
            <v>-5625665</v>
          </cell>
          <cell r="AK2210">
            <v>-5602609</v>
          </cell>
          <cell r="AL2210">
            <v>-5579553</v>
          </cell>
          <cell r="AM2210">
            <v>-5556497</v>
          </cell>
          <cell r="AN2210">
            <v>-5533441</v>
          </cell>
          <cell r="AP2210">
            <v>-5487329</v>
          </cell>
          <cell r="AT2210" t="str">
            <v>57</v>
          </cell>
        </row>
        <row r="2211"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P2211">
            <v>0</v>
          </cell>
          <cell r="AT2211" t="str">
            <v>57</v>
          </cell>
        </row>
        <row r="2212">
          <cell r="J2212">
            <v>-83963.45</v>
          </cell>
          <cell r="K2212">
            <v>-80964.75</v>
          </cell>
          <cell r="L2212">
            <v>-77966.05</v>
          </cell>
          <cell r="M2212">
            <v>-74967.350000000006</v>
          </cell>
          <cell r="N2212">
            <v>-71968.649999999994</v>
          </cell>
          <cell r="O2212">
            <v>-68969.95</v>
          </cell>
          <cell r="P2212">
            <v>-65971.25</v>
          </cell>
          <cell r="Q2212">
            <v>-8957972.5500000007</v>
          </cell>
          <cell r="R2212">
            <v>-8954973.8499999996</v>
          </cell>
          <cell r="S2212">
            <v>-8951975.1500000004</v>
          </cell>
          <cell r="T2212">
            <v>-8948976.4499999993</v>
          </cell>
          <cell r="U2212">
            <v>-8945977.75</v>
          </cell>
          <cell r="V2212">
            <v>-8942979.0500000007</v>
          </cell>
          <cell r="W2212">
            <v>-8939980.3499999996</v>
          </cell>
          <cell r="X2212">
            <v>-8936981.6500000004</v>
          </cell>
          <cell r="Y2212">
            <v>-8933982.9499999993</v>
          </cell>
          <cell r="Z2212">
            <v>-8930984.25</v>
          </cell>
          <cell r="AA2212">
            <v>-8927985.5500000007</v>
          </cell>
          <cell r="AD2212">
            <v>-451589.75</v>
          </cell>
          <cell r="AE2212">
            <v>-1189841.05</v>
          </cell>
          <cell r="AF2212">
            <v>-1928092.3500000003</v>
          </cell>
          <cell r="AG2212">
            <v>-2666343.65</v>
          </cell>
          <cell r="AH2212">
            <v>-3404594.9500000007</v>
          </cell>
          <cell r="AI2212">
            <v>-4142846.25</v>
          </cell>
          <cell r="AJ2212">
            <v>-4881097.55</v>
          </cell>
          <cell r="AK2212">
            <v>-5619348.8500000006</v>
          </cell>
          <cell r="AL2212">
            <v>-6357600.1499999994</v>
          </cell>
          <cell r="AM2212">
            <v>-7095851.4500000002</v>
          </cell>
          <cell r="AN2212">
            <v>-7834102.75</v>
          </cell>
          <cell r="AP2212">
            <v>-8939980.3499999996</v>
          </cell>
          <cell r="AT2212" t="str">
            <v>35</v>
          </cell>
        </row>
        <row r="2213"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  <cell r="AK2213">
            <v>0</v>
          </cell>
          <cell r="AL2213">
            <v>0</v>
          </cell>
          <cell r="AM2213">
            <v>0</v>
          </cell>
          <cell r="AN2213">
            <v>0</v>
          </cell>
          <cell r="AP2213">
            <v>0</v>
          </cell>
          <cell r="AT2213" t="str">
            <v>57</v>
          </cell>
        </row>
        <row r="2214"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K2214">
            <v>0</v>
          </cell>
          <cell r="AL2214">
            <v>0</v>
          </cell>
          <cell r="AM2214">
            <v>0</v>
          </cell>
          <cell r="AN2214">
            <v>0</v>
          </cell>
          <cell r="AP2214">
            <v>0</v>
          </cell>
          <cell r="AT2214" t="str">
            <v>57</v>
          </cell>
        </row>
        <row r="2215"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  <cell r="AK2215">
            <v>0</v>
          </cell>
          <cell r="AL2215">
            <v>0</v>
          </cell>
          <cell r="AM2215">
            <v>0</v>
          </cell>
          <cell r="AN2215">
            <v>0</v>
          </cell>
          <cell r="AP2215">
            <v>0</v>
          </cell>
          <cell r="AT2215" t="str">
            <v>57</v>
          </cell>
        </row>
        <row r="2216"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  <cell r="AK2216">
            <v>0</v>
          </cell>
          <cell r="AL2216">
            <v>0</v>
          </cell>
          <cell r="AM2216">
            <v>0</v>
          </cell>
          <cell r="AN2216">
            <v>0</v>
          </cell>
          <cell r="AP2216">
            <v>0</v>
          </cell>
          <cell r="AT2216" t="str">
            <v>57</v>
          </cell>
        </row>
        <row r="2217"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P2217">
            <v>0</v>
          </cell>
          <cell r="AT2217" t="str">
            <v>57</v>
          </cell>
        </row>
        <row r="2218"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0</v>
          </cell>
          <cell r="AP2218">
            <v>0</v>
          </cell>
          <cell r="AT2218" t="str">
            <v>57</v>
          </cell>
        </row>
        <row r="2219"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P2219">
            <v>0</v>
          </cell>
          <cell r="AT2219" t="str">
            <v>57</v>
          </cell>
        </row>
        <row r="2220"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D2220">
            <v>-95425.922500000001</v>
          </cell>
          <cell r="AE2220">
            <v>-55922.516666666663</v>
          </cell>
          <cell r="AF2220">
            <v>-26498.16916666667</v>
          </cell>
          <cell r="AG2220">
            <v>-7152.88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P2220">
            <v>0</v>
          </cell>
          <cell r="AT2220" t="str">
            <v>57</v>
          </cell>
        </row>
        <row r="2221">
          <cell r="J2221">
            <v>-506260</v>
          </cell>
          <cell r="K2221">
            <v>-506260</v>
          </cell>
          <cell r="L2221">
            <v>-506260</v>
          </cell>
          <cell r="M2221">
            <v>-506260</v>
          </cell>
          <cell r="N2221">
            <v>-506260</v>
          </cell>
          <cell r="O2221">
            <v>-506260</v>
          </cell>
          <cell r="P2221">
            <v>-506260</v>
          </cell>
          <cell r="Q2221">
            <v>-506260</v>
          </cell>
          <cell r="R2221">
            <v>-506260</v>
          </cell>
          <cell r="S2221">
            <v>-506260</v>
          </cell>
          <cell r="T2221">
            <v>-506260</v>
          </cell>
          <cell r="U2221">
            <v>-506260</v>
          </cell>
          <cell r="V2221">
            <v>-506260</v>
          </cell>
          <cell r="W2221">
            <v>-506260</v>
          </cell>
          <cell r="X2221">
            <v>-506260</v>
          </cell>
          <cell r="Y2221">
            <v>-506260</v>
          </cell>
          <cell r="Z2221">
            <v>-506260</v>
          </cell>
          <cell r="AA2221">
            <v>-500140</v>
          </cell>
          <cell r="AD2221">
            <v>-506260</v>
          </cell>
          <cell r="AE2221">
            <v>-506260</v>
          </cell>
          <cell r="AF2221">
            <v>-506260</v>
          </cell>
          <cell r="AG2221">
            <v>-506260</v>
          </cell>
          <cell r="AH2221">
            <v>-506260</v>
          </cell>
          <cell r="AI2221">
            <v>-506260</v>
          </cell>
          <cell r="AJ2221">
            <v>-506260</v>
          </cell>
          <cell r="AK2221">
            <v>-506260</v>
          </cell>
          <cell r="AL2221">
            <v>-506260</v>
          </cell>
          <cell r="AM2221">
            <v>-506260</v>
          </cell>
          <cell r="AN2221">
            <v>-506005</v>
          </cell>
          <cell r="AP2221">
            <v>-504985</v>
          </cell>
          <cell r="AT2221" t="str">
            <v>23</v>
          </cell>
        </row>
        <row r="2222">
          <cell r="J2222">
            <v>-6495198.3200000003</v>
          </cell>
          <cell r="K2222">
            <v>-6746981.3200000003</v>
          </cell>
          <cell r="L2222">
            <v>-7123981.3200000003</v>
          </cell>
          <cell r="M2222">
            <v>-7500981.3200000003</v>
          </cell>
          <cell r="N2222">
            <v>-7523047.3200000003</v>
          </cell>
          <cell r="O2222">
            <v>-7870047.3200000003</v>
          </cell>
          <cell r="P2222">
            <v>-8217047.3200000003</v>
          </cell>
          <cell r="Q2222">
            <v>-10424796</v>
          </cell>
          <cell r="R2222">
            <v>-10861066</v>
          </cell>
          <cell r="S2222">
            <v>-11297336</v>
          </cell>
          <cell r="T2222">
            <v>-7165930.8099999996</v>
          </cell>
          <cell r="U2222">
            <v>-7649390.8099999996</v>
          </cell>
          <cell r="V2222">
            <v>-8132850.8099999996</v>
          </cell>
          <cell r="W2222">
            <v>-8616310.4299999997</v>
          </cell>
          <cell r="X2222">
            <v>-9099770.4299999997</v>
          </cell>
          <cell r="Y2222">
            <v>-9583230.4299999997</v>
          </cell>
          <cell r="Z2222">
            <v>-10036335.32</v>
          </cell>
          <cell r="AA2222">
            <v>-10518558.32</v>
          </cell>
          <cell r="AD2222">
            <v>-7580029.0733333332</v>
          </cell>
          <cell r="AE2222">
            <v>-7741289.3233333332</v>
          </cell>
          <cell r="AF2222">
            <v>-7910488.7399999993</v>
          </cell>
          <cell r="AG2222">
            <v>-8055187.09375</v>
          </cell>
          <cell r="AH2222">
            <v>-8176475.6345833344</v>
          </cell>
          <cell r="AI2222">
            <v>-8307885.842083334</v>
          </cell>
          <cell r="AJ2222">
            <v>-8454010.0754166674</v>
          </cell>
          <cell r="AK2222">
            <v>-8614223.3345833346</v>
          </cell>
          <cell r="AL2222">
            <v>-8783308.260416666</v>
          </cell>
          <cell r="AM2222">
            <v>-8974788.9733333346</v>
          </cell>
          <cell r="AN2222">
            <v>-9189863.9316666666</v>
          </cell>
          <cell r="AP2222">
            <v>-10096772.242083332</v>
          </cell>
          <cell r="AT2222" t="str">
            <v>57</v>
          </cell>
        </row>
        <row r="2223"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  <cell r="AP2223">
            <v>0</v>
          </cell>
          <cell r="AT2223">
            <v>0</v>
          </cell>
        </row>
        <row r="2224">
          <cell r="J2224">
            <v>-0.01</v>
          </cell>
          <cell r="K2224">
            <v>-0.01</v>
          </cell>
          <cell r="L2224">
            <v>-0.01</v>
          </cell>
          <cell r="M2224">
            <v>-0.01</v>
          </cell>
          <cell r="N2224">
            <v>-0.01</v>
          </cell>
          <cell r="O2224">
            <v>-13064.02</v>
          </cell>
          <cell r="P2224">
            <v>-0.01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-116469.41</v>
          </cell>
          <cell r="AD2224">
            <v>-1088.6770833333333</v>
          </cell>
          <cell r="AE2224">
            <v>-1088.67625</v>
          </cell>
          <cell r="AF2224">
            <v>-1088.6754166666667</v>
          </cell>
          <cell r="AG2224">
            <v>-1088.6745833333332</v>
          </cell>
          <cell r="AH2224">
            <v>-1088.6737499999999</v>
          </cell>
          <cell r="AI2224">
            <v>-1088.6729166666667</v>
          </cell>
          <cell r="AJ2224">
            <v>-1088.6720833333334</v>
          </cell>
          <cell r="AK2224">
            <v>-1088.6712500000001</v>
          </cell>
          <cell r="AL2224">
            <v>-1088.6704166666666</v>
          </cell>
          <cell r="AM2224">
            <v>-1088.6695833333333</v>
          </cell>
          <cell r="AN2224">
            <v>-5397.2270833333341</v>
          </cell>
          <cell r="AP2224">
            <v>-9705.7841666666664</v>
          </cell>
          <cell r="AT2224">
            <v>0</v>
          </cell>
        </row>
        <row r="2225"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  <cell r="AK2225">
            <v>0</v>
          </cell>
          <cell r="AL2225">
            <v>0</v>
          </cell>
          <cell r="AM2225">
            <v>0</v>
          </cell>
          <cell r="AN2225">
            <v>0</v>
          </cell>
          <cell r="AP2225">
            <v>0</v>
          </cell>
          <cell r="AT2225" t="str">
            <v>57</v>
          </cell>
        </row>
        <row r="2226">
          <cell r="J2226">
            <v>-48643.17</v>
          </cell>
          <cell r="K2226">
            <v>-47497.34</v>
          </cell>
          <cell r="L2226">
            <v>-46351.51</v>
          </cell>
          <cell r="M2226">
            <v>-45205.68</v>
          </cell>
          <cell r="N2226">
            <v>-44059.85</v>
          </cell>
          <cell r="O2226">
            <v>-42914.02</v>
          </cell>
          <cell r="P2226">
            <v>-41768.19</v>
          </cell>
          <cell r="Q2226">
            <v>-40622.36</v>
          </cell>
          <cell r="R2226">
            <v>-39476.53</v>
          </cell>
          <cell r="S2226">
            <v>-38330.699999999997</v>
          </cell>
          <cell r="T2226">
            <v>-37184.870000000003</v>
          </cell>
          <cell r="U2226">
            <v>-36039.040000000001</v>
          </cell>
          <cell r="V2226">
            <v>-34893.21</v>
          </cell>
          <cell r="W2226">
            <v>-33747.379999999997</v>
          </cell>
          <cell r="X2226">
            <v>-32601.55</v>
          </cell>
          <cell r="Y2226">
            <v>-31455.72</v>
          </cell>
          <cell r="Z2226">
            <v>-30309.89</v>
          </cell>
          <cell r="AA2226">
            <v>-29164.06</v>
          </cell>
          <cell r="AD2226">
            <v>-47497.34</v>
          </cell>
          <cell r="AE2226">
            <v>-46351.509999999987</v>
          </cell>
          <cell r="AF2226">
            <v>-45205.68</v>
          </cell>
          <cell r="AG2226">
            <v>-44059.850000000006</v>
          </cell>
          <cell r="AH2226">
            <v>-42914.020000000004</v>
          </cell>
          <cell r="AI2226">
            <v>-41768.189999999995</v>
          </cell>
          <cell r="AJ2226">
            <v>-40622.36</v>
          </cell>
          <cell r="AK2226">
            <v>-39476.53</v>
          </cell>
          <cell r="AL2226">
            <v>-38330.699999999997</v>
          </cell>
          <cell r="AM2226">
            <v>-37184.869999999995</v>
          </cell>
          <cell r="AN2226">
            <v>-36039.040000000001</v>
          </cell>
          <cell r="AP2226">
            <v>-33747.379999999997</v>
          </cell>
          <cell r="AT2226">
            <v>0</v>
          </cell>
        </row>
        <row r="2227">
          <cell r="J2227">
            <v>-2794875.48</v>
          </cell>
          <cell r="K2227">
            <v>-2706078</v>
          </cell>
          <cell r="L2227">
            <v>-2706078</v>
          </cell>
          <cell r="M2227">
            <v>-2706078</v>
          </cell>
          <cell r="N2227">
            <v>-2664901.7799999998</v>
          </cell>
          <cell r="O2227">
            <v>-2664901.7799999998</v>
          </cell>
          <cell r="P2227">
            <v>-2664901.7799999998</v>
          </cell>
          <cell r="Q2227">
            <v>-2481898.29</v>
          </cell>
          <cell r="R2227">
            <v>-2481898.29</v>
          </cell>
          <cell r="S2227">
            <v>-2481898.29</v>
          </cell>
          <cell r="T2227">
            <v>-2480520.87</v>
          </cell>
          <cell r="U2227">
            <v>-2480520.87</v>
          </cell>
          <cell r="V2227">
            <v>-2480520.87</v>
          </cell>
          <cell r="W2227">
            <v>-2460776.06</v>
          </cell>
          <cell r="X2227">
            <v>-2460776.06</v>
          </cell>
          <cell r="Y2227">
            <v>-2460776.06</v>
          </cell>
          <cell r="Z2227">
            <v>-2534487.27</v>
          </cell>
          <cell r="AA2227">
            <v>-2534487.27</v>
          </cell>
          <cell r="AD2227">
            <v>-2807523.8854166674</v>
          </cell>
          <cell r="AE2227">
            <v>-2749289.6862500003</v>
          </cell>
          <cell r="AF2227">
            <v>-2691055.4870833331</v>
          </cell>
          <cell r="AG2227">
            <v>-2648840.2787500001</v>
          </cell>
          <cell r="AH2227">
            <v>-2622644.0612499998</v>
          </cell>
          <cell r="AI2227">
            <v>-2596447.84375</v>
          </cell>
          <cell r="AJ2227">
            <v>-2573128.8208333333</v>
          </cell>
          <cell r="AK2227">
            <v>-2552686.9925000002</v>
          </cell>
          <cell r="AL2227">
            <v>-2532245.1641666666</v>
          </cell>
          <cell r="AM2227">
            <v>-2516590.3120833333</v>
          </cell>
          <cell r="AN2227">
            <v>-2505722.4362499998</v>
          </cell>
          <cell r="AP2227">
            <v>-2483213.5254166666</v>
          </cell>
          <cell r="AT2227">
            <v>0</v>
          </cell>
        </row>
        <row r="2228">
          <cell r="J2228">
            <v>-5555597.0999999996</v>
          </cell>
          <cell r="K2228">
            <v>-5450776.4000000004</v>
          </cell>
          <cell r="L2228">
            <v>-5345955.7</v>
          </cell>
          <cell r="M2228">
            <v>-5241135</v>
          </cell>
          <cell r="N2228">
            <v>-5136314.3</v>
          </cell>
          <cell r="O2228">
            <v>-5031493.5999999996</v>
          </cell>
          <cell r="P2228">
            <v>-4926672.9000000004</v>
          </cell>
          <cell r="Q2228">
            <v>-4821852.2</v>
          </cell>
          <cell r="R2228">
            <v>-4717031.5</v>
          </cell>
          <cell r="S2228">
            <v>-4612210.8</v>
          </cell>
          <cell r="T2228">
            <v>-4507390.0999999996</v>
          </cell>
          <cell r="U2228">
            <v>-4402569.4000000004</v>
          </cell>
          <cell r="V2228">
            <v>-4297748.7</v>
          </cell>
          <cell r="W2228">
            <v>-4192928</v>
          </cell>
          <cell r="X2228">
            <v>-4088107.3</v>
          </cell>
          <cell r="Y2228">
            <v>-3983286.6</v>
          </cell>
          <cell r="Z2228">
            <v>-3878465.9</v>
          </cell>
          <cell r="AA2228">
            <v>-3773645.2</v>
          </cell>
          <cell r="AD2228">
            <v>-5450776.3999999994</v>
          </cell>
          <cell r="AE2228">
            <v>-5345955.7</v>
          </cell>
          <cell r="AF2228">
            <v>-5241135</v>
          </cell>
          <cell r="AG2228">
            <v>-5136314.3</v>
          </cell>
          <cell r="AH2228">
            <v>-5031493.6000000006</v>
          </cell>
          <cell r="AI2228">
            <v>-4926672.8999999994</v>
          </cell>
          <cell r="AJ2228">
            <v>-4821852.2</v>
          </cell>
          <cell r="AK2228">
            <v>-4717031.5</v>
          </cell>
          <cell r="AL2228">
            <v>-4612210.8</v>
          </cell>
          <cell r="AM2228">
            <v>-4507390.1000000006</v>
          </cell>
          <cell r="AN2228">
            <v>-4402569.3999999994</v>
          </cell>
          <cell r="AP2228">
            <v>-4192928</v>
          </cell>
          <cell r="AT2228" t="str">
            <v>26</v>
          </cell>
        </row>
        <row r="2229">
          <cell r="J2229">
            <v>-1408487.04</v>
          </cell>
          <cell r="K2229">
            <v>-1354314.45</v>
          </cell>
          <cell r="L2229">
            <v>-1300141.8600000001</v>
          </cell>
          <cell r="M2229">
            <v>-1245969.27</v>
          </cell>
          <cell r="N2229">
            <v>-1191796.68</v>
          </cell>
          <cell r="O2229">
            <v>-1137624.0900000001</v>
          </cell>
          <cell r="P2229">
            <v>-1083451.5</v>
          </cell>
          <cell r="Q2229">
            <v>-1029278.91</v>
          </cell>
          <cell r="R2229">
            <v>-975106.32</v>
          </cell>
          <cell r="S2229">
            <v>-920933.73</v>
          </cell>
          <cell r="T2229">
            <v>-866761.14</v>
          </cell>
          <cell r="U2229">
            <v>-812588.55</v>
          </cell>
          <cell r="V2229">
            <v>-758415.96</v>
          </cell>
          <cell r="W2229">
            <v>-704243.37</v>
          </cell>
          <cell r="X2229">
            <v>-650070.78</v>
          </cell>
          <cell r="Y2229">
            <v>-595898.18999999994</v>
          </cell>
          <cell r="Z2229">
            <v>-541725.6</v>
          </cell>
          <cell r="AA2229">
            <v>-487553.01</v>
          </cell>
          <cell r="AD2229">
            <v>-1354314.4499999997</v>
          </cell>
          <cell r="AE2229">
            <v>-1300141.8599999999</v>
          </cell>
          <cell r="AF2229">
            <v>-1245969.27</v>
          </cell>
          <cell r="AG2229">
            <v>-1191796.68</v>
          </cell>
          <cell r="AH2229">
            <v>-1137624.0900000001</v>
          </cell>
          <cell r="AI2229">
            <v>-1083451.5000000002</v>
          </cell>
          <cell r="AJ2229">
            <v>-1029278.9100000001</v>
          </cell>
          <cell r="AK2229">
            <v>-975106.32000000018</v>
          </cell>
          <cell r="AL2229">
            <v>-920933.72999999986</v>
          </cell>
          <cell r="AM2229">
            <v>-866761.14</v>
          </cell>
          <cell r="AN2229">
            <v>-812588.54999999993</v>
          </cell>
          <cell r="AP2229">
            <v>-704243.37</v>
          </cell>
          <cell r="AT2229" t="str">
            <v>26</v>
          </cell>
        </row>
        <row r="2230">
          <cell r="J2230">
            <v>-1402396.64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-7849963.2999999998</v>
          </cell>
          <cell r="S2230">
            <v>-9736561.6699999999</v>
          </cell>
          <cell r="T2230">
            <v>-9736561.6699999999</v>
          </cell>
          <cell r="U2230">
            <v>-9736561.6699999999</v>
          </cell>
          <cell r="V2230">
            <v>-9736561.6699999999</v>
          </cell>
          <cell r="W2230">
            <v>-5910919.0499999998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D2230">
            <v>-584331.93333333323</v>
          </cell>
          <cell r="AE2230">
            <v>-852980.54416666657</v>
          </cell>
          <cell r="AF2230">
            <v>-1468886.03125</v>
          </cell>
          <cell r="AG2230">
            <v>-2163399.7837499999</v>
          </cell>
          <cell r="AH2230">
            <v>-2857913.5362500004</v>
          </cell>
          <cell r="AI2230">
            <v>-3552427.2887500003</v>
          </cell>
          <cell r="AJ2230">
            <v>-4145972.4587500002</v>
          </cell>
          <cell r="AK2230">
            <v>-4392260.7525000004</v>
          </cell>
          <cell r="AL2230">
            <v>-4392260.7525000004</v>
          </cell>
          <cell r="AM2230">
            <v>-4392260.7525000004</v>
          </cell>
          <cell r="AN2230">
            <v>-4392260.7525000004</v>
          </cell>
          <cell r="AP2230">
            <v>-4392260.7525000004</v>
          </cell>
          <cell r="AT2230">
            <v>0</v>
          </cell>
        </row>
        <row r="2231"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P2231">
            <v>0</v>
          </cell>
          <cell r="AT2231" t="str">
            <v>57</v>
          </cell>
        </row>
        <row r="2232"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P2232">
            <v>0</v>
          </cell>
          <cell r="AT2232">
            <v>0</v>
          </cell>
        </row>
        <row r="2233"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N2233">
            <v>0</v>
          </cell>
          <cell r="AP2233">
            <v>0</v>
          </cell>
          <cell r="AT2233">
            <v>0</v>
          </cell>
        </row>
        <row r="2234">
          <cell r="J2234">
            <v>-526866.5</v>
          </cell>
          <cell r="K2234">
            <v>-506602.4</v>
          </cell>
          <cell r="L2234">
            <v>-486338.3</v>
          </cell>
          <cell r="M2234">
            <v>-466074.2</v>
          </cell>
          <cell r="N2234">
            <v>-445810.1</v>
          </cell>
          <cell r="O2234">
            <v>-425546</v>
          </cell>
          <cell r="P2234">
            <v>-405281.9</v>
          </cell>
          <cell r="Q2234">
            <v>-385017.8</v>
          </cell>
          <cell r="R2234">
            <v>-364753.7</v>
          </cell>
          <cell r="S2234">
            <v>-344489.6</v>
          </cell>
          <cell r="T2234">
            <v>-324225.5</v>
          </cell>
          <cell r="U2234">
            <v>-303961.40000000002</v>
          </cell>
          <cell r="V2234">
            <v>-283697.3</v>
          </cell>
          <cell r="W2234">
            <v>-263433.2</v>
          </cell>
          <cell r="X2234">
            <v>-243169.1</v>
          </cell>
          <cell r="Y2234">
            <v>-222905</v>
          </cell>
          <cell r="Z2234">
            <v>-202640.9</v>
          </cell>
          <cell r="AA2234">
            <v>-182376.8</v>
          </cell>
          <cell r="AD2234">
            <v>-506602.39999999997</v>
          </cell>
          <cell r="AE2234">
            <v>-486338.3</v>
          </cell>
          <cell r="AF2234">
            <v>-466074.2</v>
          </cell>
          <cell r="AG2234">
            <v>-445810.09999999992</v>
          </cell>
          <cell r="AH2234">
            <v>-425546</v>
          </cell>
          <cell r="AI2234">
            <v>-405281.90000000008</v>
          </cell>
          <cell r="AJ2234">
            <v>-385017.8</v>
          </cell>
          <cell r="AK2234">
            <v>-364753.7</v>
          </cell>
          <cell r="AL2234">
            <v>-344489.60000000003</v>
          </cell>
          <cell r="AM2234">
            <v>-324225.5</v>
          </cell>
          <cell r="AN2234">
            <v>-303961.39999999997</v>
          </cell>
          <cell r="AP2234">
            <v>-263433.2</v>
          </cell>
          <cell r="AT2234" t="str">
            <v>26</v>
          </cell>
        </row>
        <row r="2235"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0</v>
          </cell>
          <cell r="AP2235">
            <v>0</v>
          </cell>
          <cell r="AT2235">
            <v>0</v>
          </cell>
        </row>
        <row r="2236"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>
            <v>0</v>
          </cell>
          <cell r="Z2236">
            <v>0</v>
          </cell>
          <cell r="AA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L2236">
            <v>0</v>
          </cell>
          <cell r="AM2236">
            <v>0</v>
          </cell>
          <cell r="AN2236">
            <v>0</v>
          </cell>
          <cell r="AP2236">
            <v>0</v>
          </cell>
          <cell r="AT2236">
            <v>0</v>
          </cell>
        </row>
        <row r="2237"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  <cell r="AM2237">
            <v>0</v>
          </cell>
          <cell r="AN2237">
            <v>0</v>
          </cell>
          <cell r="AP2237">
            <v>0</v>
          </cell>
          <cell r="AT2237">
            <v>0</v>
          </cell>
        </row>
        <row r="2238">
          <cell r="J2238">
            <v>-700157.32</v>
          </cell>
          <cell r="K2238">
            <v>-688679.34</v>
          </cell>
          <cell r="L2238">
            <v>-677201.36</v>
          </cell>
          <cell r="M2238">
            <v>-665723.38</v>
          </cell>
          <cell r="N2238">
            <v>-654245.4</v>
          </cell>
          <cell r="O2238">
            <v>-642767.42000000004</v>
          </cell>
          <cell r="P2238">
            <v>-631289.43999999994</v>
          </cell>
          <cell r="Q2238">
            <v>-619811.46</v>
          </cell>
          <cell r="R2238">
            <v>-608333.48</v>
          </cell>
          <cell r="S2238">
            <v>-596855.5</v>
          </cell>
          <cell r="T2238">
            <v>-585377.52</v>
          </cell>
          <cell r="U2238">
            <v>-573899.54</v>
          </cell>
          <cell r="V2238">
            <v>-562421.56000000006</v>
          </cell>
          <cell r="W2238">
            <v>-550943.57999999996</v>
          </cell>
          <cell r="X2238">
            <v>-539465.6</v>
          </cell>
          <cell r="Y2238">
            <v>-527987.62</v>
          </cell>
          <cell r="Z2238">
            <v>-516509.64</v>
          </cell>
          <cell r="AA2238">
            <v>-505031.66</v>
          </cell>
          <cell r="AD2238">
            <v>-688679.34</v>
          </cell>
          <cell r="AE2238">
            <v>-677201.36</v>
          </cell>
          <cell r="AF2238">
            <v>-665723.38</v>
          </cell>
          <cell r="AG2238">
            <v>-654245.39999999991</v>
          </cell>
          <cell r="AH2238">
            <v>-642767.41999999993</v>
          </cell>
          <cell r="AI2238">
            <v>-631289.43999999994</v>
          </cell>
          <cell r="AJ2238">
            <v>-619811.45999999985</v>
          </cell>
          <cell r="AK2238">
            <v>-608333.48</v>
          </cell>
          <cell r="AL2238">
            <v>-596855.5</v>
          </cell>
          <cell r="AM2238">
            <v>-585377.52</v>
          </cell>
          <cell r="AN2238">
            <v>-573899.53999999992</v>
          </cell>
          <cell r="AP2238">
            <v>-550943.57999999996</v>
          </cell>
          <cell r="AT2238" t="str">
            <v>26</v>
          </cell>
        </row>
        <row r="2239">
          <cell r="J2239">
            <v>-1915.18</v>
          </cell>
          <cell r="K2239">
            <v>-1915.18</v>
          </cell>
          <cell r="L2239">
            <v>-1915.18</v>
          </cell>
          <cell r="M2239">
            <v>-1915.18</v>
          </cell>
          <cell r="N2239">
            <v>-148305.53</v>
          </cell>
          <cell r="O2239">
            <v>-487899.37</v>
          </cell>
          <cell r="P2239">
            <v>-8204.66</v>
          </cell>
          <cell r="Q2239">
            <v>-9451.14</v>
          </cell>
          <cell r="R2239">
            <v>-9451.14</v>
          </cell>
          <cell r="S2239">
            <v>-9451.14</v>
          </cell>
          <cell r="T2239">
            <v>-9451.14</v>
          </cell>
          <cell r="U2239">
            <v>-3214.45</v>
          </cell>
          <cell r="V2239">
            <v>-3214.45</v>
          </cell>
          <cell r="W2239">
            <v>-3214.45</v>
          </cell>
          <cell r="X2239">
            <v>-3214.45</v>
          </cell>
          <cell r="Y2239">
            <v>-3214.45</v>
          </cell>
          <cell r="Z2239">
            <v>-3214.45</v>
          </cell>
          <cell r="AA2239">
            <v>-474624.05</v>
          </cell>
          <cell r="AD2239">
            <v>-55451.18</v>
          </cell>
          <cell r="AE2239">
            <v>-56079.176666666674</v>
          </cell>
          <cell r="AF2239">
            <v>-56707.17333333334</v>
          </cell>
          <cell r="AG2239">
            <v>-57335.170000000013</v>
          </cell>
          <cell r="AH2239">
            <v>-57703.304583333338</v>
          </cell>
          <cell r="AI2239">
            <v>-57811.57708333333</v>
          </cell>
          <cell r="AJ2239">
            <v>-57919.849583333329</v>
          </cell>
          <cell r="AK2239">
            <v>-58028.122083333321</v>
          </cell>
          <cell r="AL2239">
            <v>-58136.39458333332</v>
          </cell>
          <cell r="AM2239">
            <v>-52145.069166666646</v>
          </cell>
          <cell r="AN2239">
            <v>-45546.469166666655</v>
          </cell>
          <cell r="AP2239">
            <v>-43966.559999999998</v>
          </cell>
          <cell r="AT2239">
            <v>0</v>
          </cell>
        </row>
        <row r="2240"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0</v>
          </cell>
          <cell r="AP2240">
            <v>0</v>
          </cell>
          <cell r="AT2240">
            <v>0</v>
          </cell>
        </row>
        <row r="2241"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  <cell r="AP2241">
            <v>-5.1074999999999999</v>
          </cell>
          <cell r="AT2241">
            <v>0</v>
          </cell>
        </row>
        <row r="2242"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P2242">
            <v>0</v>
          </cell>
          <cell r="AT2242">
            <v>0</v>
          </cell>
        </row>
        <row r="2243"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N2243">
            <v>0</v>
          </cell>
          <cell r="AP2243">
            <v>0</v>
          </cell>
          <cell r="AT2243" t="str">
            <v>57</v>
          </cell>
        </row>
        <row r="2244">
          <cell r="J2244">
            <v>-9589801.2300000004</v>
          </cell>
          <cell r="K2244">
            <v>-9904485.5999999996</v>
          </cell>
          <cell r="L2244">
            <v>-9810039.3699999992</v>
          </cell>
          <cell r="M2244">
            <v>-9850693.5999999996</v>
          </cell>
          <cell r="N2244">
            <v>-7611087.1900000004</v>
          </cell>
          <cell r="O2244">
            <v>-6534182.4100000001</v>
          </cell>
          <cell r="P2244">
            <v>-6168277.1699999999</v>
          </cell>
          <cell r="Q2244">
            <v>-4542436.4800000004</v>
          </cell>
          <cell r="R2244">
            <v>-3705668.22</v>
          </cell>
          <cell r="S2244">
            <v>-4313730.6500000004</v>
          </cell>
          <cell r="T2244">
            <v>-3696912.76</v>
          </cell>
          <cell r="U2244">
            <v>-3945535.64</v>
          </cell>
          <cell r="V2244">
            <v>-4060140.65</v>
          </cell>
          <cell r="W2244">
            <v>-3941043.19</v>
          </cell>
          <cell r="X2244">
            <v>-3655609.87</v>
          </cell>
          <cell r="Y2244">
            <v>-3207351.6</v>
          </cell>
          <cell r="Z2244">
            <v>-2978724.15</v>
          </cell>
          <cell r="AA2244">
            <v>-1916637.54</v>
          </cell>
          <cell r="AD2244">
            <v>-7897339.7029166659</v>
          </cell>
          <cell r="AE2244">
            <v>-7765634.0612500003</v>
          </cell>
          <cell r="AF2244">
            <v>-7548972.833333333</v>
          </cell>
          <cell r="AG2244">
            <v>-7250294.3237500004</v>
          </cell>
          <cell r="AH2244">
            <v>-6856974.529583334</v>
          </cell>
          <cell r="AI2244">
            <v>-6409001.6691666665</v>
          </cell>
          <cell r="AJ2244">
            <v>-5930122.3779166667</v>
          </cell>
          <cell r="AK2244">
            <v>-5425211.0483333319</v>
          </cell>
          <cell r="AL2244">
            <v>-4891970.5691666668</v>
          </cell>
          <cell r="AM2244">
            <v>-4422149.5258333329</v>
          </cell>
          <cell r="AN2244">
            <v>-4036736.6962499996</v>
          </cell>
          <cell r="AP2244">
            <v>-3155797.1695833337</v>
          </cell>
          <cell r="AT2244" t="str">
            <v>23</v>
          </cell>
        </row>
        <row r="2245"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-2000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D2245">
            <v>-166.66666666666666</v>
          </cell>
          <cell r="AE2245">
            <v>-166.66666666666666</v>
          </cell>
          <cell r="AF2245">
            <v>-166.66666666666666</v>
          </cell>
          <cell r="AG2245">
            <v>-166.66666666666666</v>
          </cell>
          <cell r="AH2245">
            <v>-166.66666666666666</v>
          </cell>
          <cell r="AI2245">
            <v>-166.66666666666666</v>
          </cell>
          <cell r="AJ2245">
            <v>-166.66666666666666</v>
          </cell>
          <cell r="AK2245">
            <v>-166.66666666666666</v>
          </cell>
          <cell r="AL2245">
            <v>-166.66666666666666</v>
          </cell>
          <cell r="AM2245">
            <v>-166.66666666666666</v>
          </cell>
          <cell r="AN2245">
            <v>-83.333333333333329</v>
          </cell>
          <cell r="AP2245">
            <v>0</v>
          </cell>
          <cell r="AT2245">
            <v>0</v>
          </cell>
        </row>
        <row r="2246"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  <cell r="AM2246">
            <v>0</v>
          </cell>
          <cell r="AN2246">
            <v>0</v>
          </cell>
          <cell r="AP2246">
            <v>0</v>
          </cell>
          <cell r="AT2246">
            <v>0</v>
          </cell>
        </row>
        <row r="2247">
          <cell r="J2247">
            <v>-3513.77</v>
          </cell>
          <cell r="K2247">
            <v>-3513.77</v>
          </cell>
          <cell r="L2247">
            <v>-3513.77</v>
          </cell>
          <cell r="M2247">
            <v>-3513.77</v>
          </cell>
          <cell r="N2247">
            <v>-3375.06</v>
          </cell>
          <cell r="O2247">
            <v>-3375.06</v>
          </cell>
          <cell r="P2247">
            <v>-3248.63</v>
          </cell>
          <cell r="Q2247">
            <v>-3248.63</v>
          </cell>
          <cell r="R2247">
            <v>-3248.63</v>
          </cell>
          <cell r="S2247">
            <v>-3248.63</v>
          </cell>
          <cell r="T2247">
            <v>-3248.63</v>
          </cell>
          <cell r="U2247">
            <v>-6236.69</v>
          </cell>
          <cell r="V2247">
            <v>-5987.44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-7941.4</v>
          </cell>
          <cell r="AD2247">
            <v>-3457.5091666666663</v>
          </cell>
          <cell r="AE2247">
            <v>-3435.414166666666</v>
          </cell>
          <cell r="AF2247">
            <v>-3413.3191666666662</v>
          </cell>
          <cell r="AG2247">
            <v>-3391.2241666666664</v>
          </cell>
          <cell r="AH2247">
            <v>-3493.6316666666667</v>
          </cell>
          <cell r="AI2247">
            <v>-3710.15625</v>
          </cell>
          <cell r="AJ2247">
            <v>-3666.8187500000008</v>
          </cell>
          <cell r="AK2247">
            <v>-3374.0045833333338</v>
          </cell>
          <cell r="AL2247">
            <v>-3081.1904166666668</v>
          </cell>
          <cell r="AM2247">
            <v>-2794.1558333333337</v>
          </cell>
          <cell r="AN2247">
            <v>-2843.7924999999996</v>
          </cell>
          <cell r="AP2247">
            <v>-3620.6529166666664</v>
          </cell>
          <cell r="AT2247">
            <v>0</v>
          </cell>
        </row>
        <row r="2248">
          <cell r="J2248">
            <v>-7989232</v>
          </cell>
          <cell r="K2248">
            <v>-7998721</v>
          </cell>
          <cell r="L2248">
            <v>-7998721</v>
          </cell>
          <cell r="M2248">
            <v>-7998721</v>
          </cell>
          <cell r="N2248">
            <v>-8008370</v>
          </cell>
          <cell r="O2248">
            <v>-8008370</v>
          </cell>
          <cell r="P2248">
            <v>-8008370</v>
          </cell>
          <cell r="Q2248">
            <v>-8018182</v>
          </cell>
          <cell r="R2248">
            <v>-8018182</v>
          </cell>
          <cell r="S2248">
            <v>-8018182</v>
          </cell>
          <cell r="T2248">
            <v>-8032859</v>
          </cell>
          <cell r="U2248">
            <v>-8032859</v>
          </cell>
          <cell r="V2248">
            <v>-8032859</v>
          </cell>
          <cell r="W2248">
            <v>-8047782</v>
          </cell>
          <cell r="X2248">
            <v>-8047782</v>
          </cell>
          <cell r="Y2248">
            <v>-8047782</v>
          </cell>
          <cell r="Z2248">
            <v>-8062957</v>
          </cell>
          <cell r="AA2248">
            <v>-8062957</v>
          </cell>
          <cell r="AD2248">
            <v>-7995650.625</v>
          </cell>
          <cell r="AE2248">
            <v>-7998840.875</v>
          </cell>
          <cell r="AF2248">
            <v>-8002031.125</v>
          </cell>
          <cell r="AG2248">
            <v>-8005444.041666667</v>
          </cell>
          <cell r="AH2248">
            <v>-8009079.625</v>
          </cell>
          <cell r="AI2248">
            <v>-8012715.208333333</v>
          </cell>
          <cell r="AJ2248">
            <v>-8016577.208333333</v>
          </cell>
          <cell r="AK2248">
            <v>-8020665.625</v>
          </cell>
          <cell r="AL2248">
            <v>-8024754.041666667</v>
          </cell>
          <cell r="AM2248">
            <v>-8029072.708333333</v>
          </cell>
          <cell r="AN2248">
            <v>-8033621.625</v>
          </cell>
          <cell r="AP2248">
            <v>-8012238.875</v>
          </cell>
          <cell r="AT2248" t="str">
            <v>57</v>
          </cell>
        </row>
        <row r="2249"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P2249">
            <v>0</v>
          </cell>
          <cell r="AT2249">
            <v>0</v>
          </cell>
        </row>
        <row r="2250"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P2250">
            <v>0</v>
          </cell>
          <cell r="AT2250">
            <v>0</v>
          </cell>
        </row>
        <row r="2251"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P2251">
            <v>0</v>
          </cell>
          <cell r="AT2251">
            <v>0</v>
          </cell>
        </row>
        <row r="2252">
          <cell r="J2252">
            <v>-5174706.6399999997</v>
          </cell>
          <cell r="K2252">
            <v>-5174706.6399999997</v>
          </cell>
          <cell r="L2252">
            <v>-5174706.6399999997</v>
          </cell>
          <cell r="M2252">
            <v>-5174706.6399999997</v>
          </cell>
          <cell r="N2252">
            <v>-5174706.6399999997</v>
          </cell>
          <cell r="O2252">
            <v>-5788525.9400000004</v>
          </cell>
          <cell r="P2252">
            <v>-5816651.3600000003</v>
          </cell>
          <cell r="Q2252">
            <v>-5816651.3600000003</v>
          </cell>
          <cell r="R2252">
            <v>-5816651.3600000003</v>
          </cell>
          <cell r="S2252">
            <v>-5816651.3600000003</v>
          </cell>
          <cell r="T2252">
            <v>-5816651.3600000003</v>
          </cell>
          <cell r="U2252">
            <v>-5816651.3600000003</v>
          </cell>
          <cell r="V2252">
            <v>-5816651.3600000003</v>
          </cell>
          <cell r="W2252">
            <v>-5816651.3600000003</v>
          </cell>
          <cell r="X2252">
            <v>-5816651.3600000003</v>
          </cell>
          <cell r="Y2252">
            <v>-5816651.3600000003</v>
          </cell>
          <cell r="Z2252">
            <v>-5816651.3600000003</v>
          </cell>
          <cell r="AA2252">
            <v>-6395007.2699999996</v>
          </cell>
          <cell r="AD2252">
            <v>-5306101.3383333329</v>
          </cell>
          <cell r="AE2252">
            <v>-5359596.7316666665</v>
          </cell>
          <cell r="AF2252">
            <v>-5413092.1249999991</v>
          </cell>
          <cell r="AG2252">
            <v>-5466587.5183333335</v>
          </cell>
          <cell r="AH2252">
            <v>-5520082.9116666662</v>
          </cell>
          <cell r="AI2252">
            <v>-5573578.3049999997</v>
          </cell>
          <cell r="AJ2252">
            <v>-5627073.6983333332</v>
          </cell>
          <cell r="AK2252">
            <v>-5680569.0916666659</v>
          </cell>
          <cell r="AL2252">
            <v>-5734064.4849999994</v>
          </cell>
          <cell r="AM2252">
            <v>-5787559.8783333329</v>
          </cell>
          <cell r="AN2252">
            <v>-5839577.6304166662</v>
          </cell>
          <cell r="AP2252">
            <v>-5941499.1420833329</v>
          </cell>
          <cell r="AT2252">
            <v>0</v>
          </cell>
        </row>
        <row r="2253">
          <cell r="J2253">
            <v>-2209620.63</v>
          </cell>
          <cell r="K2253">
            <v>-2209620.63</v>
          </cell>
          <cell r="L2253">
            <v>-2209620.63</v>
          </cell>
          <cell r="M2253">
            <v>-2209620.63</v>
          </cell>
          <cell r="N2253">
            <v>-2209620.63</v>
          </cell>
          <cell r="O2253">
            <v>-2493066.79</v>
          </cell>
          <cell r="P2253">
            <v>-2506054.4</v>
          </cell>
          <cell r="Q2253">
            <v>-2506054.4</v>
          </cell>
          <cell r="R2253">
            <v>-2506054.4</v>
          </cell>
          <cell r="S2253">
            <v>-2506054.4</v>
          </cell>
          <cell r="T2253">
            <v>-2506054.4</v>
          </cell>
          <cell r="U2253">
            <v>-2506054.4</v>
          </cell>
          <cell r="V2253">
            <v>-2506054.4</v>
          </cell>
          <cell r="W2253">
            <v>-2506054.4</v>
          </cell>
          <cell r="X2253">
            <v>-2506054.4</v>
          </cell>
          <cell r="Y2253">
            <v>-2506054.4</v>
          </cell>
          <cell r="Z2253">
            <v>-2506054.4</v>
          </cell>
          <cell r="AA2253">
            <v>-2793889.76</v>
          </cell>
          <cell r="AD2253">
            <v>-2270295.3645833326</v>
          </cell>
          <cell r="AE2253">
            <v>-2294998.1787499995</v>
          </cell>
          <cell r="AF2253">
            <v>-2319700.992916666</v>
          </cell>
          <cell r="AG2253">
            <v>-2344403.8070833324</v>
          </cell>
          <cell r="AH2253">
            <v>-2369106.6212499994</v>
          </cell>
          <cell r="AI2253">
            <v>-2393809.4354166663</v>
          </cell>
          <cell r="AJ2253">
            <v>-2418512.2495833333</v>
          </cell>
          <cell r="AK2253">
            <v>-2443215.0637499993</v>
          </cell>
          <cell r="AL2253">
            <v>-2467917.8779166662</v>
          </cell>
          <cell r="AM2253">
            <v>-2492620.6920833332</v>
          </cell>
          <cell r="AN2253">
            <v>-2517506.3895833329</v>
          </cell>
          <cell r="AP2253">
            <v>-2568188.46875</v>
          </cell>
          <cell r="AT2253">
            <v>0</v>
          </cell>
        </row>
        <row r="2254"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P2254">
            <v>0</v>
          </cell>
          <cell r="AT2254">
            <v>0</v>
          </cell>
        </row>
        <row r="2255">
          <cell r="J2255">
            <v>5174706.6399999997</v>
          </cell>
          <cell r="K2255">
            <v>5174706.6399999997</v>
          </cell>
          <cell r="L2255">
            <v>5174706.6399999997</v>
          </cell>
          <cell r="M2255">
            <v>5174706.6399999997</v>
          </cell>
          <cell r="N2255">
            <v>5174706.6399999997</v>
          </cell>
          <cell r="O2255">
            <v>5788525.9400000004</v>
          </cell>
          <cell r="P2255">
            <v>5816651.3600000003</v>
          </cell>
          <cell r="Q2255">
            <v>5816651.3600000003</v>
          </cell>
          <cell r="R2255">
            <v>5816651.3600000003</v>
          </cell>
          <cell r="S2255">
            <v>5816651.3600000003</v>
          </cell>
          <cell r="T2255">
            <v>5816651.3600000003</v>
          </cell>
          <cell r="U2255">
            <v>5816651.3600000003</v>
          </cell>
          <cell r="V2255">
            <v>5816651.3600000003</v>
          </cell>
          <cell r="W2255">
            <v>5816651.3600000003</v>
          </cell>
          <cell r="X2255">
            <v>5816651.3600000003</v>
          </cell>
          <cell r="Y2255">
            <v>5816651.3600000003</v>
          </cell>
          <cell r="Z2255">
            <v>5816651.3600000003</v>
          </cell>
          <cell r="AA2255">
            <v>6395007.2699999996</v>
          </cell>
          <cell r="AD2255">
            <v>5306101.3383333329</v>
          </cell>
          <cell r="AE2255">
            <v>5359596.7316666665</v>
          </cell>
          <cell r="AF2255">
            <v>5413092.1249999991</v>
          </cell>
          <cell r="AG2255">
            <v>5466587.5183333335</v>
          </cell>
          <cell r="AH2255">
            <v>5520082.9116666662</v>
          </cell>
          <cell r="AI2255">
            <v>5573578.3049999997</v>
          </cell>
          <cell r="AJ2255">
            <v>5627073.6983333332</v>
          </cell>
          <cell r="AK2255">
            <v>5680569.0916666659</v>
          </cell>
          <cell r="AL2255">
            <v>5734064.4849999994</v>
          </cell>
          <cell r="AM2255">
            <v>5787559.8783333329</v>
          </cell>
          <cell r="AN2255">
            <v>5839577.6304166662</v>
          </cell>
          <cell r="AP2255">
            <v>5941499.1420833329</v>
          </cell>
          <cell r="AT2255">
            <v>0</v>
          </cell>
        </row>
        <row r="2256">
          <cell r="J2256">
            <v>2209620.63</v>
          </cell>
          <cell r="K2256">
            <v>2209620.63</v>
          </cell>
          <cell r="L2256">
            <v>2209620.63</v>
          </cell>
          <cell r="M2256">
            <v>2209620.63</v>
          </cell>
          <cell r="N2256">
            <v>2209620.63</v>
          </cell>
          <cell r="O2256">
            <v>2493066.79</v>
          </cell>
          <cell r="P2256">
            <v>2506054.4</v>
          </cell>
          <cell r="Q2256">
            <v>2506054.4</v>
          </cell>
          <cell r="R2256">
            <v>2506054.4</v>
          </cell>
          <cell r="S2256">
            <v>2506054.4</v>
          </cell>
          <cell r="T2256">
            <v>2506054.4</v>
          </cell>
          <cell r="U2256">
            <v>2506054.4</v>
          </cell>
          <cell r="V2256">
            <v>2506054.4</v>
          </cell>
          <cell r="W2256">
            <v>2506054.4</v>
          </cell>
          <cell r="X2256">
            <v>2506054.4</v>
          </cell>
          <cell r="Y2256">
            <v>2506054.4</v>
          </cell>
          <cell r="Z2256">
            <v>2506054.4</v>
          </cell>
          <cell r="AA2256">
            <v>2793889.76</v>
          </cell>
          <cell r="AD2256">
            <v>2270295.3645833326</v>
          </cell>
          <cell r="AE2256">
            <v>2294998.1787499995</v>
          </cell>
          <cell r="AF2256">
            <v>2319700.992916666</v>
          </cell>
          <cell r="AG2256">
            <v>2344403.8070833324</v>
          </cell>
          <cell r="AH2256">
            <v>2369106.6212499994</v>
          </cell>
          <cell r="AI2256">
            <v>2393809.4354166663</v>
          </cell>
          <cell r="AJ2256">
            <v>2418512.2495833333</v>
          </cell>
          <cell r="AK2256">
            <v>2443215.0637499993</v>
          </cell>
          <cell r="AL2256">
            <v>2467917.8779166662</v>
          </cell>
          <cell r="AM2256">
            <v>2492620.6920833332</v>
          </cell>
          <cell r="AN2256">
            <v>2517506.3895833329</v>
          </cell>
          <cell r="AP2256">
            <v>2568188.46875</v>
          </cell>
          <cell r="AT2256">
            <v>0</v>
          </cell>
        </row>
        <row r="2257"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P2257">
            <v>0</v>
          </cell>
          <cell r="AT2257" t="str">
            <v>57</v>
          </cell>
        </row>
        <row r="2258"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P2258">
            <v>0</v>
          </cell>
          <cell r="AT2258" t="str">
            <v>23</v>
          </cell>
        </row>
        <row r="2259"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-7517481.7000000002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D2259">
            <v>-313228.40416666667</v>
          </cell>
          <cell r="AE2259">
            <v>-626456.80833333335</v>
          </cell>
          <cell r="AF2259">
            <v>-626456.80833333335</v>
          </cell>
          <cell r="AG2259">
            <v>-626456.80833333335</v>
          </cell>
          <cell r="AH2259">
            <v>-626456.80833333335</v>
          </cell>
          <cell r="AI2259">
            <v>-626456.80833333335</v>
          </cell>
          <cell r="AJ2259">
            <v>-626456.80833333335</v>
          </cell>
          <cell r="AK2259">
            <v>-626456.80833333335</v>
          </cell>
          <cell r="AL2259">
            <v>-626456.80833333335</v>
          </cell>
          <cell r="AM2259">
            <v>-626456.80833333335</v>
          </cell>
          <cell r="AN2259">
            <v>-626456.80833333335</v>
          </cell>
          <cell r="AP2259">
            <v>-313228.40416666667</v>
          </cell>
          <cell r="AT2259" t="str">
            <v>57</v>
          </cell>
        </row>
        <row r="2260">
          <cell r="J2260">
            <v>-62260372.530000001</v>
          </cell>
          <cell r="K2260">
            <v>-62246365.829999998</v>
          </cell>
          <cell r="L2260">
            <v>-62246365.829999998</v>
          </cell>
          <cell r="M2260">
            <v>-62246365.829999998</v>
          </cell>
          <cell r="N2260">
            <v>-62946100.609999999</v>
          </cell>
          <cell r="O2260">
            <v>-62946100.609999999</v>
          </cell>
          <cell r="P2260">
            <v>-62946100.609999999</v>
          </cell>
          <cell r="Q2260">
            <v>-61453331.560000002</v>
          </cell>
          <cell r="R2260">
            <v>-61453331.560000002</v>
          </cell>
          <cell r="S2260">
            <v>-61453331.560000002</v>
          </cell>
          <cell r="T2260">
            <v>-61036700.759999998</v>
          </cell>
          <cell r="U2260">
            <v>-61036700.759999998</v>
          </cell>
          <cell r="V2260">
            <v>-61036700.759999998</v>
          </cell>
          <cell r="W2260">
            <v>-60980358.170000002</v>
          </cell>
          <cell r="X2260">
            <v>-60980358.170000002</v>
          </cell>
          <cell r="Y2260">
            <v>-60980358.170000002</v>
          </cell>
          <cell r="Z2260">
            <v>-61657705.950000003</v>
          </cell>
          <cell r="AA2260">
            <v>-61657705.950000003</v>
          </cell>
          <cell r="AD2260">
            <v>-62630746.226249993</v>
          </cell>
          <cell r="AE2260">
            <v>-62469064.788749993</v>
          </cell>
          <cell r="AF2260">
            <v>-62307383.351249993</v>
          </cell>
          <cell r="AG2260">
            <v>-62175556.308749996</v>
          </cell>
          <cell r="AH2260">
            <v>-62073583.661249995</v>
          </cell>
          <cell r="AI2260">
            <v>-61971611.013749994</v>
          </cell>
          <cell r="AJ2260">
            <v>-61867874.370833337</v>
          </cell>
          <cell r="AK2260">
            <v>-61762373.732499994</v>
          </cell>
          <cell r="AL2260">
            <v>-61656873.094166659</v>
          </cell>
          <cell r="AM2260">
            <v>-61550439.664166652</v>
          </cell>
          <cell r="AN2260">
            <v>-61443073.442499995</v>
          </cell>
          <cell r="AP2260">
            <v>-61005530.601666681</v>
          </cell>
          <cell r="AT2260" t="str">
            <v>57</v>
          </cell>
        </row>
        <row r="2261"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P2261">
            <v>0</v>
          </cell>
          <cell r="AT2261" t="str">
            <v>57</v>
          </cell>
        </row>
        <row r="2262">
          <cell r="J2262">
            <v>-7832248.7199999997</v>
          </cell>
          <cell r="K2262">
            <v>-7758521.7599999998</v>
          </cell>
          <cell r="L2262">
            <v>-7684794.7999999998</v>
          </cell>
          <cell r="M2262">
            <v>-7611067.8399999999</v>
          </cell>
          <cell r="N2262">
            <v>-7537340.8799999999</v>
          </cell>
          <cell r="O2262">
            <v>-7463613.9199999999</v>
          </cell>
          <cell r="P2262">
            <v>-7389886.96</v>
          </cell>
          <cell r="Q2262">
            <v>-7316160</v>
          </cell>
          <cell r="R2262">
            <v>-7242433.04</v>
          </cell>
          <cell r="S2262">
            <v>-7168706.0800000001</v>
          </cell>
          <cell r="T2262">
            <v>-7094979.1200000001</v>
          </cell>
          <cell r="U2262">
            <v>-7021252.1600000001</v>
          </cell>
          <cell r="V2262">
            <v>-6947525.2000000002</v>
          </cell>
          <cell r="W2262">
            <v>-6873798.2400000002</v>
          </cell>
          <cell r="X2262">
            <v>-6800071.2800000003</v>
          </cell>
          <cell r="Y2262">
            <v>-6726344.3200000003</v>
          </cell>
          <cell r="Z2262">
            <v>-6652617.3600000003</v>
          </cell>
          <cell r="AA2262">
            <v>-6578890.4000000004</v>
          </cell>
          <cell r="AD2262">
            <v>-7758521.7599999988</v>
          </cell>
          <cell r="AE2262">
            <v>-7684794.799999998</v>
          </cell>
          <cell r="AF2262">
            <v>-7611067.8400000008</v>
          </cell>
          <cell r="AG2262">
            <v>-7537340.8799999999</v>
          </cell>
          <cell r="AH2262">
            <v>-7463613.9200000009</v>
          </cell>
          <cell r="AI2262">
            <v>-7389886.96</v>
          </cell>
          <cell r="AJ2262">
            <v>-7316160</v>
          </cell>
          <cell r="AK2262">
            <v>-7242433.04</v>
          </cell>
          <cell r="AL2262">
            <v>-7168706.0799999991</v>
          </cell>
          <cell r="AM2262">
            <v>-7094979.1200000001</v>
          </cell>
          <cell r="AN2262">
            <v>-7021252.1600000001</v>
          </cell>
          <cell r="AP2262">
            <v>-6873798.2399999993</v>
          </cell>
          <cell r="AT2262" t="str">
            <v>57</v>
          </cell>
        </row>
        <row r="2263"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D2263">
            <v>0</v>
          </cell>
          <cell r="AE2263">
            <v>0</v>
          </cell>
          <cell r="AF2263">
            <v>0</v>
          </cell>
          <cell r="AG2263">
            <v>0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L2263">
            <v>0</v>
          </cell>
          <cell r="AM2263">
            <v>0</v>
          </cell>
          <cell r="AN2263">
            <v>0</v>
          </cell>
          <cell r="AP2263">
            <v>0</v>
          </cell>
          <cell r="AT2263" t="str">
            <v>57</v>
          </cell>
        </row>
        <row r="2264"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P2264">
            <v>0</v>
          </cell>
          <cell r="AT2264">
            <v>0</v>
          </cell>
        </row>
        <row r="2265"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0</v>
          </cell>
          <cell r="Z2265">
            <v>0</v>
          </cell>
          <cell r="AA2265">
            <v>0</v>
          </cell>
          <cell r="AD2265">
            <v>-26362.523333333331</v>
          </cell>
          <cell r="AE2265">
            <v>-12544.189166666669</v>
          </cell>
          <cell r="AF2265">
            <v>-3402.0333333333333</v>
          </cell>
          <cell r="AG2265">
            <v>0</v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L2265">
            <v>0</v>
          </cell>
          <cell r="AM2265">
            <v>0</v>
          </cell>
          <cell r="AN2265">
            <v>0</v>
          </cell>
          <cell r="AP2265">
            <v>0</v>
          </cell>
          <cell r="AT2265" t="str">
            <v>57</v>
          </cell>
        </row>
        <row r="2266"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>
            <v>0</v>
          </cell>
          <cell r="Z2266">
            <v>0</v>
          </cell>
          <cell r="AA2266">
            <v>0</v>
          </cell>
          <cell r="AD2266">
            <v>-9762.4858333333341</v>
          </cell>
          <cell r="AE2266">
            <v>-3511.375</v>
          </cell>
          <cell r="AF2266">
            <v>-611.85916666666674</v>
          </cell>
          <cell r="AG2266">
            <v>0</v>
          </cell>
          <cell r="AH2266">
            <v>0</v>
          </cell>
          <cell r="AI2266">
            <v>0</v>
          </cell>
          <cell r="AJ2266">
            <v>0</v>
          </cell>
          <cell r="AK2266">
            <v>0</v>
          </cell>
          <cell r="AL2266">
            <v>0</v>
          </cell>
          <cell r="AM2266">
            <v>0</v>
          </cell>
          <cell r="AN2266">
            <v>0</v>
          </cell>
          <cell r="AP2266">
            <v>0</v>
          </cell>
          <cell r="AT2266" t="str">
            <v>57</v>
          </cell>
        </row>
        <row r="2267"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D2267">
            <v>0</v>
          </cell>
          <cell r="AE2267">
            <v>0</v>
          </cell>
          <cell r="AF2267">
            <v>0</v>
          </cell>
          <cell r="AG2267">
            <v>0</v>
          </cell>
          <cell r="AH2267">
            <v>0</v>
          </cell>
          <cell r="AI2267">
            <v>0</v>
          </cell>
          <cell r="AJ2267">
            <v>0</v>
          </cell>
          <cell r="AK2267">
            <v>0</v>
          </cell>
          <cell r="AL2267">
            <v>0</v>
          </cell>
          <cell r="AM2267">
            <v>0</v>
          </cell>
          <cell r="AN2267">
            <v>0</v>
          </cell>
          <cell r="AP2267">
            <v>0</v>
          </cell>
          <cell r="AT2267" t="str">
            <v>23</v>
          </cell>
        </row>
        <row r="2268">
          <cell r="J2268">
            <v>-66327.199999999997</v>
          </cell>
          <cell r="K2268">
            <v>-62642.36</v>
          </cell>
          <cell r="L2268">
            <v>-58957.52</v>
          </cell>
          <cell r="M2268">
            <v>-55272.68</v>
          </cell>
          <cell r="N2268">
            <v>-51587.839999999997</v>
          </cell>
          <cell r="O2268">
            <v>-47903</v>
          </cell>
          <cell r="P2268">
            <v>-44218.16</v>
          </cell>
          <cell r="Q2268">
            <v>-40533.32</v>
          </cell>
          <cell r="R2268">
            <v>-36848.480000000003</v>
          </cell>
          <cell r="S2268">
            <v>-33163.64</v>
          </cell>
          <cell r="T2268">
            <v>-29478.799999999999</v>
          </cell>
          <cell r="U2268">
            <v>-25793.96</v>
          </cell>
          <cell r="V2268">
            <v>-22109.119999999999</v>
          </cell>
          <cell r="W2268">
            <v>-18424.28</v>
          </cell>
          <cell r="X2268">
            <v>-14739.44</v>
          </cell>
          <cell r="Y2268">
            <v>-11054.6</v>
          </cell>
          <cell r="Z2268">
            <v>-7369.76</v>
          </cell>
          <cell r="AA2268">
            <v>-3684.92</v>
          </cell>
          <cell r="AD2268">
            <v>-62642.360000000008</v>
          </cell>
          <cell r="AE2268">
            <v>-58957.52</v>
          </cell>
          <cell r="AF2268">
            <v>-55272.68</v>
          </cell>
          <cell r="AG2268">
            <v>-51587.840000000004</v>
          </cell>
          <cell r="AH2268">
            <v>-47903</v>
          </cell>
          <cell r="AI2268">
            <v>-44218.16</v>
          </cell>
          <cell r="AJ2268">
            <v>-40533.32</v>
          </cell>
          <cell r="AK2268">
            <v>-36848.480000000003</v>
          </cell>
          <cell r="AL2268">
            <v>-33163.64</v>
          </cell>
          <cell r="AM2268">
            <v>-29478.799999999999</v>
          </cell>
          <cell r="AN2268">
            <v>-25793.960000000003</v>
          </cell>
          <cell r="AP2268">
            <v>-18577.805000000004</v>
          </cell>
          <cell r="AT2268" t="str">
            <v>26</v>
          </cell>
        </row>
        <row r="2269"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D2269">
            <v>0</v>
          </cell>
          <cell r="AE2269">
            <v>0</v>
          </cell>
          <cell r="AF2269">
            <v>0</v>
          </cell>
          <cell r="AG2269">
            <v>0</v>
          </cell>
          <cell r="AH2269">
            <v>0</v>
          </cell>
          <cell r="AI2269">
            <v>0</v>
          </cell>
          <cell r="AJ2269">
            <v>0</v>
          </cell>
          <cell r="AK2269">
            <v>0</v>
          </cell>
          <cell r="AL2269">
            <v>0</v>
          </cell>
          <cell r="AM2269">
            <v>0</v>
          </cell>
          <cell r="AN2269">
            <v>0</v>
          </cell>
          <cell r="AP2269">
            <v>0</v>
          </cell>
          <cell r="AT2269">
            <v>0</v>
          </cell>
        </row>
        <row r="2270"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0</v>
          </cell>
          <cell r="Z2270">
            <v>0</v>
          </cell>
          <cell r="AA2270">
            <v>0</v>
          </cell>
          <cell r="AD2270">
            <v>0</v>
          </cell>
          <cell r="AE2270">
            <v>0</v>
          </cell>
          <cell r="AF2270">
            <v>0</v>
          </cell>
          <cell r="AG2270">
            <v>0</v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L2270">
            <v>0</v>
          </cell>
          <cell r="AM2270">
            <v>0</v>
          </cell>
          <cell r="AN2270">
            <v>0</v>
          </cell>
          <cell r="AP2270">
            <v>0</v>
          </cell>
          <cell r="AT2270">
            <v>0</v>
          </cell>
        </row>
        <row r="2271">
          <cell r="J2271">
            <v>-15154.75</v>
          </cell>
          <cell r="K2271">
            <v>-15154.75</v>
          </cell>
          <cell r="L2271">
            <v>-15154.75</v>
          </cell>
          <cell r="M2271">
            <v>-15154.75</v>
          </cell>
          <cell r="N2271">
            <v>-15154.75</v>
          </cell>
          <cell r="O2271">
            <v>-15154.75</v>
          </cell>
          <cell r="P2271">
            <v>-15154.75</v>
          </cell>
          <cell r="Q2271">
            <v>-15154.75</v>
          </cell>
          <cell r="R2271">
            <v>-15154.75</v>
          </cell>
          <cell r="S2271">
            <v>-15154.75</v>
          </cell>
          <cell r="T2271">
            <v>-15154.75</v>
          </cell>
          <cell r="U2271">
            <v>-15154.75</v>
          </cell>
          <cell r="V2271">
            <v>-15154.75</v>
          </cell>
          <cell r="W2271">
            <v>-15154.75</v>
          </cell>
          <cell r="X2271">
            <v>-15154.75</v>
          </cell>
          <cell r="Y2271">
            <v>-15154.75</v>
          </cell>
          <cell r="Z2271">
            <v>-15154.75</v>
          </cell>
          <cell r="AA2271">
            <v>-15154.75</v>
          </cell>
          <cell r="AD2271">
            <v>-15154.75</v>
          </cell>
          <cell r="AE2271">
            <v>-15154.75</v>
          </cell>
          <cell r="AF2271">
            <v>-15154.75</v>
          </cell>
          <cell r="AG2271">
            <v>-15154.75</v>
          </cell>
          <cell r="AH2271">
            <v>-15154.75</v>
          </cell>
          <cell r="AI2271">
            <v>-15154.75</v>
          </cell>
          <cell r="AJ2271">
            <v>-15154.75</v>
          </cell>
          <cell r="AK2271">
            <v>-15154.75</v>
          </cell>
          <cell r="AL2271">
            <v>-15154.75</v>
          </cell>
          <cell r="AM2271">
            <v>-15154.75</v>
          </cell>
          <cell r="AN2271">
            <v>-15154.75</v>
          </cell>
          <cell r="AP2271">
            <v>-15154.75</v>
          </cell>
          <cell r="AT2271">
            <v>0</v>
          </cell>
        </row>
        <row r="2272"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P2272">
            <v>0</v>
          </cell>
          <cell r="AT2272">
            <v>0</v>
          </cell>
        </row>
        <row r="2273">
          <cell r="J2273">
            <v>-50468.17</v>
          </cell>
          <cell r="K2273">
            <v>-50468.17</v>
          </cell>
          <cell r="L2273">
            <v>-50468.17</v>
          </cell>
          <cell r="M2273">
            <v>-50468.17</v>
          </cell>
          <cell r="N2273">
            <v>-50468.17</v>
          </cell>
          <cell r="O2273">
            <v>-50468.17</v>
          </cell>
          <cell r="P2273">
            <v>-50468.17</v>
          </cell>
          <cell r="Q2273">
            <v>-50468.17</v>
          </cell>
          <cell r="R2273">
            <v>-50468.17</v>
          </cell>
          <cell r="S2273">
            <v>-50468.17</v>
          </cell>
          <cell r="T2273">
            <v>-50468.17</v>
          </cell>
          <cell r="U2273">
            <v>-50468.17</v>
          </cell>
          <cell r="V2273">
            <v>-50468.17</v>
          </cell>
          <cell r="W2273">
            <v>-50468.17</v>
          </cell>
          <cell r="X2273">
            <v>-50468.17</v>
          </cell>
          <cell r="Y2273">
            <v>-50468.17</v>
          </cell>
          <cell r="Z2273">
            <v>-50468.17</v>
          </cell>
          <cell r="AA2273">
            <v>-50468.17</v>
          </cell>
          <cell r="AD2273">
            <v>-50468.169999999991</v>
          </cell>
          <cell r="AE2273">
            <v>-50468.169999999991</v>
          </cell>
          <cell r="AF2273">
            <v>-50468.169999999991</v>
          </cell>
          <cell r="AG2273">
            <v>-50468.169999999991</v>
          </cell>
          <cell r="AH2273">
            <v>-50468.169999999991</v>
          </cell>
          <cell r="AI2273">
            <v>-50468.169999999991</v>
          </cell>
          <cell r="AJ2273">
            <v>-50468.169999999991</v>
          </cell>
          <cell r="AK2273">
            <v>-50468.169999999991</v>
          </cell>
          <cell r="AL2273">
            <v>-50468.169999999991</v>
          </cell>
          <cell r="AM2273">
            <v>-50468.169999999991</v>
          </cell>
          <cell r="AN2273">
            <v>-50468.169999999991</v>
          </cell>
          <cell r="AP2273">
            <v>-50468.169999999991</v>
          </cell>
          <cell r="AT2273">
            <v>0</v>
          </cell>
        </row>
        <row r="2274">
          <cell r="J2274">
            <v>-51042</v>
          </cell>
          <cell r="K2274">
            <v>-751584.99</v>
          </cell>
          <cell r="L2274">
            <v>-821697.73</v>
          </cell>
          <cell r="M2274">
            <v>-972162</v>
          </cell>
          <cell r="N2274">
            <v>-368806</v>
          </cell>
          <cell r="O2274">
            <v>-740055</v>
          </cell>
          <cell r="P2274">
            <v>-1418405</v>
          </cell>
          <cell r="Q2274">
            <v>-1257407</v>
          </cell>
          <cell r="R2274">
            <v>-1257407</v>
          </cell>
          <cell r="S2274">
            <v>-1257407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D2274">
            <v>-479371.35166666663</v>
          </cell>
          <cell r="AE2274">
            <v>-584155.26833333331</v>
          </cell>
          <cell r="AF2274">
            <v>-688939.18499999994</v>
          </cell>
          <cell r="AG2274">
            <v>-741331.1433333332</v>
          </cell>
          <cell r="AH2274">
            <v>-741331.1433333332</v>
          </cell>
          <cell r="AI2274">
            <v>-739204.3933333332</v>
          </cell>
          <cell r="AJ2274">
            <v>-705761.6020833333</v>
          </cell>
          <cell r="AK2274">
            <v>-640208.15541666665</v>
          </cell>
          <cell r="AL2274">
            <v>-565464</v>
          </cell>
          <cell r="AM2274">
            <v>-509590.33333333331</v>
          </cell>
          <cell r="AN2274">
            <v>-463387.79166666669</v>
          </cell>
          <cell r="AP2274">
            <v>-261959.79166666666</v>
          </cell>
          <cell r="AT2274" t="str">
            <v>57</v>
          </cell>
        </row>
        <row r="2275">
          <cell r="J2275">
            <v>-9068170</v>
          </cell>
          <cell r="K2275">
            <v>-10562901.4</v>
          </cell>
          <cell r="L2275">
            <v>-11185871.85</v>
          </cell>
          <cell r="M2275">
            <v>-11943114</v>
          </cell>
          <cell r="N2275">
            <v>-13260885</v>
          </cell>
          <cell r="O2275">
            <v>-14725142</v>
          </cell>
          <cell r="P2275">
            <v>-20322308</v>
          </cell>
          <cell r="Q2275">
            <v>-19589757</v>
          </cell>
          <cell r="R2275">
            <v>-19589757</v>
          </cell>
          <cell r="S2275">
            <v>-19589757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Y2275">
            <v>0</v>
          </cell>
          <cell r="Z2275">
            <v>0</v>
          </cell>
          <cell r="AA2275">
            <v>0</v>
          </cell>
          <cell r="AD2275">
            <v>-12147708.0625</v>
          </cell>
          <cell r="AE2275">
            <v>-12948535.479166666</v>
          </cell>
          <cell r="AF2275">
            <v>-13749362.895833334</v>
          </cell>
          <cell r="AG2275">
            <v>-13733950.4375</v>
          </cell>
          <cell r="AH2275">
            <v>-12902298.104166666</v>
          </cell>
          <cell r="AI2275">
            <v>-12108631.520833334</v>
          </cell>
          <cell r="AJ2275">
            <v>-11290670.212499999</v>
          </cell>
          <cell r="AK2275">
            <v>-10384471.327083332</v>
          </cell>
          <cell r="AL2275">
            <v>-9420763.583333334</v>
          </cell>
          <cell r="AM2275">
            <v>-8370596.958333333</v>
          </cell>
          <cell r="AN2275">
            <v>-7204512.5</v>
          </cell>
          <cell r="AP2275">
            <v>-4101345.7833333332</v>
          </cell>
          <cell r="AT2275" t="str">
            <v>57</v>
          </cell>
        </row>
        <row r="2276">
          <cell r="J2276">
            <v>-171817.53</v>
          </cell>
          <cell r="K2276">
            <v>-169571.09</v>
          </cell>
          <cell r="L2276">
            <v>-167324.65</v>
          </cell>
          <cell r="M2276">
            <v>-165078.21</v>
          </cell>
          <cell r="N2276">
            <v>-162831.76999999999</v>
          </cell>
          <cell r="O2276">
            <v>-160585.32999999999</v>
          </cell>
          <cell r="P2276">
            <v>-158338.89000000001</v>
          </cell>
          <cell r="Q2276">
            <v>-156092.45000000001</v>
          </cell>
          <cell r="R2276">
            <v>-153846.01</v>
          </cell>
          <cell r="S2276">
            <v>-151599.57</v>
          </cell>
          <cell r="T2276">
            <v>-149353.13</v>
          </cell>
          <cell r="U2276">
            <v>-147106.69</v>
          </cell>
          <cell r="V2276">
            <v>-144860.25</v>
          </cell>
          <cell r="W2276">
            <v>-142613.81</v>
          </cell>
          <cell r="X2276">
            <v>-140367.37</v>
          </cell>
          <cell r="Y2276">
            <v>-138120.93</v>
          </cell>
          <cell r="Z2276">
            <v>-135874.49</v>
          </cell>
          <cell r="AA2276">
            <v>-133628.04999999999</v>
          </cell>
          <cell r="AD2276">
            <v>-169571.09000000003</v>
          </cell>
          <cell r="AE2276">
            <v>-167324.65000000002</v>
          </cell>
          <cell r="AF2276">
            <v>-165078.21</v>
          </cell>
          <cell r="AG2276">
            <v>-162831.76999999999</v>
          </cell>
          <cell r="AH2276">
            <v>-160585.32999999999</v>
          </cell>
          <cell r="AI2276">
            <v>-158338.89000000001</v>
          </cell>
          <cell r="AJ2276">
            <v>-156092.45000000001</v>
          </cell>
          <cell r="AK2276">
            <v>-153846.00999999998</v>
          </cell>
          <cell r="AL2276">
            <v>-151599.57</v>
          </cell>
          <cell r="AM2276">
            <v>-149353.13</v>
          </cell>
          <cell r="AN2276">
            <v>-147106.68999999997</v>
          </cell>
          <cell r="AP2276">
            <v>-142613.81000000003</v>
          </cell>
          <cell r="AT2276">
            <v>0</v>
          </cell>
        </row>
        <row r="2277">
          <cell r="J2277">
            <v>-5563914.6500000004</v>
          </cell>
          <cell r="K2277">
            <v>-5782581.9000000004</v>
          </cell>
          <cell r="L2277">
            <v>-5882297.4800000004</v>
          </cell>
          <cell r="M2277">
            <v>-6060449.5099999998</v>
          </cell>
          <cell r="N2277">
            <v>-6298853.25</v>
          </cell>
          <cell r="O2277">
            <v>-6395065.6200000001</v>
          </cell>
          <cell r="P2277">
            <v>-6475210.4900000002</v>
          </cell>
          <cell r="Q2277">
            <v>-6040806.1600000001</v>
          </cell>
          <cell r="R2277">
            <v>-5949003.04</v>
          </cell>
          <cell r="S2277">
            <v>-6066083.9000000004</v>
          </cell>
          <cell r="T2277">
            <v>-6290199.9000000004</v>
          </cell>
          <cell r="U2277">
            <v>-6532213.2999999998</v>
          </cell>
          <cell r="V2277">
            <v>-6534913.5899999999</v>
          </cell>
          <cell r="W2277">
            <v>-6675741.9699999997</v>
          </cell>
          <cell r="X2277">
            <v>-6678660.3300000001</v>
          </cell>
          <cell r="Y2277">
            <v>-6775663.4299999997</v>
          </cell>
          <cell r="Z2277">
            <v>-7095498.2300000004</v>
          </cell>
          <cell r="AA2277">
            <v>-7179379.6399999997</v>
          </cell>
          <cell r="AD2277">
            <v>-5633944.2816666663</v>
          </cell>
          <cell r="AE2277">
            <v>-5759632.5470833331</v>
          </cell>
          <cell r="AF2277">
            <v>-5873744.9454166666</v>
          </cell>
          <cell r="AG2277">
            <v>-5968659.6966666663</v>
          </cell>
          <cell r="AH2277">
            <v>-6062988.8591666669</v>
          </cell>
          <cell r="AI2277">
            <v>-6151848.2225000001</v>
          </cell>
          <cell r="AJ2277">
            <v>-6229521.5145833334</v>
          </cell>
          <cell r="AK2277">
            <v>-6299918.3029166656</v>
          </cell>
          <cell r="AL2277">
            <v>-6362900.668333333</v>
          </cell>
          <cell r="AM2277">
            <v>-6425894.7891666656</v>
          </cell>
          <cell r="AN2277">
            <v>-6491768.0808333317</v>
          </cell>
          <cell r="AP2277">
            <v>-6583328.4787500007</v>
          </cell>
          <cell r="AT2277" t="str">
            <v>23</v>
          </cell>
        </row>
        <row r="2278">
          <cell r="J2278">
            <v>16894.34</v>
          </cell>
          <cell r="K2278">
            <v>0</v>
          </cell>
          <cell r="L2278">
            <v>-6202.69</v>
          </cell>
          <cell r="M2278">
            <v>-10865.42</v>
          </cell>
          <cell r="N2278">
            <v>0</v>
          </cell>
          <cell r="O2278">
            <v>-4307.6499999999996</v>
          </cell>
          <cell r="P2278">
            <v>-9091.81</v>
          </cell>
          <cell r="Q2278">
            <v>0</v>
          </cell>
          <cell r="R2278">
            <v>35209.96</v>
          </cell>
          <cell r="S2278">
            <v>28571.69</v>
          </cell>
          <cell r="T2278">
            <v>0</v>
          </cell>
          <cell r="U2278">
            <v>-8880.9500000000007</v>
          </cell>
          <cell r="V2278">
            <v>-15929.99</v>
          </cell>
          <cell r="W2278">
            <v>0</v>
          </cell>
          <cell r="X2278">
            <v>-7065.36</v>
          </cell>
          <cell r="Y2278">
            <v>-14169.37</v>
          </cell>
          <cell r="Z2278">
            <v>0</v>
          </cell>
          <cell r="AA2278">
            <v>-7154.9</v>
          </cell>
          <cell r="AD2278">
            <v>-491.55083333333323</v>
          </cell>
          <cell r="AE2278">
            <v>975.53083333333336</v>
          </cell>
          <cell r="AF2278">
            <v>3633.0995833333332</v>
          </cell>
          <cell r="AG2278">
            <v>4823.5866666666661</v>
          </cell>
          <cell r="AH2278">
            <v>4133.7712499999998</v>
          </cell>
          <cell r="AI2278">
            <v>2076.2754166666668</v>
          </cell>
          <cell r="AJ2278">
            <v>708.59500000000014</v>
          </cell>
          <cell r="AK2278">
            <v>672.65041666666696</v>
          </cell>
          <cell r="AL2278">
            <v>499.0412500000005</v>
          </cell>
          <cell r="AM2278">
            <v>361.37666666666718</v>
          </cell>
          <cell r="AN2278">
            <v>242.74125000000004</v>
          </cell>
          <cell r="AP2278">
            <v>3035.2316666666666</v>
          </cell>
          <cell r="AT2278" t="str">
            <v>23</v>
          </cell>
        </row>
        <row r="2279"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P2279">
            <v>0</v>
          </cell>
          <cell r="AT2279" t="str">
            <v>23</v>
          </cell>
        </row>
        <row r="2280"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P2280">
            <v>0</v>
          </cell>
          <cell r="AT2280" t="str">
            <v>57</v>
          </cell>
        </row>
        <row r="2281"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P2281">
            <v>0</v>
          </cell>
          <cell r="AT2281" t="str">
            <v>57</v>
          </cell>
        </row>
        <row r="2282"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P2282">
            <v>0</v>
          </cell>
          <cell r="AT2282">
            <v>0</v>
          </cell>
        </row>
        <row r="2283"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P2283">
            <v>0</v>
          </cell>
          <cell r="AT2283" t="str">
            <v>23</v>
          </cell>
        </row>
        <row r="2284"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0</v>
          </cell>
          <cell r="Z2284">
            <v>0</v>
          </cell>
          <cell r="AA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P2284">
            <v>0</v>
          </cell>
          <cell r="AT2284" t="str">
            <v>23</v>
          </cell>
        </row>
        <row r="2285"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P2285">
            <v>0</v>
          </cell>
          <cell r="AT2285" t="str">
            <v>23</v>
          </cell>
        </row>
        <row r="2286"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0</v>
          </cell>
          <cell r="Z2286">
            <v>0</v>
          </cell>
          <cell r="AA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P2286">
            <v>0</v>
          </cell>
          <cell r="AT2286" t="str">
            <v>23</v>
          </cell>
        </row>
        <row r="2287"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>
            <v>0</v>
          </cell>
          <cell r="Z2287">
            <v>0</v>
          </cell>
          <cell r="AA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P2287">
            <v>0</v>
          </cell>
          <cell r="AT2287">
            <v>0</v>
          </cell>
        </row>
        <row r="2288"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-481100.2</v>
          </cell>
          <cell r="Y2288">
            <v>-329910.14</v>
          </cell>
          <cell r="Z2288">
            <v>-162446.39000000001</v>
          </cell>
          <cell r="AA2288">
            <v>-103001.27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-20045.841666666667</v>
          </cell>
          <cell r="AL2288">
            <v>-53837.939166666671</v>
          </cell>
          <cell r="AM2288">
            <v>-74352.794583333351</v>
          </cell>
          <cell r="AN2288">
            <v>-85413.113750000004</v>
          </cell>
          <cell r="AP2288">
            <v>-93240.726666666669</v>
          </cell>
          <cell r="AT2288">
            <v>0</v>
          </cell>
        </row>
        <row r="2289"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0</v>
          </cell>
          <cell r="Z2289">
            <v>0</v>
          </cell>
          <cell r="AA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0</v>
          </cell>
          <cell r="AP2289">
            <v>0</v>
          </cell>
          <cell r="AT2289">
            <v>0</v>
          </cell>
        </row>
        <row r="2290"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P2290">
            <v>0</v>
          </cell>
          <cell r="AT2290">
            <v>0</v>
          </cell>
        </row>
        <row r="2291"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P2291">
            <v>0</v>
          </cell>
          <cell r="AT2291">
            <v>0</v>
          </cell>
        </row>
        <row r="2292"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>
            <v>0</v>
          </cell>
          <cell r="Z2292">
            <v>0</v>
          </cell>
          <cell r="AA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  <cell r="AP2292">
            <v>0</v>
          </cell>
          <cell r="AT2292">
            <v>0</v>
          </cell>
        </row>
        <row r="2293"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>
            <v>0</v>
          </cell>
          <cell r="Z2293">
            <v>0</v>
          </cell>
          <cell r="AA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P2293">
            <v>0</v>
          </cell>
          <cell r="AT2293">
            <v>0</v>
          </cell>
        </row>
        <row r="2294"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D2294">
            <v>0</v>
          </cell>
          <cell r="AE2294">
            <v>0</v>
          </cell>
          <cell r="AF2294">
            <v>0</v>
          </cell>
          <cell r="AG2294">
            <v>0</v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L2294">
            <v>0</v>
          </cell>
          <cell r="AM2294">
            <v>0</v>
          </cell>
          <cell r="AN2294">
            <v>0</v>
          </cell>
          <cell r="AP2294">
            <v>0</v>
          </cell>
          <cell r="AT2294">
            <v>0</v>
          </cell>
        </row>
        <row r="2295"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0</v>
          </cell>
          <cell r="AD2295">
            <v>0</v>
          </cell>
          <cell r="AE2295">
            <v>0</v>
          </cell>
          <cell r="AF2295">
            <v>0</v>
          </cell>
          <cell r="AG2295">
            <v>0</v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L2295">
            <v>0</v>
          </cell>
          <cell r="AM2295">
            <v>0</v>
          </cell>
          <cell r="AN2295">
            <v>0</v>
          </cell>
          <cell r="AP2295">
            <v>0</v>
          </cell>
          <cell r="AT2295">
            <v>0</v>
          </cell>
        </row>
        <row r="2296"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  <cell r="AM2296">
            <v>0</v>
          </cell>
          <cell r="AN2296">
            <v>0</v>
          </cell>
          <cell r="AP2296">
            <v>0</v>
          </cell>
          <cell r="AT2296">
            <v>0</v>
          </cell>
        </row>
        <row r="2297"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0</v>
          </cell>
          <cell r="AP2297">
            <v>0</v>
          </cell>
          <cell r="AT2297">
            <v>0</v>
          </cell>
        </row>
        <row r="2298"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0</v>
          </cell>
          <cell r="AP2298">
            <v>0</v>
          </cell>
          <cell r="AT2298">
            <v>0</v>
          </cell>
        </row>
        <row r="2299">
          <cell r="J2299">
            <v>-780.54</v>
          </cell>
          <cell r="K2299">
            <v>-977.54</v>
          </cell>
          <cell r="L2299">
            <v>-924.48</v>
          </cell>
          <cell r="M2299">
            <v>-1074.48</v>
          </cell>
          <cell r="N2299">
            <v>-1184.48</v>
          </cell>
          <cell r="O2299">
            <v>-1206.48</v>
          </cell>
          <cell r="P2299">
            <v>-1306.48</v>
          </cell>
          <cell r="Q2299">
            <v>0</v>
          </cell>
          <cell r="R2299">
            <v>-123.33</v>
          </cell>
          <cell r="S2299">
            <v>-224.33</v>
          </cell>
          <cell r="T2299">
            <v>-314.33</v>
          </cell>
          <cell r="U2299">
            <v>-319.33</v>
          </cell>
          <cell r="V2299">
            <v>-518.21</v>
          </cell>
          <cell r="W2299">
            <v>-711.51</v>
          </cell>
          <cell r="X2299">
            <v>-531.51</v>
          </cell>
          <cell r="Y2299">
            <v>-7807.83</v>
          </cell>
          <cell r="Z2299">
            <v>-557.51</v>
          </cell>
          <cell r="AA2299">
            <v>-752.51</v>
          </cell>
          <cell r="AD2299">
            <v>-717.25166666666655</v>
          </cell>
          <cell r="AE2299">
            <v>-717.01541666666662</v>
          </cell>
          <cell r="AF2299">
            <v>-720.16791666666666</v>
          </cell>
          <cell r="AG2299">
            <v>-728.32041666666646</v>
          </cell>
          <cell r="AH2299">
            <v>-718.03374999999994</v>
          </cell>
          <cell r="AI2299">
            <v>-692.05291666666653</v>
          </cell>
          <cell r="AJ2299">
            <v>-670.03791666666655</v>
          </cell>
          <cell r="AK2299">
            <v>-642.57958333333329</v>
          </cell>
          <cell r="AL2299">
            <v>-906.76208333333341</v>
          </cell>
          <cell r="AM2299">
            <v>-1161.1945833333334</v>
          </cell>
          <cell r="AN2299">
            <v>-1116.1554166666667</v>
          </cell>
          <cell r="AP2299">
            <v>-1080.28</v>
          </cell>
          <cell r="AT2299">
            <v>0</v>
          </cell>
        </row>
        <row r="2300"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P2300">
            <v>0</v>
          </cell>
          <cell r="AT2300" t="str">
            <v>20</v>
          </cell>
        </row>
        <row r="2301"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P2301">
            <v>0</v>
          </cell>
          <cell r="AT2301" t="str">
            <v>23</v>
          </cell>
        </row>
        <row r="2302">
          <cell r="J2302">
            <v>-1849453.48</v>
          </cell>
          <cell r="K2302">
            <v>-1804344.85</v>
          </cell>
          <cell r="L2302">
            <v>-1759236.22</v>
          </cell>
          <cell r="M2302">
            <v>-1714127.59</v>
          </cell>
          <cell r="N2302">
            <v>-1669018.96</v>
          </cell>
          <cell r="O2302">
            <v>-1623910.33</v>
          </cell>
          <cell r="P2302">
            <v>-1578801.7</v>
          </cell>
          <cell r="Q2302">
            <v>-1533693.07</v>
          </cell>
          <cell r="R2302">
            <v>-1488584.44</v>
          </cell>
          <cell r="S2302">
            <v>-1443475.81</v>
          </cell>
          <cell r="T2302">
            <v>-1398367.18</v>
          </cell>
          <cell r="U2302">
            <v>-1353258.55</v>
          </cell>
          <cell r="V2302">
            <v>-1308149.92</v>
          </cell>
          <cell r="W2302">
            <v>-1263041.29</v>
          </cell>
          <cell r="X2302">
            <v>-1217932.6599999999</v>
          </cell>
          <cell r="Y2302">
            <v>-1172824.03</v>
          </cell>
          <cell r="Z2302">
            <v>-1127715.3999999999</v>
          </cell>
          <cell r="AA2302">
            <v>-1082606.77</v>
          </cell>
          <cell r="AD2302">
            <v>-1804344.8499999999</v>
          </cell>
          <cell r="AE2302">
            <v>-1759236.22</v>
          </cell>
          <cell r="AF2302">
            <v>-1714127.5899999999</v>
          </cell>
          <cell r="AG2302">
            <v>-1669018.96</v>
          </cell>
          <cell r="AH2302">
            <v>-1623910.33</v>
          </cell>
          <cell r="AI2302">
            <v>-1578801.7</v>
          </cell>
          <cell r="AJ2302">
            <v>-1533693.07</v>
          </cell>
          <cell r="AK2302">
            <v>-1488584.4400000002</v>
          </cell>
          <cell r="AL2302">
            <v>-1443475.8099999998</v>
          </cell>
          <cell r="AM2302">
            <v>-1398367.1800000004</v>
          </cell>
          <cell r="AN2302">
            <v>-1353258.55</v>
          </cell>
          <cell r="AP2302">
            <v>-1263041.29</v>
          </cell>
          <cell r="AT2302" t="str">
            <v>57</v>
          </cell>
        </row>
        <row r="2303"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>
            <v>0</v>
          </cell>
          <cell r="Z2303">
            <v>0</v>
          </cell>
          <cell r="AA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0</v>
          </cell>
          <cell r="AP2303">
            <v>0</v>
          </cell>
          <cell r="AT2303" t="str">
            <v>57</v>
          </cell>
        </row>
        <row r="2304">
          <cell r="J2304">
            <v>-138345.34</v>
          </cell>
          <cell r="K2304">
            <v>-130659.51</v>
          </cell>
          <cell r="L2304">
            <v>-122973.68</v>
          </cell>
          <cell r="M2304">
            <v>-115287.85</v>
          </cell>
          <cell r="N2304">
            <v>-107602.02</v>
          </cell>
          <cell r="O2304">
            <v>-99916.19</v>
          </cell>
          <cell r="P2304">
            <v>-92230.36</v>
          </cell>
          <cell r="Q2304">
            <v>-84544.53</v>
          </cell>
          <cell r="R2304">
            <v>-76858.7</v>
          </cell>
          <cell r="S2304">
            <v>-69172.87</v>
          </cell>
          <cell r="T2304">
            <v>-61487.040000000001</v>
          </cell>
          <cell r="U2304">
            <v>-53801.21</v>
          </cell>
          <cell r="V2304">
            <v>-46115.38</v>
          </cell>
          <cell r="W2304">
            <v>-38429.550000000003</v>
          </cell>
          <cell r="X2304">
            <v>-30743.72</v>
          </cell>
          <cell r="Y2304">
            <v>-23057.89</v>
          </cell>
          <cell r="Z2304">
            <v>-15372.06</v>
          </cell>
          <cell r="AA2304">
            <v>-7686.23</v>
          </cell>
          <cell r="AD2304">
            <v>-130659.51000000001</v>
          </cell>
          <cell r="AE2304">
            <v>-122973.68</v>
          </cell>
          <cell r="AF2304">
            <v>-115287.85000000002</v>
          </cell>
          <cell r="AG2304">
            <v>-107602.02000000002</v>
          </cell>
          <cell r="AH2304">
            <v>-99916.19</v>
          </cell>
          <cell r="AI2304">
            <v>-92230.36</v>
          </cell>
          <cell r="AJ2304">
            <v>-84544.53</v>
          </cell>
          <cell r="AK2304">
            <v>-76858.7</v>
          </cell>
          <cell r="AL2304">
            <v>-69172.87</v>
          </cell>
          <cell r="AM2304">
            <v>-61487.040000000001</v>
          </cell>
          <cell r="AN2304">
            <v>-53801.21</v>
          </cell>
          <cell r="AP2304">
            <v>-38749.742916666662</v>
          </cell>
          <cell r="AT2304" t="str">
            <v>26</v>
          </cell>
        </row>
        <row r="2305">
          <cell r="J2305">
            <v>-675825</v>
          </cell>
          <cell r="K2305">
            <v>-675825</v>
          </cell>
          <cell r="L2305">
            <v>-675825</v>
          </cell>
          <cell r="M2305">
            <v>-675825</v>
          </cell>
          <cell r="N2305">
            <v>-675825</v>
          </cell>
          <cell r="O2305">
            <v>-675825</v>
          </cell>
          <cell r="P2305">
            <v>-675825</v>
          </cell>
          <cell r="Q2305">
            <v>-675825</v>
          </cell>
          <cell r="R2305">
            <v>-675825</v>
          </cell>
          <cell r="S2305">
            <v>-675825</v>
          </cell>
          <cell r="T2305">
            <v>-675825</v>
          </cell>
          <cell r="U2305">
            <v>-675825</v>
          </cell>
          <cell r="V2305">
            <v>-675825</v>
          </cell>
          <cell r="W2305">
            <v>-675825</v>
          </cell>
          <cell r="X2305">
            <v>-675825</v>
          </cell>
          <cell r="Y2305">
            <v>-675825</v>
          </cell>
          <cell r="Z2305">
            <v>-675825</v>
          </cell>
          <cell r="AA2305">
            <v>-675825</v>
          </cell>
          <cell r="AD2305">
            <v>-675825</v>
          </cell>
          <cell r="AE2305">
            <v>-675825</v>
          </cell>
          <cell r="AF2305">
            <v>-675825</v>
          </cell>
          <cell r="AG2305">
            <v>-675825</v>
          </cell>
          <cell r="AH2305">
            <v>-675825</v>
          </cell>
          <cell r="AI2305">
            <v>-675825</v>
          </cell>
          <cell r="AJ2305">
            <v>-675825</v>
          </cell>
          <cell r="AK2305">
            <v>-675825</v>
          </cell>
          <cell r="AL2305">
            <v>-675825</v>
          </cell>
          <cell r="AM2305">
            <v>-675825</v>
          </cell>
          <cell r="AN2305">
            <v>-675825</v>
          </cell>
          <cell r="AP2305">
            <v>-675825</v>
          </cell>
          <cell r="AT2305" t="str">
            <v>26</v>
          </cell>
        </row>
        <row r="2306"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D2306">
            <v>0</v>
          </cell>
          <cell r="AE2306">
            <v>0</v>
          </cell>
          <cell r="AF2306">
            <v>0</v>
          </cell>
          <cell r="AG2306">
            <v>0</v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L2306">
            <v>0</v>
          </cell>
          <cell r="AM2306">
            <v>0</v>
          </cell>
          <cell r="AN2306">
            <v>0</v>
          </cell>
          <cell r="AP2306">
            <v>0</v>
          </cell>
          <cell r="AT2306">
            <v>0</v>
          </cell>
        </row>
        <row r="2307"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P2307">
            <v>0</v>
          </cell>
          <cell r="AT2307">
            <v>0</v>
          </cell>
        </row>
        <row r="2308"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P2308">
            <v>0</v>
          </cell>
          <cell r="AT2308">
            <v>0</v>
          </cell>
        </row>
        <row r="2309"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0</v>
          </cell>
          <cell r="AA2309">
            <v>0</v>
          </cell>
          <cell r="AD2309">
            <v>0</v>
          </cell>
          <cell r="AE2309">
            <v>0</v>
          </cell>
          <cell r="AF2309">
            <v>0</v>
          </cell>
          <cell r="AG2309">
            <v>0</v>
          </cell>
          <cell r="AH2309">
            <v>0</v>
          </cell>
          <cell r="AI2309">
            <v>0</v>
          </cell>
          <cell r="AJ2309">
            <v>0</v>
          </cell>
          <cell r="AK2309">
            <v>0</v>
          </cell>
          <cell r="AL2309">
            <v>0</v>
          </cell>
          <cell r="AM2309">
            <v>0</v>
          </cell>
          <cell r="AN2309">
            <v>0</v>
          </cell>
          <cell r="AP2309">
            <v>0</v>
          </cell>
          <cell r="AT2309">
            <v>0</v>
          </cell>
        </row>
        <row r="2310"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>
            <v>0</v>
          </cell>
          <cell r="Z2310">
            <v>0</v>
          </cell>
          <cell r="AA2310">
            <v>0</v>
          </cell>
          <cell r="AD2310">
            <v>0</v>
          </cell>
          <cell r="AE2310">
            <v>0</v>
          </cell>
          <cell r="AF2310">
            <v>0</v>
          </cell>
          <cell r="AG2310">
            <v>0</v>
          </cell>
          <cell r="AH2310">
            <v>0</v>
          </cell>
          <cell r="AI2310">
            <v>0</v>
          </cell>
          <cell r="AJ2310">
            <v>0</v>
          </cell>
          <cell r="AK2310">
            <v>0</v>
          </cell>
          <cell r="AL2310">
            <v>0</v>
          </cell>
          <cell r="AM2310">
            <v>0</v>
          </cell>
          <cell r="AN2310">
            <v>0</v>
          </cell>
          <cell r="AP2310">
            <v>0</v>
          </cell>
          <cell r="AT2310">
            <v>0</v>
          </cell>
        </row>
        <row r="2311"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0</v>
          </cell>
          <cell r="AD2311">
            <v>0</v>
          </cell>
          <cell r="AE2311">
            <v>0</v>
          </cell>
          <cell r="AF2311">
            <v>0</v>
          </cell>
          <cell r="AG2311">
            <v>0</v>
          </cell>
          <cell r="AH2311">
            <v>0</v>
          </cell>
          <cell r="AI2311">
            <v>0</v>
          </cell>
          <cell r="AJ2311">
            <v>0</v>
          </cell>
          <cell r="AK2311">
            <v>0</v>
          </cell>
          <cell r="AL2311">
            <v>0</v>
          </cell>
          <cell r="AM2311">
            <v>0</v>
          </cell>
          <cell r="AN2311">
            <v>0</v>
          </cell>
          <cell r="AP2311">
            <v>0</v>
          </cell>
          <cell r="AT2311">
            <v>0</v>
          </cell>
        </row>
        <row r="2312"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D2312">
            <v>0</v>
          </cell>
          <cell r="AE2312">
            <v>0</v>
          </cell>
          <cell r="AF2312">
            <v>0</v>
          </cell>
          <cell r="AG2312">
            <v>0</v>
          </cell>
          <cell r="AH2312">
            <v>0</v>
          </cell>
          <cell r="AI2312">
            <v>0</v>
          </cell>
          <cell r="AJ2312">
            <v>0</v>
          </cell>
          <cell r="AK2312">
            <v>0</v>
          </cell>
          <cell r="AL2312">
            <v>0</v>
          </cell>
          <cell r="AM2312">
            <v>0</v>
          </cell>
          <cell r="AN2312">
            <v>0</v>
          </cell>
          <cell r="AP2312">
            <v>0</v>
          </cell>
          <cell r="AT2312">
            <v>0</v>
          </cell>
        </row>
        <row r="2313"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P2313">
            <v>0</v>
          </cell>
          <cell r="AT2313">
            <v>0</v>
          </cell>
        </row>
        <row r="2314"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>
            <v>0</v>
          </cell>
          <cell r="Z2314">
            <v>0</v>
          </cell>
          <cell r="AA2314">
            <v>0</v>
          </cell>
          <cell r="AD2314">
            <v>0</v>
          </cell>
          <cell r="AE2314">
            <v>0</v>
          </cell>
          <cell r="AF2314">
            <v>0</v>
          </cell>
          <cell r="AG2314">
            <v>0</v>
          </cell>
          <cell r="AH2314">
            <v>0</v>
          </cell>
          <cell r="AI2314">
            <v>0</v>
          </cell>
          <cell r="AJ2314">
            <v>0</v>
          </cell>
          <cell r="AK2314">
            <v>0</v>
          </cell>
          <cell r="AL2314">
            <v>0</v>
          </cell>
          <cell r="AM2314">
            <v>0</v>
          </cell>
          <cell r="AN2314">
            <v>0</v>
          </cell>
          <cell r="AP2314">
            <v>0</v>
          </cell>
          <cell r="AT2314">
            <v>0</v>
          </cell>
        </row>
        <row r="2315"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0</v>
          </cell>
          <cell r="Z2315">
            <v>0</v>
          </cell>
          <cell r="AA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P2315">
            <v>0</v>
          </cell>
          <cell r="AT2315" t="str">
            <v>57</v>
          </cell>
        </row>
        <row r="2316"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P2316">
            <v>0</v>
          </cell>
          <cell r="AT2316">
            <v>0</v>
          </cell>
        </row>
        <row r="2317"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D2317">
            <v>0</v>
          </cell>
          <cell r="AE2317">
            <v>0</v>
          </cell>
          <cell r="AF2317">
            <v>0</v>
          </cell>
          <cell r="AG2317">
            <v>0</v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L2317">
            <v>0</v>
          </cell>
          <cell r="AM2317">
            <v>0</v>
          </cell>
          <cell r="AN2317">
            <v>0</v>
          </cell>
          <cell r="AP2317">
            <v>0</v>
          </cell>
          <cell r="AT2317" t="str">
            <v>23</v>
          </cell>
        </row>
        <row r="2318"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L2318">
            <v>0</v>
          </cell>
          <cell r="AM2318">
            <v>0</v>
          </cell>
          <cell r="AN2318">
            <v>0</v>
          </cell>
          <cell r="AP2318">
            <v>0</v>
          </cell>
          <cell r="AT2318">
            <v>0</v>
          </cell>
        </row>
        <row r="2319"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0</v>
          </cell>
          <cell r="AA2319">
            <v>0</v>
          </cell>
          <cell r="AD2319">
            <v>0</v>
          </cell>
          <cell r="AE2319">
            <v>0</v>
          </cell>
          <cell r="AF2319">
            <v>0</v>
          </cell>
          <cell r="AG2319">
            <v>0</v>
          </cell>
          <cell r="AH2319">
            <v>0</v>
          </cell>
          <cell r="AI2319">
            <v>0</v>
          </cell>
          <cell r="AJ2319">
            <v>0</v>
          </cell>
          <cell r="AK2319">
            <v>0</v>
          </cell>
          <cell r="AL2319">
            <v>0</v>
          </cell>
          <cell r="AM2319">
            <v>0</v>
          </cell>
          <cell r="AN2319">
            <v>0</v>
          </cell>
          <cell r="AP2319">
            <v>0</v>
          </cell>
          <cell r="AT2319">
            <v>0</v>
          </cell>
        </row>
        <row r="2320">
          <cell r="J2320">
            <v>-3737354.88</v>
          </cell>
          <cell r="K2320">
            <v>-3161967.49</v>
          </cell>
          <cell r="L2320">
            <v>-3127470.21</v>
          </cell>
          <cell r="M2320">
            <v>-3413863.62</v>
          </cell>
          <cell r="N2320">
            <v>-3195173.19</v>
          </cell>
          <cell r="O2320">
            <v>-3968264.71</v>
          </cell>
          <cell r="P2320">
            <v>-3621315.5</v>
          </cell>
          <cell r="Q2320">
            <v>-3802700.45</v>
          </cell>
          <cell r="R2320">
            <v>-4481309.25</v>
          </cell>
          <cell r="S2320">
            <v>-4556745.7300000004</v>
          </cell>
          <cell r="T2320">
            <v>-5415866.0599999996</v>
          </cell>
          <cell r="U2320">
            <v>-4383616.51</v>
          </cell>
          <cell r="V2320">
            <v>-2836866.37</v>
          </cell>
          <cell r="W2320">
            <v>-2640567.7799999998</v>
          </cell>
          <cell r="X2320">
            <v>-2017163.43</v>
          </cell>
          <cell r="Y2320">
            <v>-1979814.16</v>
          </cell>
          <cell r="Z2320">
            <v>-2407886.62</v>
          </cell>
          <cell r="AA2320">
            <v>-3033107.3</v>
          </cell>
          <cell r="AD2320">
            <v>-3433172.05125</v>
          </cell>
          <cell r="AE2320">
            <v>-3545860.7183333337</v>
          </cell>
          <cell r="AF2320">
            <v>-3664689.987916667</v>
          </cell>
          <cell r="AG2320">
            <v>-3788559.5175000001</v>
          </cell>
          <cell r="AH2320">
            <v>-3877449.7441666671</v>
          </cell>
          <cell r="AI2320">
            <v>-3867950.2787500001</v>
          </cell>
          <cell r="AJ2320">
            <v>-3808704.9362499993</v>
          </cell>
          <cell r="AK2320">
            <v>-3740717.165833333</v>
          </cell>
          <cell r="AL2320">
            <v>-3634702.3224999998</v>
          </cell>
          <cell r="AM2320">
            <v>-3542146.6545833331</v>
          </cell>
          <cell r="AN2320">
            <v>-3470378.155416667</v>
          </cell>
          <cell r="AP2320">
            <v>-3310173.3175000004</v>
          </cell>
          <cell r="AT2320">
            <v>0</v>
          </cell>
        </row>
        <row r="2321">
          <cell r="J2321">
            <v>-6391780.2000000002</v>
          </cell>
          <cell r="K2321">
            <v>-6253910.5199999996</v>
          </cell>
          <cell r="L2321">
            <v>-6222819.1100000003</v>
          </cell>
          <cell r="M2321">
            <v>-6291851.5099999998</v>
          </cell>
          <cell r="N2321">
            <v>-6345283.5700000003</v>
          </cell>
          <cell r="O2321">
            <v>-6699349.9100000001</v>
          </cell>
          <cell r="P2321">
            <v>-6808384.9699999997</v>
          </cell>
          <cell r="Q2321">
            <v>-7474754.0700000003</v>
          </cell>
          <cell r="R2321">
            <v>-8320814.79</v>
          </cell>
          <cell r="S2321">
            <v>-8965410.9100000001</v>
          </cell>
          <cell r="T2321">
            <v>-9676943.4900000002</v>
          </cell>
          <cell r="U2321">
            <v>-9708088.1999999993</v>
          </cell>
          <cell r="V2321">
            <v>-9650746.1500000004</v>
          </cell>
          <cell r="W2321">
            <v>-9718790.1500000004</v>
          </cell>
          <cell r="X2321">
            <v>-9489909.8399999999</v>
          </cell>
          <cell r="Y2321">
            <v>-9449894.3699999992</v>
          </cell>
          <cell r="Z2321">
            <v>-9554817.4600000009</v>
          </cell>
          <cell r="AA2321">
            <v>-9830840.2699999996</v>
          </cell>
          <cell r="AD2321">
            <v>-6219003.2316666665</v>
          </cell>
          <cell r="AE2321">
            <v>-6456913.4170833342</v>
          </cell>
          <cell r="AF2321">
            <v>-6713931.1245833337</v>
          </cell>
          <cell r="AG2321">
            <v>-6992153.9354166659</v>
          </cell>
          <cell r="AH2321">
            <v>-7283764.4370833309</v>
          </cell>
          <cell r="AI2321">
            <v>-7565739.5187499998</v>
          </cell>
          <cell r="AJ2321">
            <v>-7845899.7512499997</v>
          </cell>
          <cell r="AK2321">
            <v>-8126398.5162500003</v>
          </cell>
          <cell r="AL2321">
            <v>-8394112.4158333335</v>
          </cell>
          <cell r="AM2321">
            <v>-8659428.1137500014</v>
          </cell>
          <cell r="AN2321">
            <v>-8923637.4575000014</v>
          </cell>
          <cell r="AP2321">
            <v>-9452719.7687500026</v>
          </cell>
          <cell r="AT2321">
            <v>0</v>
          </cell>
        </row>
        <row r="2322">
          <cell r="J2322">
            <v>-7642404</v>
          </cell>
          <cell r="K2322">
            <v>-7726826</v>
          </cell>
          <cell r="L2322">
            <v>-7726826</v>
          </cell>
          <cell r="M2322">
            <v>-7726826</v>
          </cell>
          <cell r="N2322">
            <v>-7772522</v>
          </cell>
          <cell r="O2322">
            <v>-7772522</v>
          </cell>
          <cell r="P2322">
            <v>-7772522</v>
          </cell>
          <cell r="Q2322">
            <v>-7734211</v>
          </cell>
          <cell r="R2322">
            <v>-7734211</v>
          </cell>
          <cell r="S2322">
            <v>-7734211</v>
          </cell>
          <cell r="T2322">
            <v>-7667812</v>
          </cell>
          <cell r="U2322">
            <v>-7667812</v>
          </cell>
          <cell r="V2322">
            <v>-7667812</v>
          </cell>
          <cell r="W2322">
            <v>-7599685</v>
          </cell>
          <cell r="X2322">
            <v>-7599685</v>
          </cell>
          <cell r="Y2322">
            <v>-7599685</v>
          </cell>
          <cell r="Z2322">
            <v>-7508396</v>
          </cell>
          <cell r="AA2322">
            <v>-7508396</v>
          </cell>
          <cell r="AD2322">
            <v>-7629549.75</v>
          </cell>
          <cell r="AE2322">
            <v>-7681521.083333333</v>
          </cell>
          <cell r="AF2322">
            <v>-7704351.166666667</v>
          </cell>
          <cell r="AG2322">
            <v>-7717546.583333333</v>
          </cell>
          <cell r="AH2322">
            <v>-7722166.75</v>
          </cell>
          <cell r="AI2322">
            <v>-7724284.083333333</v>
          </cell>
          <cell r="AJ2322">
            <v>-7720045.208333333</v>
          </cell>
          <cell r="AK2322">
            <v>-7709450.125</v>
          </cell>
          <cell r="AL2322">
            <v>-7698855.041666667</v>
          </cell>
          <cell r="AM2322">
            <v>-7682552.25</v>
          </cell>
          <cell r="AN2322">
            <v>-7660541.75</v>
          </cell>
          <cell r="AP2322">
            <v>-7612707.25</v>
          </cell>
          <cell r="AT2322" t="str">
            <v>56</v>
          </cell>
        </row>
        <row r="2323"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P2323">
            <v>0</v>
          </cell>
          <cell r="AT2323">
            <v>0</v>
          </cell>
        </row>
        <row r="2324"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P2324">
            <v>0</v>
          </cell>
          <cell r="AT2324">
            <v>0</v>
          </cell>
        </row>
        <row r="2325"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D2325">
            <v>0</v>
          </cell>
          <cell r="AE2325">
            <v>0</v>
          </cell>
          <cell r="AF2325">
            <v>0</v>
          </cell>
          <cell r="AG2325">
            <v>0</v>
          </cell>
          <cell r="AH2325">
            <v>0</v>
          </cell>
          <cell r="AI2325">
            <v>0</v>
          </cell>
          <cell r="AJ2325">
            <v>0</v>
          </cell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P2325">
            <v>88452.207916666681</v>
          </cell>
          <cell r="AT2325">
            <v>0</v>
          </cell>
        </row>
        <row r="2326"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0</v>
          </cell>
          <cell r="Z2326">
            <v>0</v>
          </cell>
          <cell r="AA2326">
            <v>0</v>
          </cell>
          <cell r="AD2326">
            <v>0</v>
          </cell>
          <cell r="AE2326">
            <v>0</v>
          </cell>
          <cell r="AF2326">
            <v>0</v>
          </cell>
          <cell r="AG2326">
            <v>0</v>
          </cell>
          <cell r="AH2326">
            <v>0</v>
          </cell>
          <cell r="AI2326">
            <v>0</v>
          </cell>
          <cell r="AJ2326">
            <v>0</v>
          </cell>
          <cell r="AK2326">
            <v>0</v>
          </cell>
          <cell r="AL2326">
            <v>0</v>
          </cell>
          <cell r="AM2326">
            <v>0</v>
          </cell>
          <cell r="AN2326">
            <v>0</v>
          </cell>
          <cell r="AP2326">
            <v>0</v>
          </cell>
          <cell r="AT2326" t="str">
            <v>57</v>
          </cell>
        </row>
        <row r="2327"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D2327">
            <v>0</v>
          </cell>
          <cell r="AE2327">
            <v>0</v>
          </cell>
          <cell r="AF2327">
            <v>0</v>
          </cell>
          <cell r="AG2327">
            <v>0</v>
          </cell>
          <cell r="AH2327">
            <v>0</v>
          </cell>
          <cell r="AI2327">
            <v>0</v>
          </cell>
          <cell r="AJ2327">
            <v>0</v>
          </cell>
          <cell r="AK2327">
            <v>0</v>
          </cell>
          <cell r="AL2327">
            <v>0</v>
          </cell>
          <cell r="AM2327">
            <v>0</v>
          </cell>
          <cell r="AN2327">
            <v>0</v>
          </cell>
          <cell r="AP2327">
            <v>-88452.207916666681</v>
          </cell>
          <cell r="AT2327">
            <v>0</v>
          </cell>
        </row>
        <row r="2328"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P2328">
            <v>-88452.207916666681</v>
          </cell>
          <cell r="AT2328">
            <v>0</v>
          </cell>
        </row>
        <row r="2329"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  <cell r="AA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P2329">
            <v>0</v>
          </cell>
          <cell r="AT2329" t="str">
            <v>20</v>
          </cell>
        </row>
        <row r="2330"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0</v>
          </cell>
          <cell r="Z2330">
            <v>0</v>
          </cell>
          <cell r="AA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P2330">
            <v>0</v>
          </cell>
          <cell r="AT2330">
            <v>23</v>
          </cell>
        </row>
        <row r="2331"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P2331">
            <v>-12619301.371250002</v>
          </cell>
          <cell r="AT2331" t="str">
            <v>57</v>
          </cell>
        </row>
        <row r="2332"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P2332">
            <v>0</v>
          </cell>
          <cell r="AT2332">
            <v>23</v>
          </cell>
        </row>
        <row r="2333"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0</v>
          </cell>
          <cell r="AI2333">
            <v>0</v>
          </cell>
          <cell r="AJ2333">
            <v>0</v>
          </cell>
          <cell r="AK2333">
            <v>0</v>
          </cell>
          <cell r="AL2333">
            <v>0</v>
          </cell>
          <cell r="AM2333">
            <v>0</v>
          </cell>
          <cell r="AN2333">
            <v>0</v>
          </cell>
          <cell r="AP2333">
            <v>-2002350.5425000002</v>
          </cell>
          <cell r="AT2333" t="str">
            <v>57</v>
          </cell>
        </row>
        <row r="2334"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>
            <v>0</v>
          </cell>
          <cell r="Z2334">
            <v>0</v>
          </cell>
          <cell r="AA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P2334">
            <v>0</v>
          </cell>
          <cell r="AT2334">
            <v>23</v>
          </cell>
        </row>
        <row r="2335"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D2335">
            <v>0</v>
          </cell>
          <cell r="AE2335">
            <v>0</v>
          </cell>
          <cell r="AF2335">
            <v>0</v>
          </cell>
          <cell r="AG2335">
            <v>0</v>
          </cell>
          <cell r="AH2335">
            <v>0</v>
          </cell>
          <cell r="AI2335">
            <v>0</v>
          </cell>
          <cell r="AJ2335">
            <v>0</v>
          </cell>
          <cell r="AK2335">
            <v>0</v>
          </cell>
          <cell r="AL2335">
            <v>0</v>
          </cell>
          <cell r="AM2335">
            <v>0</v>
          </cell>
          <cell r="AN2335">
            <v>0</v>
          </cell>
          <cell r="AP2335">
            <v>0</v>
          </cell>
          <cell r="AT2335">
            <v>0</v>
          </cell>
        </row>
        <row r="2336"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0</v>
          </cell>
          <cell r="Z2336">
            <v>0</v>
          </cell>
          <cell r="AA2336">
            <v>0</v>
          </cell>
          <cell r="AD2336">
            <v>0</v>
          </cell>
          <cell r="AE2336">
            <v>0</v>
          </cell>
          <cell r="AF2336">
            <v>0</v>
          </cell>
          <cell r="AG2336">
            <v>0</v>
          </cell>
          <cell r="AH2336">
            <v>0</v>
          </cell>
          <cell r="AI2336">
            <v>0</v>
          </cell>
          <cell r="AJ2336">
            <v>0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P2336">
            <v>0</v>
          </cell>
          <cell r="AT2336">
            <v>0</v>
          </cell>
        </row>
        <row r="2337"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0</v>
          </cell>
          <cell r="Z2337">
            <v>0</v>
          </cell>
          <cell r="AA2337">
            <v>0</v>
          </cell>
          <cell r="AD2337">
            <v>0</v>
          </cell>
          <cell r="AE2337">
            <v>0</v>
          </cell>
          <cell r="AF2337">
            <v>0</v>
          </cell>
          <cell r="AG2337">
            <v>0</v>
          </cell>
          <cell r="AH2337">
            <v>0</v>
          </cell>
          <cell r="AI2337">
            <v>0</v>
          </cell>
          <cell r="AJ2337">
            <v>0</v>
          </cell>
          <cell r="AK2337">
            <v>0</v>
          </cell>
          <cell r="AL2337">
            <v>0</v>
          </cell>
          <cell r="AM2337">
            <v>0</v>
          </cell>
          <cell r="AN2337">
            <v>0</v>
          </cell>
          <cell r="AP2337">
            <v>0</v>
          </cell>
          <cell r="AT2337">
            <v>0</v>
          </cell>
        </row>
        <row r="2338"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>
            <v>0</v>
          </cell>
          <cell r="Z2338">
            <v>0</v>
          </cell>
          <cell r="AA2338">
            <v>0</v>
          </cell>
          <cell r="AD2338">
            <v>0</v>
          </cell>
          <cell r="AE2338">
            <v>0</v>
          </cell>
          <cell r="AF2338">
            <v>0</v>
          </cell>
          <cell r="AG2338">
            <v>0</v>
          </cell>
          <cell r="AH2338">
            <v>0</v>
          </cell>
          <cell r="AI2338">
            <v>0</v>
          </cell>
          <cell r="AJ2338">
            <v>0</v>
          </cell>
          <cell r="AK2338">
            <v>0</v>
          </cell>
          <cell r="AL2338">
            <v>0</v>
          </cell>
          <cell r="AM2338">
            <v>0</v>
          </cell>
          <cell r="AN2338">
            <v>0</v>
          </cell>
          <cell r="AP2338">
            <v>0</v>
          </cell>
          <cell r="AT2338">
            <v>0</v>
          </cell>
        </row>
        <row r="2339"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0</v>
          </cell>
          <cell r="Z2339">
            <v>0</v>
          </cell>
          <cell r="AA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P2339">
            <v>0</v>
          </cell>
          <cell r="AT2339">
            <v>0</v>
          </cell>
        </row>
        <row r="2340"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0</v>
          </cell>
          <cell r="AA2340">
            <v>0</v>
          </cell>
          <cell r="AD2340">
            <v>0</v>
          </cell>
          <cell r="AE2340">
            <v>0</v>
          </cell>
          <cell r="AF2340">
            <v>0</v>
          </cell>
          <cell r="AG2340">
            <v>0</v>
          </cell>
          <cell r="AH2340">
            <v>0</v>
          </cell>
          <cell r="AI2340">
            <v>0</v>
          </cell>
          <cell r="AJ2340">
            <v>0</v>
          </cell>
          <cell r="AK2340">
            <v>0</v>
          </cell>
          <cell r="AL2340">
            <v>0</v>
          </cell>
          <cell r="AM2340">
            <v>0</v>
          </cell>
          <cell r="AN2340">
            <v>0</v>
          </cell>
          <cell r="AP2340">
            <v>0</v>
          </cell>
          <cell r="AT2340">
            <v>0</v>
          </cell>
        </row>
        <row r="2341">
          <cell r="J2341">
            <v>-22804.52</v>
          </cell>
          <cell r="K2341">
            <v>-21666.6</v>
          </cell>
          <cell r="L2341">
            <v>-20528.68</v>
          </cell>
          <cell r="M2341">
            <v>-19390.759999999998</v>
          </cell>
          <cell r="N2341">
            <v>-18252.84</v>
          </cell>
          <cell r="O2341">
            <v>-17114.919999999998</v>
          </cell>
          <cell r="P2341">
            <v>-15977</v>
          </cell>
          <cell r="Q2341">
            <v>-14839.08</v>
          </cell>
          <cell r="R2341">
            <v>-13701.16</v>
          </cell>
          <cell r="S2341">
            <v>-12563.24</v>
          </cell>
          <cell r="T2341">
            <v>-11425.32</v>
          </cell>
          <cell r="U2341">
            <v>-10287.4</v>
          </cell>
          <cell r="V2341">
            <v>-9149.48</v>
          </cell>
          <cell r="W2341">
            <v>-8011.56</v>
          </cell>
          <cell r="X2341">
            <v>-7439.29</v>
          </cell>
          <cell r="Y2341">
            <v>-6867.02</v>
          </cell>
          <cell r="Z2341">
            <v>-6294.75</v>
          </cell>
          <cell r="AA2341">
            <v>-5722.48</v>
          </cell>
          <cell r="AD2341">
            <v>-22736.731250000001</v>
          </cell>
          <cell r="AE2341">
            <v>-21213.543333333335</v>
          </cell>
          <cell r="AF2341">
            <v>-19775.977916666667</v>
          </cell>
          <cell r="AG2341">
            <v>-18424.035</v>
          </cell>
          <cell r="AH2341">
            <v>-17157.714583333331</v>
          </cell>
          <cell r="AI2341">
            <v>-15976.999999999998</v>
          </cell>
          <cell r="AJ2341">
            <v>-14839.08</v>
          </cell>
          <cell r="AK2341">
            <v>-13724.72875</v>
          </cell>
          <cell r="AL2341">
            <v>-12657.514999999999</v>
          </cell>
          <cell r="AM2341">
            <v>-11637.438749999999</v>
          </cell>
          <cell r="AN2341">
            <v>-10664.499999999998</v>
          </cell>
          <cell r="AP2341">
            <v>-8860.0349999999999</v>
          </cell>
          <cell r="AT2341">
            <v>0</v>
          </cell>
        </row>
        <row r="2342">
          <cell r="J2342">
            <v>-5108.3500000000004</v>
          </cell>
          <cell r="K2342">
            <v>-4853.47</v>
          </cell>
          <cell r="L2342">
            <v>-4598.59</v>
          </cell>
          <cell r="M2342">
            <v>-4343.71</v>
          </cell>
          <cell r="N2342">
            <v>-4088.83</v>
          </cell>
          <cell r="O2342">
            <v>-3833.95</v>
          </cell>
          <cell r="P2342">
            <v>-3579.07</v>
          </cell>
          <cell r="Q2342">
            <v>-3324.19</v>
          </cell>
          <cell r="R2342">
            <v>-3069.31</v>
          </cell>
          <cell r="S2342">
            <v>-2814.43</v>
          </cell>
          <cell r="T2342">
            <v>-2560.13</v>
          </cell>
          <cell r="U2342">
            <v>-2305.25</v>
          </cell>
          <cell r="V2342">
            <v>-2050.37</v>
          </cell>
          <cell r="W2342">
            <v>-1795.49</v>
          </cell>
          <cell r="X2342">
            <v>-1667.31</v>
          </cell>
          <cell r="Y2342">
            <v>-1539.13</v>
          </cell>
          <cell r="Z2342">
            <v>-1410.95</v>
          </cell>
          <cell r="AA2342">
            <v>-1282.77</v>
          </cell>
          <cell r="AD2342">
            <v>-5093.0158333333338</v>
          </cell>
          <cell r="AE2342">
            <v>-4751.8683333333338</v>
          </cell>
          <cell r="AF2342">
            <v>-4429.9024999999992</v>
          </cell>
          <cell r="AG2342">
            <v>-4127.1425000000008</v>
          </cell>
          <cell r="AH2342">
            <v>-3843.5883333333327</v>
          </cell>
          <cell r="AI2342">
            <v>-3579.1908333333326</v>
          </cell>
          <cell r="AJ2342">
            <v>-3324.3591666666671</v>
          </cell>
          <cell r="AK2342">
            <v>-3074.8066666666668</v>
          </cell>
          <cell r="AL2342">
            <v>-2835.8125000000005</v>
          </cell>
          <cell r="AM2342">
            <v>-2607.376666666667</v>
          </cell>
          <cell r="AN2342">
            <v>-2389.499166666667</v>
          </cell>
          <cell r="AP2342">
            <v>-1985.4191666666666</v>
          </cell>
          <cell r="AT2342">
            <v>0</v>
          </cell>
        </row>
        <row r="2343"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D2343">
            <v>0</v>
          </cell>
          <cell r="AE2343">
            <v>0</v>
          </cell>
          <cell r="AF2343">
            <v>0</v>
          </cell>
          <cell r="AG2343">
            <v>0</v>
          </cell>
          <cell r="AH2343">
            <v>0</v>
          </cell>
          <cell r="AI2343">
            <v>0</v>
          </cell>
          <cell r="AJ2343">
            <v>0</v>
          </cell>
          <cell r="AK2343">
            <v>0</v>
          </cell>
          <cell r="AL2343">
            <v>0</v>
          </cell>
          <cell r="AM2343">
            <v>0</v>
          </cell>
          <cell r="AN2343">
            <v>0</v>
          </cell>
          <cell r="AP2343">
            <v>0</v>
          </cell>
          <cell r="AT2343">
            <v>0</v>
          </cell>
        </row>
        <row r="2344"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0</v>
          </cell>
          <cell r="AA2344">
            <v>0</v>
          </cell>
          <cell r="AD2344">
            <v>0</v>
          </cell>
          <cell r="AE2344">
            <v>0</v>
          </cell>
          <cell r="AF2344">
            <v>0</v>
          </cell>
          <cell r="AG2344">
            <v>0</v>
          </cell>
          <cell r="AH2344">
            <v>0</v>
          </cell>
          <cell r="AI2344">
            <v>0</v>
          </cell>
          <cell r="AJ2344">
            <v>0</v>
          </cell>
          <cell r="AK2344">
            <v>0</v>
          </cell>
          <cell r="AL2344">
            <v>0</v>
          </cell>
          <cell r="AM2344">
            <v>0</v>
          </cell>
          <cell r="AN2344">
            <v>0</v>
          </cell>
          <cell r="AP2344">
            <v>0</v>
          </cell>
          <cell r="AT2344">
            <v>0</v>
          </cell>
        </row>
        <row r="2345"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D2345">
            <v>0</v>
          </cell>
          <cell r="AE2345">
            <v>0</v>
          </cell>
          <cell r="AF2345">
            <v>0</v>
          </cell>
          <cell r="AG2345">
            <v>0</v>
          </cell>
          <cell r="AH2345">
            <v>0</v>
          </cell>
          <cell r="AI2345">
            <v>0</v>
          </cell>
          <cell r="AJ2345">
            <v>0</v>
          </cell>
          <cell r="AK2345">
            <v>0</v>
          </cell>
          <cell r="AL2345">
            <v>0</v>
          </cell>
          <cell r="AM2345">
            <v>0</v>
          </cell>
          <cell r="AN2345">
            <v>0</v>
          </cell>
          <cell r="AP2345">
            <v>0</v>
          </cell>
          <cell r="AT2345">
            <v>0</v>
          </cell>
        </row>
        <row r="2346"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>
            <v>0</v>
          </cell>
          <cell r="Z2346">
            <v>0</v>
          </cell>
          <cell r="AA2346">
            <v>0</v>
          </cell>
          <cell r="AD2346">
            <v>0</v>
          </cell>
          <cell r="AE2346">
            <v>0</v>
          </cell>
          <cell r="AF2346">
            <v>0</v>
          </cell>
          <cell r="AG2346">
            <v>0</v>
          </cell>
          <cell r="AH2346">
            <v>0</v>
          </cell>
          <cell r="AI2346">
            <v>0</v>
          </cell>
          <cell r="AJ2346">
            <v>0</v>
          </cell>
          <cell r="AK2346">
            <v>0</v>
          </cell>
          <cell r="AL2346">
            <v>0</v>
          </cell>
          <cell r="AM2346">
            <v>0</v>
          </cell>
          <cell r="AN2346">
            <v>0</v>
          </cell>
          <cell r="AP2346">
            <v>0</v>
          </cell>
          <cell r="AT2346">
            <v>0</v>
          </cell>
        </row>
        <row r="2347"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Y2347">
            <v>0</v>
          </cell>
          <cell r="Z2347">
            <v>0</v>
          </cell>
          <cell r="AA2347">
            <v>0</v>
          </cell>
          <cell r="AD2347">
            <v>0</v>
          </cell>
          <cell r="AE2347">
            <v>0</v>
          </cell>
          <cell r="AF2347">
            <v>0</v>
          </cell>
          <cell r="AG2347">
            <v>0</v>
          </cell>
          <cell r="AH2347">
            <v>0</v>
          </cell>
          <cell r="AI2347">
            <v>0</v>
          </cell>
          <cell r="AJ2347">
            <v>0</v>
          </cell>
          <cell r="AK2347">
            <v>0</v>
          </cell>
          <cell r="AL2347">
            <v>0</v>
          </cell>
          <cell r="AM2347">
            <v>0</v>
          </cell>
          <cell r="AN2347">
            <v>0</v>
          </cell>
          <cell r="AP2347">
            <v>0</v>
          </cell>
          <cell r="AT2347">
            <v>0</v>
          </cell>
        </row>
        <row r="2348"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>
            <v>0</v>
          </cell>
          <cell r="Z2348">
            <v>0</v>
          </cell>
          <cell r="AA2348">
            <v>0</v>
          </cell>
          <cell r="AD2348">
            <v>0</v>
          </cell>
          <cell r="AE2348">
            <v>0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P2348">
            <v>0</v>
          </cell>
          <cell r="AT2348">
            <v>0</v>
          </cell>
        </row>
        <row r="2349"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>
            <v>0</v>
          </cell>
          <cell r="Z2349">
            <v>0</v>
          </cell>
          <cell r="AA2349">
            <v>0</v>
          </cell>
          <cell r="AD2349">
            <v>0</v>
          </cell>
          <cell r="AE2349">
            <v>0</v>
          </cell>
          <cell r="AF2349">
            <v>0</v>
          </cell>
          <cell r="AG2349">
            <v>0</v>
          </cell>
          <cell r="AH2349">
            <v>0</v>
          </cell>
          <cell r="AI2349">
            <v>0</v>
          </cell>
          <cell r="AJ2349">
            <v>0</v>
          </cell>
          <cell r="AK2349">
            <v>0</v>
          </cell>
          <cell r="AL2349">
            <v>0</v>
          </cell>
          <cell r="AM2349">
            <v>0</v>
          </cell>
          <cell r="AN2349">
            <v>0</v>
          </cell>
          <cell r="AP2349">
            <v>0</v>
          </cell>
          <cell r="AT2349" t="str">
            <v>23</v>
          </cell>
        </row>
        <row r="2350">
          <cell r="J2350">
            <v>-4532031</v>
          </cell>
          <cell r="K2350">
            <v>-4446522</v>
          </cell>
          <cell r="L2350">
            <v>-4361013</v>
          </cell>
          <cell r="M2350">
            <v>-4275504</v>
          </cell>
          <cell r="N2350">
            <v>-4189995</v>
          </cell>
          <cell r="O2350">
            <v>-4104486</v>
          </cell>
          <cell r="P2350">
            <v>-4018977</v>
          </cell>
          <cell r="Q2350">
            <v>-3933468</v>
          </cell>
          <cell r="R2350">
            <v>-3847959</v>
          </cell>
          <cell r="S2350">
            <v>-3762450</v>
          </cell>
          <cell r="T2350">
            <v>-3676941</v>
          </cell>
          <cell r="U2350">
            <v>-3591432</v>
          </cell>
          <cell r="V2350">
            <v>-3505923</v>
          </cell>
          <cell r="W2350">
            <v>-3420414</v>
          </cell>
          <cell r="X2350">
            <v>-3334905</v>
          </cell>
          <cell r="Y2350">
            <v>-3249396</v>
          </cell>
          <cell r="Z2350">
            <v>-3163887</v>
          </cell>
          <cell r="AA2350">
            <v>-3078378</v>
          </cell>
          <cell r="AD2350">
            <v>-4446522</v>
          </cell>
          <cell r="AE2350">
            <v>-4361013</v>
          </cell>
          <cell r="AF2350">
            <v>-4275504</v>
          </cell>
          <cell r="AG2350">
            <v>-4189995</v>
          </cell>
          <cell r="AH2350">
            <v>-4104486</v>
          </cell>
          <cell r="AI2350">
            <v>-4018977</v>
          </cell>
          <cell r="AJ2350">
            <v>-3933468</v>
          </cell>
          <cell r="AK2350">
            <v>-3847959</v>
          </cell>
          <cell r="AL2350">
            <v>-3762450</v>
          </cell>
          <cell r="AM2350">
            <v>-3676941</v>
          </cell>
          <cell r="AN2350">
            <v>-3591432</v>
          </cell>
          <cell r="AP2350">
            <v>-3420414</v>
          </cell>
          <cell r="AT2350">
            <v>0</v>
          </cell>
        </row>
        <row r="2351">
          <cell r="J2351">
            <v>-2424219</v>
          </cell>
          <cell r="K2351">
            <v>-2378478</v>
          </cell>
          <cell r="L2351">
            <v>-2332737</v>
          </cell>
          <cell r="M2351">
            <v>-2286996</v>
          </cell>
          <cell r="N2351">
            <v>-2241255</v>
          </cell>
          <cell r="O2351">
            <v>-2195514</v>
          </cell>
          <cell r="P2351">
            <v>-2149773</v>
          </cell>
          <cell r="Q2351">
            <v>-2104032</v>
          </cell>
          <cell r="R2351">
            <v>-2058291</v>
          </cell>
          <cell r="S2351">
            <v>-2012550</v>
          </cell>
          <cell r="T2351">
            <v>-1966809</v>
          </cell>
          <cell r="U2351">
            <v>-1921068</v>
          </cell>
          <cell r="V2351">
            <v>-1875327</v>
          </cell>
          <cell r="W2351">
            <v>-1829586</v>
          </cell>
          <cell r="X2351">
            <v>-1783845</v>
          </cell>
          <cell r="Y2351">
            <v>-1738104</v>
          </cell>
          <cell r="Z2351">
            <v>-1692363</v>
          </cell>
          <cell r="AA2351">
            <v>-1646622</v>
          </cell>
          <cell r="AD2351">
            <v>-2378478</v>
          </cell>
          <cell r="AE2351">
            <v>-2332737</v>
          </cell>
          <cell r="AF2351">
            <v>-2286996</v>
          </cell>
          <cell r="AG2351">
            <v>-2241255</v>
          </cell>
          <cell r="AH2351">
            <v>-2195514</v>
          </cell>
          <cell r="AI2351">
            <v>-2149773</v>
          </cell>
          <cell r="AJ2351">
            <v>-2104032</v>
          </cell>
          <cell r="AK2351">
            <v>-2058291</v>
          </cell>
          <cell r="AL2351">
            <v>-2012550</v>
          </cell>
          <cell r="AM2351">
            <v>-1966809</v>
          </cell>
          <cell r="AN2351">
            <v>-1921068</v>
          </cell>
          <cell r="AP2351">
            <v>-1829586</v>
          </cell>
          <cell r="AT2351">
            <v>0</v>
          </cell>
        </row>
        <row r="2352">
          <cell r="J2352">
            <v>-1299263.68</v>
          </cell>
          <cell r="K2352">
            <v>-1254461.5</v>
          </cell>
          <cell r="L2352">
            <v>-1209659.32</v>
          </cell>
          <cell r="M2352">
            <v>-1164857.1399999999</v>
          </cell>
          <cell r="N2352">
            <v>-1120054.96</v>
          </cell>
          <cell r="O2352">
            <v>-1075252.78</v>
          </cell>
          <cell r="P2352">
            <v>-1030450.6</v>
          </cell>
          <cell r="Q2352">
            <v>-985648.42</v>
          </cell>
          <cell r="R2352">
            <v>-940846.24</v>
          </cell>
          <cell r="S2352">
            <v>-896044.06</v>
          </cell>
          <cell r="T2352">
            <v>-851241.88</v>
          </cell>
          <cell r="U2352">
            <v>-806439.7</v>
          </cell>
          <cell r="V2352">
            <v>-761637.52</v>
          </cell>
          <cell r="W2352">
            <v>-716835.34</v>
          </cell>
          <cell r="X2352">
            <v>-672033.16</v>
          </cell>
          <cell r="Y2352">
            <v>-627230.98</v>
          </cell>
          <cell r="Z2352">
            <v>-582428.80000000005</v>
          </cell>
          <cell r="AA2352">
            <v>-537626.62</v>
          </cell>
          <cell r="AD2352">
            <v>-1254461.5</v>
          </cell>
          <cell r="AE2352">
            <v>-1209659.3199999998</v>
          </cell>
          <cell r="AF2352">
            <v>-1164857.1399999999</v>
          </cell>
          <cell r="AG2352">
            <v>-1120054.96</v>
          </cell>
          <cell r="AH2352">
            <v>-1075252.78</v>
          </cell>
          <cell r="AI2352">
            <v>-1030450.6</v>
          </cell>
          <cell r="AJ2352">
            <v>-985648.41999999993</v>
          </cell>
          <cell r="AK2352">
            <v>-940846.23999999987</v>
          </cell>
          <cell r="AL2352">
            <v>-896044.06</v>
          </cell>
          <cell r="AM2352">
            <v>-851241.88</v>
          </cell>
          <cell r="AN2352">
            <v>-806439.70000000007</v>
          </cell>
          <cell r="AP2352">
            <v>-716835.3400000002</v>
          </cell>
          <cell r="AT2352" t="str">
            <v>23</v>
          </cell>
        </row>
        <row r="2353">
          <cell r="J2353">
            <v>-947743.69</v>
          </cell>
          <cell r="K2353">
            <v>-915062.88</v>
          </cell>
          <cell r="L2353">
            <v>-882382.07</v>
          </cell>
          <cell r="M2353">
            <v>-849701.26</v>
          </cell>
          <cell r="N2353">
            <v>-817020.45</v>
          </cell>
          <cell r="O2353">
            <v>-784339.64</v>
          </cell>
          <cell r="P2353">
            <v>-751658.83</v>
          </cell>
          <cell r="Q2353">
            <v>-718978.02</v>
          </cell>
          <cell r="R2353">
            <v>-686297.21</v>
          </cell>
          <cell r="S2353">
            <v>-653616.4</v>
          </cell>
          <cell r="T2353">
            <v>-620935.59</v>
          </cell>
          <cell r="U2353">
            <v>-588254.78</v>
          </cell>
          <cell r="V2353">
            <v>-555573.97</v>
          </cell>
          <cell r="W2353">
            <v>-522893.16</v>
          </cell>
          <cell r="X2353">
            <v>-490212.35</v>
          </cell>
          <cell r="Y2353">
            <v>-457531.54</v>
          </cell>
          <cell r="Z2353">
            <v>-424850.73</v>
          </cell>
          <cell r="AA2353">
            <v>-392169.92</v>
          </cell>
          <cell r="AD2353">
            <v>-915062.88</v>
          </cell>
          <cell r="AE2353">
            <v>-882382.07</v>
          </cell>
          <cell r="AF2353">
            <v>-849701.25999999989</v>
          </cell>
          <cell r="AG2353">
            <v>-817020.44999999984</v>
          </cell>
          <cell r="AH2353">
            <v>-784339.64000000013</v>
          </cell>
          <cell r="AI2353">
            <v>-751658.83000000007</v>
          </cell>
          <cell r="AJ2353">
            <v>-718978.02</v>
          </cell>
          <cell r="AK2353">
            <v>-686297.21000000008</v>
          </cell>
          <cell r="AL2353">
            <v>-653616.4</v>
          </cell>
          <cell r="AM2353">
            <v>-620935.59</v>
          </cell>
          <cell r="AN2353">
            <v>-588254.78</v>
          </cell>
          <cell r="AP2353">
            <v>-522893.15999999992</v>
          </cell>
          <cell r="AT2353" t="str">
            <v>23</v>
          </cell>
        </row>
        <row r="2354"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D2354">
            <v>0</v>
          </cell>
          <cell r="AE2354">
            <v>0</v>
          </cell>
          <cell r="AF2354">
            <v>0</v>
          </cell>
          <cell r="AG2354">
            <v>0</v>
          </cell>
          <cell r="AH2354">
            <v>0</v>
          </cell>
          <cell r="AI2354">
            <v>0</v>
          </cell>
          <cell r="AJ2354">
            <v>0</v>
          </cell>
          <cell r="AK2354">
            <v>0</v>
          </cell>
          <cell r="AL2354">
            <v>0</v>
          </cell>
          <cell r="AM2354">
            <v>0</v>
          </cell>
          <cell r="AN2354">
            <v>0</v>
          </cell>
          <cell r="AP2354">
            <v>0</v>
          </cell>
          <cell r="AT2354">
            <v>0</v>
          </cell>
        </row>
        <row r="2355"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D2355">
            <v>0</v>
          </cell>
          <cell r="AE2355">
            <v>0</v>
          </cell>
          <cell r="AF2355">
            <v>0</v>
          </cell>
          <cell r="AG2355">
            <v>0</v>
          </cell>
          <cell r="AH2355">
            <v>0</v>
          </cell>
          <cell r="AI2355">
            <v>0</v>
          </cell>
          <cell r="AJ2355">
            <v>0</v>
          </cell>
          <cell r="AK2355">
            <v>0</v>
          </cell>
          <cell r="AL2355">
            <v>0</v>
          </cell>
          <cell r="AM2355">
            <v>0</v>
          </cell>
          <cell r="AN2355">
            <v>0</v>
          </cell>
          <cell r="AP2355">
            <v>0</v>
          </cell>
          <cell r="AT2355" t="str">
            <v>23</v>
          </cell>
        </row>
        <row r="2356"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  <cell r="AA2356">
            <v>0</v>
          </cell>
          <cell r="AD2356">
            <v>0</v>
          </cell>
          <cell r="AE2356">
            <v>0</v>
          </cell>
          <cell r="AF2356">
            <v>0</v>
          </cell>
          <cell r="AG2356">
            <v>0</v>
          </cell>
          <cell r="AH2356">
            <v>0</v>
          </cell>
          <cell r="AI2356">
            <v>0</v>
          </cell>
          <cell r="AJ2356">
            <v>0</v>
          </cell>
          <cell r="AK2356">
            <v>0</v>
          </cell>
          <cell r="AL2356">
            <v>0</v>
          </cell>
          <cell r="AM2356">
            <v>0</v>
          </cell>
          <cell r="AN2356">
            <v>0</v>
          </cell>
          <cell r="AP2356">
            <v>0</v>
          </cell>
          <cell r="AT2356">
            <v>0</v>
          </cell>
        </row>
        <row r="2357">
          <cell r="J2357">
            <v>-68683.009999999995</v>
          </cell>
          <cell r="K2357">
            <v>-55782.96</v>
          </cell>
          <cell r="L2357">
            <v>-54689</v>
          </cell>
          <cell r="M2357">
            <v>-53898.21</v>
          </cell>
          <cell r="N2357">
            <v>-52965.279999999999</v>
          </cell>
          <cell r="O2357">
            <v>-52026.84</v>
          </cell>
          <cell r="P2357">
            <v>-39122.33</v>
          </cell>
          <cell r="Q2357">
            <v>-38517.519999999997</v>
          </cell>
          <cell r="R2357">
            <v>-37533.769999999997</v>
          </cell>
          <cell r="S2357">
            <v>-126027.55</v>
          </cell>
          <cell r="T2357">
            <v>-587056.28</v>
          </cell>
          <cell r="U2357">
            <v>-583906.71</v>
          </cell>
          <cell r="V2357">
            <v>-578180.35</v>
          </cell>
          <cell r="W2357">
            <v>-575191.76</v>
          </cell>
          <cell r="X2357">
            <v>-574146.43999999994</v>
          </cell>
          <cell r="Y2357">
            <v>-573024.56999999995</v>
          </cell>
          <cell r="Z2357">
            <v>-572528.17000000004</v>
          </cell>
          <cell r="AA2357">
            <v>-571754.31999999995</v>
          </cell>
          <cell r="AD2357">
            <v>-88245.789166666669</v>
          </cell>
          <cell r="AE2357">
            <v>-55614.324166666665</v>
          </cell>
          <cell r="AF2357">
            <v>-57560.999583333345</v>
          </cell>
          <cell r="AG2357">
            <v>-81748.324999999997</v>
          </cell>
          <cell r="AH2357">
            <v>-124491.29791666666</v>
          </cell>
          <cell r="AI2357">
            <v>-167079.84416666665</v>
          </cell>
          <cell r="AJ2357">
            <v>-209950.93333333332</v>
          </cell>
          <cell r="AK2357">
            <v>-253237.02666666661</v>
          </cell>
          <cell r="AL2357">
            <v>-296511.35166666663</v>
          </cell>
          <cell r="AM2357">
            <v>-339790.07041666668</v>
          </cell>
          <cell r="AN2357">
            <v>-383093.83583333326</v>
          </cell>
          <cell r="AP2357">
            <v>-538977.52374999993</v>
          </cell>
          <cell r="AT2357" t="str">
            <v>23</v>
          </cell>
        </row>
        <row r="2358"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  <cell r="AD2358">
            <v>0</v>
          </cell>
          <cell r="AE2358">
            <v>0</v>
          </cell>
          <cell r="AF2358">
            <v>0</v>
          </cell>
          <cell r="AG2358">
            <v>0</v>
          </cell>
          <cell r="AH2358">
            <v>0</v>
          </cell>
          <cell r="AI2358">
            <v>0</v>
          </cell>
          <cell r="AJ2358">
            <v>0</v>
          </cell>
          <cell r="AK2358">
            <v>0</v>
          </cell>
          <cell r="AL2358">
            <v>0</v>
          </cell>
          <cell r="AM2358">
            <v>0</v>
          </cell>
          <cell r="AN2358">
            <v>0</v>
          </cell>
          <cell r="AP2358">
            <v>0</v>
          </cell>
          <cell r="AT2358">
            <v>0</v>
          </cell>
        </row>
        <row r="2359"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0</v>
          </cell>
          <cell r="Z2359">
            <v>0</v>
          </cell>
          <cell r="AA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P2359">
            <v>0</v>
          </cell>
          <cell r="AT2359" t="str">
            <v>23</v>
          </cell>
        </row>
        <row r="2360"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  <cell r="AD2360">
            <v>0</v>
          </cell>
          <cell r="AE2360">
            <v>0</v>
          </cell>
          <cell r="AF2360">
            <v>0</v>
          </cell>
          <cell r="AG2360">
            <v>0</v>
          </cell>
          <cell r="AH2360">
            <v>0</v>
          </cell>
          <cell r="AI2360">
            <v>0</v>
          </cell>
          <cell r="AJ2360">
            <v>0</v>
          </cell>
          <cell r="AK2360">
            <v>0</v>
          </cell>
          <cell r="AL2360">
            <v>0</v>
          </cell>
          <cell r="AM2360">
            <v>0</v>
          </cell>
          <cell r="AN2360">
            <v>0</v>
          </cell>
          <cell r="AP2360">
            <v>0</v>
          </cell>
          <cell r="AT2360">
            <v>0</v>
          </cell>
        </row>
        <row r="2361"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P2361">
            <v>0</v>
          </cell>
          <cell r="AT2361" t="str">
            <v>23</v>
          </cell>
        </row>
        <row r="2362"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0</v>
          </cell>
          <cell r="Z2362">
            <v>0</v>
          </cell>
          <cell r="AA2362">
            <v>0</v>
          </cell>
          <cell r="AD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0</v>
          </cell>
          <cell r="AP2362">
            <v>0</v>
          </cell>
          <cell r="AT2362" t="str">
            <v>23</v>
          </cell>
        </row>
        <row r="2363">
          <cell r="J2363">
            <v>-93615823</v>
          </cell>
          <cell r="K2363">
            <v>-93615823</v>
          </cell>
          <cell r="L2363">
            <v>-93615823</v>
          </cell>
          <cell r="M2363">
            <v>-93615823</v>
          </cell>
          <cell r="N2363">
            <v>-93615823</v>
          </cell>
          <cell r="O2363">
            <v>-93615823</v>
          </cell>
          <cell r="P2363">
            <v>-93615823</v>
          </cell>
          <cell r="Q2363">
            <v>-93615823</v>
          </cell>
          <cell r="R2363">
            <v>-93615823</v>
          </cell>
          <cell r="S2363">
            <v>-93615823</v>
          </cell>
          <cell r="T2363">
            <v>-93615823</v>
          </cell>
          <cell r="U2363">
            <v>-93615823</v>
          </cell>
          <cell r="V2363">
            <v>-93615823</v>
          </cell>
          <cell r="W2363">
            <v>-93615823</v>
          </cell>
          <cell r="X2363">
            <v>-93615823</v>
          </cell>
          <cell r="Y2363">
            <v>-93615823</v>
          </cell>
          <cell r="Z2363">
            <v>-93615823</v>
          </cell>
          <cell r="AA2363">
            <v>-93615823</v>
          </cell>
          <cell r="AD2363">
            <v>-93615823</v>
          </cell>
          <cell r="AE2363">
            <v>-93615823</v>
          </cell>
          <cell r="AF2363">
            <v>-93615823</v>
          </cell>
          <cell r="AG2363">
            <v>-93615823</v>
          </cell>
          <cell r="AH2363">
            <v>-93615823</v>
          </cell>
          <cell r="AI2363">
            <v>-93615823</v>
          </cell>
          <cell r="AJ2363">
            <v>-93615823</v>
          </cell>
          <cell r="AK2363">
            <v>-93615823</v>
          </cell>
          <cell r="AL2363">
            <v>-93615823</v>
          </cell>
          <cell r="AM2363">
            <v>-93615823</v>
          </cell>
          <cell r="AN2363">
            <v>-93615823</v>
          </cell>
          <cell r="AP2363">
            <v>-93615823</v>
          </cell>
          <cell r="AT2363" t="str">
            <v>23</v>
          </cell>
        </row>
        <row r="2364"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>
            <v>0</v>
          </cell>
          <cell r="Z2364">
            <v>0</v>
          </cell>
          <cell r="AA2364">
            <v>0</v>
          </cell>
          <cell r="AD2364">
            <v>0</v>
          </cell>
          <cell r="AE2364">
            <v>0</v>
          </cell>
          <cell r="AF2364">
            <v>0</v>
          </cell>
          <cell r="AG2364">
            <v>0</v>
          </cell>
          <cell r="AH2364">
            <v>0</v>
          </cell>
          <cell r="AI2364">
            <v>0</v>
          </cell>
          <cell r="AJ2364">
            <v>0</v>
          </cell>
          <cell r="AK2364">
            <v>0</v>
          </cell>
          <cell r="AL2364">
            <v>0</v>
          </cell>
          <cell r="AM2364">
            <v>0</v>
          </cell>
          <cell r="AN2364">
            <v>0</v>
          </cell>
          <cell r="AP2364">
            <v>0</v>
          </cell>
          <cell r="AT2364" t="str">
            <v>23</v>
          </cell>
        </row>
        <row r="2365"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>
            <v>0</v>
          </cell>
          <cell r="Z2365">
            <v>0</v>
          </cell>
          <cell r="AA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J2365">
            <v>0</v>
          </cell>
          <cell r="AK2365">
            <v>0</v>
          </cell>
          <cell r="AL2365">
            <v>0</v>
          </cell>
          <cell r="AM2365">
            <v>0</v>
          </cell>
          <cell r="AN2365">
            <v>0</v>
          </cell>
          <cell r="AP2365">
            <v>0</v>
          </cell>
          <cell r="AT2365" t="str">
            <v>23</v>
          </cell>
        </row>
        <row r="2366">
          <cell r="J2366">
            <v>-538103.55000000005</v>
          </cell>
          <cell r="K2366">
            <v>-473486.25</v>
          </cell>
          <cell r="L2366">
            <v>-404638.46</v>
          </cell>
          <cell r="M2366">
            <v>-335503.07</v>
          </cell>
          <cell r="N2366">
            <v>-271173.87</v>
          </cell>
          <cell r="O2366">
            <v>-197581.64</v>
          </cell>
          <cell r="P2366">
            <v>-122441.97</v>
          </cell>
          <cell r="Q2366">
            <v>-16676.3</v>
          </cell>
          <cell r="R2366">
            <v>-19422.13</v>
          </cell>
          <cell r="S2366">
            <v>-15905.03</v>
          </cell>
          <cell r="T2366">
            <v>-15806.53</v>
          </cell>
          <cell r="U2366">
            <v>-15778.65</v>
          </cell>
          <cell r="V2366">
            <v>-15794.23</v>
          </cell>
          <cell r="W2366">
            <v>-15551.14</v>
          </cell>
          <cell r="X2366">
            <v>-15530.8</v>
          </cell>
          <cell r="Y2366">
            <v>-15004.94</v>
          </cell>
          <cell r="Z2366">
            <v>-15003.63</v>
          </cell>
          <cell r="AA2366">
            <v>-14971.68</v>
          </cell>
          <cell r="AD2366">
            <v>-440512.19999999995</v>
          </cell>
          <cell r="AE2366">
            <v>-401257.1570833333</v>
          </cell>
          <cell r="AF2366">
            <v>-336517.21124999999</v>
          </cell>
          <cell r="AG2366">
            <v>-278557.48</v>
          </cell>
          <cell r="AH2366">
            <v>-226734.79041666666</v>
          </cell>
          <cell r="AI2366">
            <v>-180446.89916666667</v>
          </cell>
          <cell r="AJ2366">
            <v>-139603.38125000001</v>
          </cell>
          <cell r="AK2366">
            <v>-104309.9325</v>
          </cell>
          <cell r="AL2366">
            <v>-74743.024583333347</v>
          </cell>
          <cell r="AM2366">
            <v>-50715.175833333342</v>
          </cell>
          <cell r="AN2366">
            <v>-32432.6675</v>
          </cell>
          <cell r="AP2366">
            <v>-12046.888749999998</v>
          </cell>
          <cell r="AT2366" t="str">
            <v>23</v>
          </cell>
        </row>
        <row r="2367">
          <cell r="J2367">
            <v>-21033.54</v>
          </cell>
          <cell r="K2367">
            <v>-19575.14</v>
          </cell>
          <cell r="L2367">
            <v>-17481.47</v>
          </cell>
          <cell r="M2367">
            <v>-14985.28</v>
          </cell>
          <cell r="N2367">
            <v>-12416.12</v>
          </cell>
          <cell r="O2367">
            <v>-8886.1200000000008</v>
          </cell>
          <cell r="P2367">
            <v>-4845.2299999999996</v>
          </cell>
          <cell r="Q2367">
            <v>1605.6</v>
          </cell>
          <cell r="R2367">
            <v>1606.86</v>
          </cell>
          <cell r="S2367">
            <v>2015.28</v>
          </cell>
          <cell r="T2367">
            <v>2221.06</v>
          </cell>
          <cell r="U2367">
            <v>2422.79</v>
          </cell>
          <cell r="V2367">
            <v>2621.86</v>
          </cell>
          <cell r="W2367">
            <v>2837.66</v>
          </cell>
          <cell r="X2367">
            <v>3040.34</v>
          </cell>
          <cell r="Y2367">
            <v>2870.13</v>
          </cell>
          <cell r="Z2367">
            <v>2665.81</v>
          </cell>
          <cell r="AA2367">
            <v>3686.95</v>
          </cell>
          <cell r="AD2367">
            <v>-15254.687083333332</v>
          </cell>
          <cell r="AE2367">
            <v>-14894.712916666669</v>
          </cell>
          <cell r="AF2367">
            <v>-12693.548750000002</v>
          </cell>
          <cell r="AG2367">
            <v>-10554.366249999997</v>
          </cell>
          <cell r="AH2367">
            <v>-8473.151249999999</v>
          </cell>
          <cell r="AI2367">
            <v>-6460.3008333333337</v>
          </cell>
          <cell r="AJ2367">
            <v>-4540.7925000000005</v>
          </cell>
          <cell r="AK2367">
            <v>-2751.8504166666667</v>
          </cell>
          <cell r="AL2367">
            <v>-1152.7995833333334</v>
          </cell>
          <cell r="AM2367">
            <v>219.58958333333331</v>
          </cell>
          <cell r="AN2367">
            <v>1371.8812500000004</v>
          </cell>
          <cell r="AP2367">
            <v>-1382.0450000000001</v>
          </cell>
          <cell r="AT2367" t="str">
            <v>23</v>
          </cell>
        </row>
        <row r="2368">
          <cell r="J2368">
            <v>-3885.01</v>
          </cell>
          <cell r="K2368">
            <v>-4231.96</v>
          </cell>
          <cell r="L2368">
            <v>-4539.8999999999996</v>
          </cell>
          <cell r="M2368">
            <v>-4842.59</v>
          </cell>
          <cell r="N2368">
            <v>-5140.47</v>
          </cell>
          <cell r="O2368">
            <v>-5433.14</v>
          </cell>
          <cell r="P2368">
            <v>-5687.22</v>
          </cell>
          <cell r="Q2368">
            <v>-5903.64</v>
          </cell>
          <cell r="R2368">
            <v>-6115.63</v>
          </cell>
          <cell r="S2368">
            <v>-6571.56</v>
          </cell>
          <cell r="T2368">
            <v>-8559.2800000000007</v>
          </cell>
          <cell r="U2368">
            <v>-11823.34</v>
          </cell>
          <cell r="V2368">
            <v>-15062.66</v>
          </cell>
          <cell r="W2368">
            <v>-18277.68</v>
          </cell>
          <cell r="X2368">
            <v>-21481.46</v>
          </cell>
          <cell r="Y2368">
            <v>-24679.200000000001</v>
          </cell>
          <cell r="Z2368">
            <v>-27872.43</v>
          </cell>
          <cell r="AA2368">
            <v>-31062.12</v>
          </cell>
          <cell r="AD2368">
            <v>-5821.4925000000003</v>
          </cell>
          <cell r="AE2368">
            <v>-4435.432083333334</v>
          </cell>
          <cell r="AF2368">
            <v>-4750.907916666667</v>
          </cell>
          <cell r="AG2368">
            <v>-5139.2325000000001</v>
          </cell>
          <cell r="AH2368">
            <v>-5714.1254166666658</v>
          </cell>
          <cell r="AI2368">
            <v>-6526.8804166666669</v>
          </cell>
          <cell r="AJ2368">
            <v>-7577.854166666667</v>
          </cell>
          <cell r="AK2368">
            <v>-8868.9908333333315</v>
          </cell>
          <cell r="AL2368">
            <v>-10401.414583333333</v>
          </cell>
          <cell r="AM2368">
            <v>-12175.104999999998</v>
          </cell>
          <cell r="AN2368">
            <v>-14190.144166666667</v>
          </cell>
          <cell r="AP2368">
            <v>-19256.593333333334</v>
          </cell>
          <cell r="AT2368" t="str">
            <v>23</v>
          </cell>
        </row>
        <row r="2369">
          <cell r="J2369">
            <v>-133875.76</v>
          </cell>
          <cell r="K2369">
            <v>-139864.56</v>
          </cell>
          <cell r="L2369">
            <v>-138438.72</v>
          </cell>
          <cell r="M2369">
            <v>-134431.5</v>
          </cell>
          <cell r="N2369">
            <v>-135027.54999999999</v>
          </cell>
          <cell r="O2369">
            <v>-121615.84</v>
          </cell>
          <cell r="P2369">
            <v>-103523.66</v>
          </cell>
          <cell r="Q2369">
            <v>-44005.74</v>
          </cell>
          <cell r="R2369">
            <v>-56239.49</v>
          </cell>
          <cell r="S2369">
            <v>-58735.67</v>
          </cell>
          <cell r="T2369">
            <v>-51550.97</v>
          </cell>
          <cell r="U2369">
            <v>-57800.46</v>
          </cell>
          <cell r="V2369">
            <v>-66739.97</v>
          </cell>
          <cell r="W2369">
            <v>-76804.25</v>
          </cell>
          <cell r="X2369">
            <v>-82284.429999999993</v>
          </cell>
          <cell r="Y2369">
            <v>-82572.31</v>
          </cell>
          <cell r="Z2369">
            <v>-86820.14</v>
          </cell>
          <cell r="AA2369">
            <v>-81019.34</v>
          </cell>
          <cell r="AD2369">
            <v>-126779.27458333333</v>
          </cell>
          <cell r="AE2369">
            <v>-118873.5625</v>
          </cell>
          <cell r="AF2369">
            <v>-112491.20083333335</v>
          </cell>
          <cell r="AG2369">
            <v>-106662.50833333332</v>
          </cell>
          <cell r="AH2369">
            <v>-100856.80875000001</v>
          </cell>
          <cell r="AI2369">
            <v>-95128.50208333334</v>
          </cell>
          <cell r="AJ2369">
            <v>-89703.664583333317</v>
          </cell>
          <cell r="AK2369">
            <v>-84736.389583333323</v>
          </cell>
          <cell r="AL2369">
            <v>-80235.827916666647</v>
          </cell>
          <cell r="AM2369">
            <v>-76066.386249999996</v>
          </cell>
          <cell r="AN2369">
            <v>-72366.223333333342</v>
          </cell>
          <cell r="AP2369">
            <v>-67044.80041666668</v>
          </cell>
          <cell r="AT2369" t="str">
            <v>56</v>
          </cell>
        </row>
        <row r="2370">
          <cell r="J2370">
            <v>-1319509.32</v>
          </cell>
          <cell r="K2370">
            <v>-1409804.79</v>
          </cell>
          <cell r="L2370">
            <v>-1415722.34</v>
          </cell>
          <cell r="M2370">
            <v>-1399730.2</v>
          </cell>
          <cell r="N2370">
            <v>-1453751.45</v>
          </cell>
          <cell r="O2370">
            <v>-1339065.9099999999</v>
          </cell>
          <cell r="P2370">
            <v>-1176379.8700000001</v>
          </cell>
          <cell r="Q2370">
            <v>-496288.48</v>
          </cell>
          <cell r="R2370">
            <v>1280121.3700000001</v>
          </cell>
          <cell r="S2370">
            <v>2052557.32</v>
          </cell>
          <cell r="T2370">
            <v>3027716.62</v>
          </cell>
          <cell r="U2370">
            <v>3602398.22</v>
          </cell>
          <cell r="V2370">
            <v>-505254</v>
          </cell>
          <cell r="W2370">
            <v>-664037.05000000005</v>
          </cell>
          <cell r="X2370">
            <v>-767031.36</v>
          </cell>
          <cell r="Y2370">
            <v>-805735.59</v>
          </cell>
          <cell r="Z2370">
            <v>-919622.22</v>
          </cell>
          <cell r="AA2370">
            <v>-895034.21</v>
          </cell>
          <cell r="AD2370">
            <v>-1312477.4545833333</v>
          </cell>
          <cell r="AE2370">
            <v>-1147954.1320833333</v>
          </cell>
          <cell r="AF2370">
            <v>-895484.10416666663</v>
          </cell>
          <cell r="AG2370">
            <v>-581974.14666666649</v>
          </cell>
          <cell r="AH2370">
            <v>-205853.5091666668</v>
          </cell>
          <cell r="AI2370">
            <v>29972.402499999978</v>
          </cell>
          <cell r="AJ2370">
            <v>94973.3633333334</v>
          </cell>
          <cell r="AK2370">
            <v>153075.81000000003</v>
          </cell>
          <cell r="AL2370">
            <v>204854.37625000006</v>
          </cell>
          <cell r="AM2370">
            <v>251859.53624999998</v>
          </cell>
          <cell r="AN2370">
            <v>292616.24166666664</v>
          </cell>
          <cell r="AP2370">
            <v>353965.98458333337</v>
          </cell>
          <cell r="AT2370" t="str">
            <v>56</v>
          </cell>
        </row>
        <row r="2371">
          <cell r="J2371">
            <v>0</v>
          </cell>
          <cell r="K2371">
            <v>0</v>
          </cell>
          <cell r="L2371">
            <v>-786417.32</v>
          </cell>
          <cell r="M2371">
            <v>-1762292.4</v>
          </cell>
          <cell r="N2371">
            <v>-1762292.4</v>
          </cell>
          <cell r="O2371">
            <v>-5782990.5800000001</v>
          </cell>
          <cell r="P2371">
            <v>-5782990.5800000001</v>
          </cell>
          <cell r="Q2371">
            <v>-11335549.890000001</v>
          </cell>
          <cell r="R2371">
            <v>-13422458.300000001</v>
          </cell>
          <cell r="S2371">
            <v>-13422458.300000001</v>
          </cell>
          <cell r="T2371">
            <v>-13422458.300000001</v>
          </cell>
          <cell r="U2371">
            <v>-13422458.300000001</v>
          </cell>
          <cell r="V2371">
            <v>0</v>
          </cell>
          <cell r="W2371">
            <v>0</v>
          </cell>
          <cell r="X2371">
            <v>0</v>
          </cell>
          <cell r="Y2371">
            <v>0</v>
          </cell>
          <cell r="Z2371">
            <v>0</v>
          </cell>
          <cell r="AA2371">
            <v>0</v>
          </cell>
          <cell r="AD2371">
            <v>-1795396.51875</v>
          </cell>
          <cell r="AE2371">
            <v>-2826980.1933333334</v>
          </cell>
          <cell r="AF2371">
            <v>-3945518.3849999998</v>
          </cell>
          <cell r="AG2371">
            <v>-5064056.5766666662</v>
          </cell>
          <cell r="AH2371">
            <v>-6182594.7683333335</v>
          </cell>
          <cell r="AI2371">
            <v>-6741863.8641666658</v>
          </cell>
          <cell r="AJ2371">
            <v>-6741863.8641666658</v>
          </cell>
          <cell r="AK2371">
            <v>-6709096.4758333331</v>
          </cell>
          <cell r="AL2371">
            <v>-6602900.2374999998</v>
          </cell>
          <cell r="AM2371">
            <v>-6456042.5375000006</v>
          </cell>
          <cell r="AN2371">
            <v>-6141655.7466666671</v>
          </cell>
          <cell r="AP2371">
            <v>-5402388.2154166671</v>
          </cell>
          <cell r="AT2371" t="str">
            <v>23</v>
          </cell>
        </row>
        <row r="2372"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-2898559.57</v>
          </cell>
          <cell r="R2372">
            <v>-8804008.6999999993</v>
          </cell>
          <cell r="S2372">
            <v>-8804008.6999999993</v>
          </cell>
          <cell r="T2372">
            <v>-8804008.6999999993</v>
          </cell>
          <cell r="U2372">
            <v>-8804008.6999999993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0</v>
          </cell>
          <cell r="AA2372">
            <v>0</v>
          </cell>
          <cell r="AD2372">
            <v>-120773.31541666666</v>
          </cell>
          <cell r="AE2372">
            <v>-608380.32666666666</v>
          </cell>
          <cell r="AF2372">
            <v>-1342047.7183333333</v>
          </cell>
          <cell r="AG2372">
            <v>-2075715.11</v>
          </cell>
          <cell r="AH2372">
            <v>-2809382.5016666665</v>
          </cell>
          <cell r="AI2372">
            <v>-3176216.1974999998</v>
          </cell>
          <cell r="AJ2372">
            <v>-3176216.1974999998</v>
          </cell>
          <cell r="AK2372">
            <v>-3176216.1974999998</v>
          </cell>
          <cell r="AL2372">
            <v>-3176216.1974999998</v>
          </cell>
          <cell r="AM2372">
            <v>-3176216.1974999998</v>
          </cell>
          <cell r="AN2372">
            <v>-3176216.1974999998</v>
          </cell>
          <cell r="AP2372">
            <v>-3055442.8820833326</v>
          </cell>
          <cell r="AT2372" t="str">
            <v>35</v>
          </cell>
        </row>
        <row r="2373"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L2373">
            <v>0</v>
          </cell>
          <cell r="AM2373">
            <v>0</v>
          </cell>
          <cell r="AN2373">
            <v>0</v>
          </cell>
          <cell r="AP2373">
            <v>0</v>
          </cell>
          <cell r="AT2373" t="str">
            <v>23</v>
          </cell>
        </row>
        <row r="2374"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-34198.32</v>
          </cell>
          <cell r="O2374">
            <v>-34198.32</v>
          </cell>
          <cell r="P2374">
            <v>-34198.32</v>
          </cell>
          <cell r="Q2374">
            <v>-34198.32</v>
          </cell>
          <cell r="R2374">
            <v>-1680839.97</v>
          </cell>
          <cell r="S2374">
            <v>-1680839.97</v>
          </cell>
          <cell r="T2374">
            <v>-1847920.86</v>
          </cell>
          <cell r="U2374">
            <v>-1847920.86</v>
          </cell>
          <cell r="V2374">
            <v>-1348958.04</v>
          </cell>
          <cell r="W2374">
            <v>-1179963.4099999999</v>
          </cell>
          <cell r="X2374">
            <v>-1050217.01</v>
          </cell>
          <cell r="Y2374">
            <v>-791591.89</v>
          </cell>
          <cell r="Z2374">
            <v>-520855.06</v>
          </cell>
          <cell r="AA2374">
            <v>-341875.22</v>
          </cell>
          <cell r="AD2374">
            <v>-9974.51</v>
          </cell>
          <cell r="AE2374">
            <v>-81434.438750000001</v>
          </cell>
          <cell r="AF2374">
            <v>-221504.43625</v>
          </cell>
          <cell r="AG2374">
            <v>-368536.13749999995</v>
          </cell>
          <cell r="AH2374">
            <v>-522529.54249999998</v>
          </cell>
          <cell r="AI2374">
            <v>-655732.83000000007</v>
          </cell>
          <cell r="AJ2374">
            <v>-761104.55708333338</v>
          </cell>
          <cell r="AK2374">
            <v>-854028.74125000008</v>
          </cell>
          <cell r="AL2374">
            <v>-930770.77875000006</v>
          </cell>
          <cell r="AM2374">
            <v>-984031.13833333331</v>
          </cell>
          <cell r="AN2374">
            <v>-1017128.3733333334</v>
          </cell>
          <cell r="AP2374">
            <v>-1025673.4541666667</v>
          </cell>
          <cell r="AT2374" t="str">
            <v>35</v>
          </cell>
        </row>
        <row r="2375"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  <cell r="Z2375">
            <v>0</v>
          </cell>
          <cell r="AA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J2375">
            <v>0</v>
          </cell>
          <cell r="AK2375">
            <v>0</v>
          </cell>
          <cell r="AL2375">
            <v>0</v>
          </cell>
          <cell r="AM2375">
            <v>0</v>
          </cell>
          <cell r="AN2375">
            <v>0</v>
          </cell>
          <cell r="AP2375">
            <v>0</v>
          </cell>
          <cell r="AT2375" t="str">
            <v>23</v>
          </cell>
        </row>
        <row r="2376"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>
            <v>0</v>
          </cell>
          <cell r="Z2376">
            <v>0</v>
          </cell>
          <cell r="AA2376">
            <v>0</v>
          </cell>
          <cell r="AD2376">
            <v>0</v>
          </cell>
          <cell r="AE2376">
            <v>0</v>
          </cell>
          <cell r="AF2376">
            <v>0</v>
          </cell>
          <cell r="AG2376">
            <v>0</v>
          </cell>
          <cell r="AH2376">
            <v>0</v>
          </cell>
          <cell r="AI2376">
            <v>0</v>
          </cell>
          <cell r="AJ2376">
            <v>0</v>
          </cell>
          <cell r="AK2376">
            <v>0</v>
          </cell>
          <cell r="AL2376">
            <v>0</v>
          </cell>
          <cell r="AM2376">
            <v>0</v>
          </cell>
          <cell r="AN2376">
            <v>0</v>
          </cell>
          <cell r="AP2376">
            <v>0</v>
          </cell>
          <cell r="AT2376" t="str">
            <v>35</v>
          </cell>
        </row>
        <row r="2377"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>
            <v>0</v>
          </cell>
          <cell r="Z2377">
            <v>0</v>
          </cell>
          <cell r="AA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K2377">
            <v>0</v>
          </cell>
          <cell r="AL2377">
            <v>0</v>
          </cell>
          <cell r="AM2377">
            <v>0</v>
          </cell>
          <cell r="AN2377">
            <v>0</v>
          </cell>
          <cell r="AP2377">
            <v>0</v>
          </cell>
          <cell r="AT2377" t="str">
            <v>23</v>
          </cell>
        </row>
        <row r="2378"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0</v>
          </cell>
          <cell r="Z2378">
            <v>0</v>
          </cell>
          <cell r="AA2378">
            <v>0</v>
          </cell>
          <cell r="AD2378">
            <v>0</v>
          </cell>
          <cell r="AE2378">
            <v>0</v>
          </cell>
          <cell r="AF2378">
            <v>0</v>
          </cell>
          <cell r="AG2378">
            <v>0</v>
          </cell>
          <cell r="AH2378">
            <v>0</v>
          </cell>
          <cell r="AI2378">
            <v>0</v>
          </cell>
          <cell r="AJ2378">
            <v>0</v>
          </cell>
          <cell r="AK2378">
            <v>0</v>
          </cell>
          <cell r="AL2378">
            <v>0</v>
          </cell>
          <cell r="AM2378">
            <v>0</v>
          </cell>
          <cell r="AN2378">
            <v>0</v>
          </cell>
          <cell r="AP2378">
            <v>0</v>
          </cell>
          <cell r="AT2378" t="str">
            <v>35</v>
          </cell>
        </row>
        <row r="2379">
          <cell r="J2379">
            <v>0</v>
          </cell>
          <cell r="K2379">
            <v>-263465.25</v>
          </cell>
          <cell r="L2379">
            <v>-577535.24</v>
          </cell>
          <cell r="M2379">
            <v>-847706.3</v>
          </cell>
          <cell r="N2379">
            <v>-1211073.43</v>
          </cell>
          <cell r="O2379">
            <v>-1211073.43</v>
          </cell>
          <cell r="P2379">
            <v>-1217803.1299999999</v>
          </cell>
          <cell r="Q2379">
            <v>-1259438.0900000001</v>
          </cell>
          <cell r="R2379">
            <v>-1259438.0900000001</v>
          </cell>
          <cell r="S2379">
            <v>-1259438.0900000001</v>
          </cell>
          <cell r="T2379">
            <v>-1259438.0900000001</v>
          </cell>
          <cell r="U2379">
            <v>-1331749.07</v>
          </cell>
          <cell r="V2379">
            <v>0</v>
          </cell>
          <cell r="W2379">
            <v>-146873.96</v>
          </cell>
          <cell r="X2379">
            <v>-261024.99</v>
          </cell>
          <cell r="Y2379">
            <v>-470482.29</v>
          </cell>
          <cell r="Z2379">
            <v>-589444.43000000005</v>
          </cell>
          <cell r="AA2379">
            <v>-388344.28</v>
          </cell>
          <cell r="AD2379">
            <v>-496531.31874999992</v>
          </cell>
          <cell r="AE2379">
            <v>-601484.49291666655</v>
          </cell>
          <cell r="AF2379">
            <v>-706437.66708333325</v>
          </cell>
          <cell r="AG2379">
            <v>-811390.84124999994</v>
          </cell>
          <cell r="AH2379">
            <v>-919356.97291666653</v>
          </cell>
          <cell r="AI2379">
            <v>-974846.51749999996</v>
          </cell>
          <cell r="AJ2379">
            <v>-969988.54708333325</v>
          </cell>
          <cell r="AK2379">
            <v>-951942.64958333352</v>
          </cell>
          <cell r="AL2379">
            <v>-923037.05541666679</v>
          </cell>
          <cell r="AM2379">
            <v>-881418.17999999982</v>
          </cell>
          <cell r="AN2379">
            <v>-821236.59041666659</v>
          </cell>
          <cell r="AP2379">
            <v>-642218.18541666667</v>
          </cell>
          <cell r="AT2379" t="str">
            <v>23</v>
          </cell>
        </row>
        <row r="2380">
          <cell r="J2380">
            <v>0</v>
          </cell>
          <cell r="K2380">
            <v>-179653.08</v>
          </cell>
          <cell r="L2380">
            <v>-179653.08</v>
          </cell>
          <cell r="M2380">
            <v>-813122.55</v>
          </cell>
          <cell r="N2380">
            <v>-920232.24</v>
          </cell>
          <cell r="O2380">
            <v>-920232.24</v>
          </cell>
          <cell r="P2380">
            <v>-920232.24</v>
          </cell>
          <cell r="Q2380">
            <v>-920232.24</v>
          </cell>
          <cell r="R2380">
            <v>-920232.24</v>
          </cell>
          <cell r="S2380">
            <v>-1000606.06</v>
          </cell>
          <cell r="T2380">
            <v>-1000606.06</v>
          </cell>
          <cell r="U2380">
            <v>-1109891.8999999999</v>
          </cell>
          <cell r="V2380">
            <v>0</v>
          </cell>
          <cell r="W2380">
            <v>-194666.99</v>
          </cell>
          <cell r="X2380">
            <v>-127414.99</v>
          </cell>
          <cell r="Y2380">
            <v>-362179.34</v>
          </cell>
          <cell r="Z2380">
            <v>-371978.77</v>
          </cell>
          <cell r="AA2380">
            <v>-317682.21000000002</v>
          </cell>
          <cell r="AD2380">
            <v>-366103.46249999997</v>
          </cell>
          <cell r="AE2380">
            <v>-442789.48249999998</v>
          </cell>
          <cell r="AF2380">
            <v>-522824.41166666668</v>
          </cell>
          <cell r="AG2380">
            <v>-606208.25000000012</v>
          </cell>
          <cell r="AH2380">
            <v>-694145.66500000015</v>
          </cell>
          <cell r="AI2380">
            <v>-740391.1608333335</v>
          </cell>
          <cell r="AJ2380">
            <v>-741016.74041666684</v>
          </cell>
          <cell r="AK2380">
            <v>-739465.73291666678</v>
          </cell>
          <cell r="AL2380">
            <v>-718499.84541666682</v>
          </cell>
          <cell r="AM2380">
            <v>-676866.65041666676</v>
          </cell>
          <cell r="AN2380">
            <v>-628916.50458333327</v>
          </cell>
          <cell r="AP2380">
            <v>-493525.29749999993</v>
          </cell>
          <cell r="AT2380" t="str">
            <v>23</v>
          </cell>
        </row>
        <row r="2381">
          <cell r="J2381">
            <v>-8662087.2300000004</v>
          </cell>
          <cell r="K2381">
            <v>-5200000</v>
          </cell>
          <cell r="L2381">
            <v>-5200000</v>
          </cell>
          <cell r="M2381">
            <v>-5200000</v>
          </cell>
          <cell r="N2381">
            <v>-3700000</v>
          </cell>
          <cell r="O2381">
            <v>-3700000</v>
          </cell>
          <cell r="P2381">
            <v>-3700000</v>
          </cell>
          <cell r="Q2381">
            <v>-2100000</v>
          </cell>
          <cell r="R2381">
            <v>-2100000</v>
          </cell>
          <cell r="S2381">
            <v>-2100000</v>
          </cell>
          <cell r="T2381">
            <v>-2700000</v>
          </cell>
          <cell r="U2381">
            <v>-2788074</v>
          </cell>
          <cell r="V2381">
            <v>-600000.01</v>
          </cell>
          <cell r="W2381">
            <v>-5800000</v>
          </cell>
          <cell r="X2381">
            <v>-5800000</v>
          </cell>
          <cell r="Y2381">
            <v>-5800000</v>
          </cell>
          <cell r="Z2381">
            <v>-10100000</v>
          </cell>
          <cell r="AA2381">
            <v>-10100000</v>
          </cell>
          <cell r="AD2381">
            <v>-7276912.435833334</v>
          </cell>
          <cell r="AE2381">
            <v>-6683192.769166667</v>
          </cell>
          <cell r="AF2381">
            <v>-6089473.1025</v>
          </cell>
          <cell r="AG2381">
            <v>-5324920.1025</v>
          </cell>
          <cell r="AH2381">
            <v>-4393203.519166667</v>
          </cell>
          <cell r="AI2381">
            <v>-3593259.8016666663</v>
          </cell>
          <cell r="AJ2381">
            <v>-3282339.500833333</v>
          </cell>
          <cell r="AK2381">
            <v>-3332339.5008333339</v>
          </cell>
          <cell r="AL2381">
            <v>-3382339.5008333339</v>
          </cell>
          <cell r="AM2381">
            <v>-3674006.1675000004</v>
          </cell>
          <cell r="AN2381">
            <v>-4207339.5008333335</v>
          </cell>
          <cell r="AP2381">
            <v>-5257339.5008333335</v>
          </cell>
          <cell r="AT2381" t="str">
            <v>35</v>
          </cell>
        </row>
        <row r="2382"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>
            <v>0</v>
          </cell>
          <cell r="Z2382">
            <v>0</v>
          </cell>
          <cell r="AA2382">
            <v>0</v>
          </cell>
          <cell r="AD2382">
            <v>-528.33416666666665</v>
          </cell>
          <cell r="AE2382">
            <v>-528.33416666666665</v>
          </cell>
          <cell r="AF2382">
            <v>-528.33416666666665</v>
          </cell>
          <cell r="AG2382">
            <v>-528.33416666666665</v>
          </cell>
          <cell r="AH2382">
            <v>-264.16708333333332</v>
          </cell>
          <cell r="AI2382">
            <v>0</v>
          </cell>
          <cell r="AJ2382">
            <v>0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P2382">
            <v>0</v>
          </cell>
          <cell r="AT2382" t="str">
            <v>23</v>
          </cell>
        </row>
        <row r="2383"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>
            <v>0</v>
          </cell>
          <cell r="Z2383">
            <v>0</v>
          </cell>
          <cell r="AA2383">
            <v>0</v>
          </cell>
          <cell r="AD2383">
            <v>0</v>
          </cell>
          <cell r="AE2383">
            <v>0</v>
          </cell>
          <cell r="AF2383">
            <v>0</v>
          </cell>
          <cell r="AG2383">
            <v>0</v>
          </cell>
          <cell r="AH2383">
            <v>0</v>
          </cell>
          <cell r="AI2383">
            <v>0</v>
          </cell>
          <cell r="AJ2383">
            <v>0</v>
          </cell>
          <cell r="AK2383">
            <v>0</v>
          </cell>
          <cell r="AL2383">
            <v>0</v>
          </cell>
          <cell r="AM2383">
            <v>0</v>
          </cell>
          <cell r="AN2383">
            <v>0</v>
          </cell>
          <cell r="AP2383">
            <v>0</v>
          </cell>
          <cell r="AT2383" t="str">
            <v>35</v>
          </cell>
        </row>
        <row r="2384"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H2384">
            <v>0</v>
          </cell>
          <cell r="AI2384">
            <v>0</v>
          </cell>
          <cell r="AJ2384">
            <v>0</v>
          </cell>
          <cell r="AK2384">
            <v>0</v>
          </cell>
          <cell r="AL2384">
            <v>0</v>
          </cell>
          <cell r="AM2384">
            <v>0</v>
          </cell>
          <cell r="AN2384">
            <v>0</v>
          </cell>
          <cell r="AP2384">
            <v>0</v>
          </cell>
          <cell r="AT2384" t="str">
            <v>23</v>
          </cell>
        </row>
        <row r="2385">
          <cell r="J2385">
            <v>-287180.09999999998</v>
          </cell>
          <cell r="K2385">
            <v>-248003.31</v>
          </cell>
          <cell r="L2385">
            <v>-206261.6</v>
          </cell>
          <cell r="M2385">
            <v>-164345.53</v>
          </cell>
          <cell r="N2385">
            <v>-125343.41</v>
          </cell>
          <cell r="O2385">
            <v>-80725.19</v>
          </cell>
          <cell r="P2385">
            <v>-35168.79</v>
          </cell>
          <cell r="Q2385">
            <v>28955.84</v>
          </cell>
          <cell r="R2385">
            <v>27291.07</v>
          </cell>
          <cell r="S2385">
            <v>29423.45</v>
          </cell>
          <cell r="T2385">
            <v>29483.17</v>
          </cell>
          <cell r="U2385">
            <v>29500.07</v>
          </cell>
          <cell r="V2385">
            <v>29490.62</v>
          </cell>
          <cell r="W2385">
            <v>29638</v>
          </cell>
          <cell r="X2385">
            <v>29650.33</v>
          </cell>
          <cell r="Y2385">
            <v>29969.15</v>
          </cell>
          <cell r="Z2385">
            <v>29969.95</v>
          </cell>
          <cell r="AA2385">
            <v>29989.32</v>
          </cell>
          <cell r="AD2385">
            <v>-249189.88666666669</v>
          </cell>
          <cell r="AE2385">
            <v>-204211.55333333334</v>
          </cell>
          <cell r="AF2385">
            <v>-164960.39374999996</v>
          </cell>
          <cell r="AG2385">
            <v>-129820.00874999999</v>
          </cell>
          <cell r="AH2385">
            <v>-98400.449166666644</v>
          </cell>
          <cell r="AI2385">
            <v>-70336.580833333355</v>
          </cell>
          <cell r="AJ2385">
            <v>-45573.579583333347</v>
          </cell>
          <cell r="AK2385">
            <v>-24175.527916666662</v>
          </cell>
          <cell r="AL2385">
            <v>-6249.4191666666675</v>
          </cell>
          <cell r="AM2385">
            <v>8318.4158333333326</v>
          </cell>
          <cell r="AN2385">
            <v>19402.910416666669</v>
          </cell>
          <cell r="AP2385">
            <v>25740.254166666666</v>
          </cell>
          <cell r="AT2385" t="str">
            <v>57</v>
          </cell>
        </row>
        <row r="2386">
          <cell r="J2386">
            <v>2640.05</v>
          </cell>
          <cell r="K2386">
            <v>-2778.04</v>
          </cell>
          <cell r="L2386">
            <v>-8227.16</v>
          </cell>
          <cell r="M2386">
            <v>-13460.76</v>
          </cell>
          <cell r="N2386">
            <v>-18177.34</v>
          </cell>
          <cell r="O2386">
            <v>-23222.73</v>
          </cell>
          <cell r="P2386">
            <v>-28111.14</v>
          </cell>
          <cell r="Q2386">
            <v>-34554.36</v>
          </cell>
          <cell r="R2386">
            <v>-34387.53</v>
          </cell>
          <cell r="S2386">
            <v>-34601.230000000003</v>
          </cell>
          <cell r="T2386">
            <v>-34128.21</v>
          </cell>
          <cell r="U2386">
            <v>-33965.9</v>
          </cell>
          <cell r="V2386">
            <v>-33800.949999999997</v>
          </cell>
          <cell r="W2386">
            <v>-33980.720000000001</v>
          </cell>
          <cell r="X2386">
            <v>-33484.480000000003</v>
          </cell>
          <cell r="Y2386">
            <v>-33350.43</v>
          </cell>
          <cell r="Z2386">
            <v>-33183.51</v>
          </cell>
          <cell r="AA2386">
            <v>-33018.449999999997</v>
          </cell>
          <cell r="AD2386">
            <v>6033.6604166666684</v>
          </cell>
          <cell r="AE2386">
            <v>-2601.708333333333</v>
          </cell>
          <cell r="AF2386">
            <v>-10389.599166666665</v>
          </cell>
          <cell r="AG2386">
            <v>-16365.26</v>
          </cell>
          <cell r="AH2386">
            <v>-20150.122500000001</v>
          </cell>
          <cell r="AI2386">
            <v>-23432.904166666671</v>
          </cell>
          <cell r="AJ2386">
            <v>-26251.390833333335</v>
          </cell>
          <cell r="AK2386">
            <v>-28603.890833333335</v>
          </cell>
          <cell r="AL2386">
            <v>-30485.015416666662</v>
          </cell>
          <cell r="AM2386">
            <v>-31939.008749999997</v>
          </cell>
          <cell r="AN2386">
            <v>-32972.420833333337</v>
          </cell>
          <cell r="AP2386">
            <v>-29598.215833333335</v>
          </cell>
          <cell r="AT2386" t="str">
            <v>57</v>
          </cell>
        </row>
        <row r="2387"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-14959.15</v>
          </cell>
          <cell r="W2387">
            <v>-17159.560000000001</v>
          </cell>
          <cell r="X2387">
            <v>-19622.27</v>
          </cell>
          <cell r="Y2387">
            <v>-22728.83</v>
          </cell>
          <cell r="Z2387">
            <v>-25984.54</v>
          </cell>
          <cell r="AA2387">
            <v>-29064.880000000001</v>
          </cell>
          <cell r="AD2387">
            <v>0</v>
          </cell>
          <cell r="AE2387">
            <v>0</v>
          </cell>
          <cell r="AF2387">
            <v>0</v>
          </cell>
          <cell r="AG2387">
            <v>0</v>
          </cell>
          <cell r="AH2387">
            <v>0</v>
          </cell>
          <cell r="AI2387">
            <v>-623.29791666666665</v>
          </cell>
          <cell r="AJ2387">
            <v>-1961.5775000000001</v>
          </cell>
          <cell r="AK2387">
            <v>-3494.1537499999999</v>
          </cell>
          <cell r="AL2387">
            <v>-5258.7829166666661</v>
          </cell>
          <cell r="AM2387">
            <v>-7288.5066666666671</v>
          </cell>
          <cell r="AN2387">
            <v>-9582.2325000000001</v>
          </cell>
          <cell r="AP2387">
            <v>-14701.337500000001</v>
          </cell>
          <cell r="AT2387" t="str">
            <v>23</v>
          </cell>
        </row>
        <row r="2388"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-3352.52</v>
          </cell>
          <cell r="W2388">
            <v>-4541.24</v>
          </cell>
          <cell r="X2388">
            <v>-5784.61</v>
          </cell>
          <cell r="Y2388">
            <v>-7558.35</v>
          </cell>
          <cell r="Z2388">
            <v>-9594.92</v>
          </cell>
          <cell r="AA2388">
            <v>-11627.24</v>
          </cell>
          <cell r="AD2388">
            <v>0</v>
          </cell>
          <cell r="AE2388">
            <v>0</v>
          </cell>
          <cell r="AF2388">
            <v>0</v>
          </cell>
          <cell r="AG2388">
            <v>0</v>
          </cell>
          <cell r="AH2388">
            <v>0</v>
          </cell>
          <cell r="AI2388">
            <v>-139.68833333333333</v>
          </cell>
          <cell r="AJ2388">
            <v>-468.59499999999997</v>
          </cell>
          <cell r="AK2388">
            <v>-898.83875</v>
          </cell>
          <cell r="AL2388">
            <v>-1454.7954166666666</v>
          </cell>
          <cell r="AM2388">
            <v>-2169.5149999999999</v>
          </cell>
          <cell r="AN2388">
            <v>-3053.771666666667</v>
          </cell>
          <cell r="AP2388">
            <v>-5186.0570833333331</v>
          </cell>
          <cell r="AT2388" t="str">
            <v>23</v>
          </cell>
        </row>
        <row r="2389">
          <cell r="J2389">
            <v>0</v>
          </cell>
          <cell r="K2389">
            <v>-3151.43</v>
          </cell>
          <cell r="L2389">
            <v>-10978.56</v>
          </cell>
          <cell r="M2389">
            <v>-18716.34</v>
          </cell>
          <cell r="N2389">
            <v>-27032.61</v>
          </cell>
          <cell r="O2389">
            <v>-34630.26</v>
          </cell>
          <cell r="P2389">
            <v>-34630.26</v>
          </cell>
          <cell r="Q2389">
            <v>-48866.33</v>
          </cell>
          <cell r="R2389">
            <v>-56057.760000000002</v>
          </cell>
          <cell r="S2389">
            <v>-63305.54</v>
          </cell>
          <cell r="T2389">
            <v>-70539.960000000006</v>
          </cell>
          <cell r="U2389">
            <v>-77454.710000000006</v>
          </cell>
          <cell r="V2389">
            <v>-698139.12</v>
          </cell>
          <cell r="W2389">
            <v>-636374.73</v>
          </cell>
          <cell r="X2389">
            <v>-573333.77</v>
          </cell>
          <cell r="Y2389">
            <v>-507751.44</v>
          </cell>
          <cell r="Z2389">
            <v>-441936.58</v>
          </cell>
          <cell r="AA2389">
            <v>-378690.51</v>
          </cell>
          <cell r="AD2389">
            <v>-12797.718750000002</v>
          </cell>
          <cell r="AE2389">
            <v>-17169.555833333336</v>
          </cell>
          <cell r="AF2389">
            <v>-22143.026666666672</v>
          </cell>
          <cell r="AG2389">
            <v>-27719.922500000001</v>
          </cell>
          <cell r="AH2389">
            <v>-33886.367083333338</v>
          </cell>
          <cell r="AI2389">
            <v>-66202.776666666672</v>
          </cell>
          <cell r="AJ2389">
            <v>-121676.21083333333</v>
          </cell>
          <cell r="AK2389">
            <v>-171491.98208333334</v>
          </cell>
          <cell r="AL2389">
            <v>-215299.91166666665</v>
          </cell>
          <cell r="AM2389">
            <v>-252964.03958333333</v>
          </cell>
          <cell r="AN2389">
            <v>-284587.54875000002</v>
          </cell>
          <cell r="AP2389">
            <v>-331196.58</v>
          </cell>
          <cell r="AT2389" t="str">
            <v>23</v>
          </cell>
        </row>
        <row r="2390"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-206875.5</v>
          </cell>
          <cell r="W2390">
            <v>-199367.54</v>
          </cell>
          <cell r="X2390">
            <v>-189360.97</v>
          </cell>
          <cell r="Y2390">
            <v>-177854.87</v>
          </cell>
          <cell r="Z2390">
            <v>-167227.97</v>
          </cell>
          <cell r="AA2390">
            <v>-156218.48000000001</v>
          </cell>
          <cell r="AD2390">
            <v>402.85500000000002</v>
          </cell>
          <cell r="AE2390">
            <v>313.33166666666665</v>
          </cell>
          <cell r="AF2390">
            <v>223.80833333333331</v>
          </cell>
          <cell r="AG2390">
            <v>134.285</v>
          </cell>
          <cell r="AH2390">
            <v>44.761666666666663</v>
          </cell>
          <cell r="AI2390">
            <v>-8619.8125</v>
          </cell>
          <cell r="AJ2390">
            <v>-25546.605833333335</v>
          </cell>
          <cell r="AK2390">
            <v>-41743.627083333333</v>
          </cell>
          <cell r="AL2390">
            <v>-57044.287083333336</v>
          </cell>
          <cell r="AM2390">
            <v>-71422.738750000004</v>
          </cell>
          <cell r="AN2390">
            <v>-84899.674166666664</v>
          </cell>
          <cell r="AP2390">
            <v>-109271.35833333334</v>
          </cell>
          <cell r="AT2390" t="str">
            <v>23</v>
          </cell>
        </row>
        <row r="2391">
          <cell r="J2391">
            <v>-4007371</v>
          </cell>
          <cell r="K2391">
            <v>-3869186</v>
          </cell>
          <cell r="L2391">
            <v>-3731001</v>
          </cell>
          <cell r="M2391">
            <v>-3592816</v>
          </cell>
          <cell r="N2391">
            <v>-3454631</v>
          </cell>
          <cell r="O2391">
            <v>-3316446</v>
          </cell>
          <cell r="P2391">
            <v>-3178261</v>
          </cell>
          <cell r="Q2391">
            <v>-3040076</v>
          </cell>
          <cell r="R2391">
            <v>-2901891</v>
          </cell>
          <cell r="S2391">
            <v>-2763706</v>
          </cell>
          <cell r="T2391">
            <v>-2625521</v>
          </cell>
          <cell r="U2391">
            <v>-2487336</v>
          </cell>
          <cell r="V2391">
            <v>-2349151</v>
          </cell>
          <cell r="W2391">
            <v>-2210966</v>
          </cell>
          <cell r="X2391">
            <v>-2072781</v>
          </cell>
          <cell r="Y2391">
            <v>-1934596</v>
          </cell>
          <cell r="Z2391">
            <v>-1796411</v>
          </cell>
          <cell r="AA2391">
            <v>-1658226</v>
          </cell>
          <cell r="AD2391">
            <v>-3869186</v>
          </cell>
          <cell r="AE2391">
            <v>-3731001</v>
          </cell>
          <cell r="AF2391">
            <v>-3592816</v>
          </cell>
          <cell r="AG2391">
            <v>-3454631</v>
          </cell>
          <cell r="AH2391">
            <v>-3316446</v>
          </cell>
          <cell r="AI2391">
            <v>-3178261</v>
          </cell>
          <cell r="AJ2391">
            <v>-3040076</v>
          </cell>
          <cell r="AK2391">
            <v>-2901891</v>
          </cell>
          <cell r="AL2391">
            <v>-2763706</v>
          </cell>
          <cell r="AM2391">
            <v>-2625521</v>
          </cell>
          <cell r="AN2391">
            <v>-2487336</v>
          </cell>
          <cell r="AP2391">
            <v>-2210966</v>
          </cell>
          <cell r="AT2391" t="str">
            <v>25</v>
          </cell>
        </row>
        <row r="2392">
          <cell r="J2392">
            <v>-1160067</v>
          </cell>
          <cell r="K2392">
            <v>-1120065</v>
          </cell>
          <cell r="L2392">
            <v>-1080063</v>
          </cell>
          <cell r="M2392">
            <v>-1040061</v>
          </cell>
          <cell r="N2392">
            <v>-1000059</v>
          </cell>
          <cell r="O2392">
            <v>-960057</v>
          </cell>
          <cell r="P2392">
            <v>-920055</v>
          </cell>
          <cell r="Q2392">
            <v>-880053</v>
          </cell>
          <cell r="R2392">
            <v>-840051</v>
          </cell>
          <cell r="S2392">
            <v>-800049</v>
          </cell>
          <cell r="T2392">
            <v>-760047</v>
          </cell>
          <cell r="U2392">
            <v>-720045</v>
          </cell>
          <cell r="V2392">
            <v>-680043</v>
          </cell>
          <cell r="W2392">
            <v>-640041</v>
          </cell>
          <cell r="X2392">
            <v>-600039</v>
          </cell>
          <cell r="Y2392">
            <v>-560037</v>
          </cell>
          <cell r="Z2392">
            <v>-520035</v>
          </cell>
          <cell r="AA2392">
            <v>-480033</v>
          </cell>
          <cell r="AD2392">
            <v>-1120065</v>
          </cell>
          <cell r="AE2392">
            <v>-1080063</v>
          </cell>
          <cell r="AF2392">
            <v>-1040061</v>
          </cell>
          <cell r="AG2392">
            <v>-1000059</v>
          </cell>
          <cell r="AH2392">
            <v>-960057</v>
          </cell>
          <cell r="AI2392">
            <v>-920055</v>
          </cell>
          <cell r="AJ2392">
            <v>-880053</v>
          </cell>
          <cell r="AK2392">
            <v>-840051</v>
          </cell>
          <cell r="AL2392">
            <v>-800049</v>
          </cell>
          <cell r="AM2392">
            <v>-760047</v>
          </cell>
          <cell r="AN2392">
            <v>-720045</v>
          </cell>
          <cell r="AP2392">
            <v>-640041</v>
          </cell>
          <cell r="AT2392" t="str">
            <v>25</v>
          </cell>
        </row>
        <row r="2393"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  <cell r="AA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0</v>
          </cell>
          <cell r="AJ2393">
            <v>0</v>
          </cell>
          <cell r="AK2393">
            <v>0</v>
          </cell>
          <cell r="AL2393">
            <v>0</v>
          </cell>
          <cell r="AM2393">
            <v>0</v>
          </cell>
          <cell r="AN2393">
            <v>0</v>
          </cell>
          <cell r="AP2393">
            <v>0</v>
          </cell>
          <cell r="AT2393" t="str">
            <v>57</v>
          </cell>
        </row>
        <row r="2394">
          <cell r="J2394">
            <v>-8175064.9699999997</v>
          </cell>
          <cell r="K2394">
            <v>0</v>
          </cell>
          <cell r="L2394">
            <v>0</v>
          </cell>
          <cell r="M2394">
            <v>0</v>
          </cell>
          <cell r="N2394">
            <v>-9300000</v>
          </cell>
          <cell r="O2394">
            <v>-9300000</v>
          </cell>
          <cell r="P2394">
            <v>-9300000</v>
          </cell>
          <cell r="Q2394">
            <v>-11200000</v>
          </cell>
          <cell r="R2394">
            <v>-11200000</v>
          </cell>
          <cell r="S2394">
            <v>-11200000</v>
          </cell>
          <cell r="T2394">
            <v>-11200000</v>
          </cell>
          <cell r="U2394">
            <v>-11945200</v>
          </cell>
          <cell r="V2394">
            <v>0</v>
          </cell>
          <cell r="W2394">
            <v>0</v>
          </cell>
          <cell r="X2394">
            <v>0</v>
          </cell>
          <cell r="Y2394">
            <v>0</v>
          </cell>
          <cell r="Z2394">
            <v>0</v>
          </cell>
          <cell r="AA2394">
            <v>0</v>
          </cell>
          <cell r="AD2394">
            <v>-10120121.705833333</v>
          </cell>
          <cell r="AE2394">
            <v>-9698521.7891666666</v>
          </cell>
          <cell r="AF2394">
            <v>-9276921.8725000005</v>
          </cell>
          <cell r="AG2394">
            <v>-8717821.9558333326</v>
          </cell>
          <cell r="AH2394">
            <v>-8052272.0391666666</v>
          </cell>
          <cell r="AI2394">
            <v>-7394394.3737500003</v>
          </cell>
          <cell r="AJ2394">
            <v>-7053766.666666667</v>
          </cell>
          <cell r="AK2394">
            <v>-7053766.666666667</v>
          </cell>
          <cell r="AL2394">
            <v>-7053766.666666667</v>
          </cell>
          <cell r="AM2394">
            <v>-6666266.666666667</v>
          </cell>
          <cell r="AN2394">
            <v>-5891266.666666667</v>
          </cell>
          <cell r="AP2394">
            <v>-4691266.666666667</v>
          </cell>
          <cell r="AT2394" t="str">
            <v>23</v>
          </cell>
        </row>
        <row r="2395"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D2395">
            <v>0</v>
          </cell>
          <cell r="AE2395">
            <v>0</v>
          </cell>
          <cell r="AF2395">
            <v>0</v>
          </cell>
          <cell r="AG2395">
            <v>0</v>
          </cell>
          <cell r="AH2395">
            <v>0</v>
          </cell>
          <cell r="AI2395">
            <v>0</v>
          </cell>
          <cell r="AJ2395">
            <v>0</v>
          </cell>
          <cell r="AK2395">
            <v>0</v>
          </cell>
          <cell r="AL2395">
            <v>0</v>
          </cell>
          <cell r="AM2395">
            <v>0</v>
          </cell>
          <cell r="AN2395">
            <v>0</v>
          </cell>
          <cell r="AP2395">
            <v>-6352.6170833333335</v>
          </cell>
          <cell r="AT2395">
            <v>0</v>
          </cell>
        </row>
        <row r="2396"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-57223.083749999998</v>
          </cell>
          <cell r="AT2396">
            <v>0</v>
          </cell>
        </row>
        <row r="2397"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0</v>
          </cell>
          <cell r="Z2397">
            <v>0</v>
          </cell>
          <cell r="AA2397">
            <v>0</v>
          </cell>
          <cell r="AD2397">
            <v>0</v>
          </cell>
          <cell r="AE2397">
            <v>0</v>
          </cell>
          <cell r="AF2397">
            <v>0</v>
          </cell>
          <cell r="AG2397">
            <v>0</v>
          </cell>
          <cell r="AH2397">
            <v>0</v>
          </cell>
          <cell r="AI2397">
            <v>0</v>
          </cell>
          <cell r="AJ2397">
            <v>0</v>
          </cell>
          <cell r="AK2397">
            <v>0</v>
          </cell>
          <cell r="AL2397">
            <v>0</v>
          </cell>
          <cell r="AM2397">
            <v>0</v>
          </cell>
          <cell r="AN2397">
            <v>0</v>
          </cell>
          <cell r="AP2397">
            <v>-1497.405</v>
          </cell>
          <cell r="AT2397">
            <v>0</v>
          </cell>
        </row>
        <row r="2398"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>
            <v>0</v>
          </cell>
          <cell r="Z2398">
            <v>0</v>
          </cell>
          <cell r="AA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K2398">
            <v>0</v>
          </cell>
          <cell r="AL2398">
            <v>0</v>
          </cell>
          <cell r="AM2398">
            <v>0</v>
          </cell>
          <cell r="AN2398">
            <v>0</v>
          </cell>
          <cell r="AP2398">
            <v>-8864.7558333333345</v>
          </cell>
          <cell r="AT2398">
            <v>0</v>
          </cell>
        </row>
        <row r="2399"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0</v>
          </cell>
          <cell r="Z2399">
            <v>0</v>
          </cell>
          <cell r="AA2399">
            <v>0</v>
          </cell>
          <cell r="AD2399">
            <v>0</v>
          </cell>
          <cell r="AE2399">
            <v>0</v>
          </cell>
          <cell r="AF2399">
            <v>0</v>
          </cell>
          <cell r="AG2399">
            <v>0</v>
          </cell>
          <cell r="AH2399">
            <v>0</v>
          </cell>
          <cell r="AI2399">
            <v>0</v>
          </cell>
          <cell r="AJ2399">
            <v>0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-3599.7479166666667</v>
          </cell>
          <cell r="AT2399">
            <v>0</v>
          </cell>
        </row>
        <row r="2400"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0</v>
          </cell>
          <cell r="AA2400">
            <v>0</v>
          </cell>
          <cell r="AD2400">
            <v>0</v>
          </cell>
          <cell r="AE2400">
            <v>0</v>
          </cell>
          <cell r="AF2400">
            <v>0</v>
          </cell>
          <cell r="AG2400">
            <v>0</v>
          </cell>
          <cell r="AH2400">
            <v>0</v>
          </cell>
          <cell r="AI2400">
            <v>0</v>
          </cell>
          <cell r="AJ2400">
            <v>0</v>
          </cell>
          <cell r="AK2400">
            <v>0</v>
          </cell>
          <cell r="AL2400">
            <v>0</v>
          </cell>
          <cell r="AM2400">
            <v>0</v>
          </cell>
          <cell r="AN2400">
            <v>0</v>
          </cell>
          <cell r="AP2400">
            <v>-1.6741666666666666</v>
          </cell>
          <cell r="AT2400">
            <v>0</v>
          </cell>
        </row>
        <row r="2401"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>
            <v>0</v>
          </cell>
          <cell r="Z2401">
            <v>0</v>
          </cell>
          <cell r="AA2401">
            <v>0</v>
          </cell>
          <cell r="AD2401">
            <v>0</v>
          </cell>
          <cell r="AE2401">
            <v>0</v>
          </cell>
          <cell r="AF2401">
            <v>0</v>
          </cell>
          <cell r="AG2401">
            <v>0</v>
          </cell>
          <cell r="AH2401">
            <v>0</v>
          </cell>
          <cell r="AI2401">
            <v>0</v>
          </cell>
          <cell r="AJ2401">
            <v>0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P2401">
            <v>-908.23</v>
          </cell>
          <cell r="AT2401">
            <v>0</v>
          </cell>
        </row>
        <row r="2402"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>
            <v>0</v>
          </cell>
          <cell r="Z2402">
            <v>0</v>
          </cell>
          <cell r="AA2402">
            <v>0</v>
          </cell>
          <cell r="AD2402">
            <v>0</v>
          </cell>
          <cell r="AE2402">
            <v>0</v>
          </cell>
          <cell r="AF2402">
            <v>0</v>
          </cell>
          <cell r="AG2402">
            <v>0</v>
          </cell>
          <cell r="AH2402">
            <v>0</v>
          </cell>
          <cell r="AI2402">
            <v>0</v>
          </cell>
          <cell r="AJ2402">
            <v>0</v>
          </cell>
          <cell r="AK2402">
            <v>0</v>
          </cell>
          <cell r="AL2402">
            <v>0</v>
          </cell>
          <cell r="AM2402">
            <v>0</v>
          </cell>
          <cell r="AN2402">
            <v>0</v>
          </cell>
          <cell r="AP2402">
            <v>22339.22208333333</v>
          </cell>
          <cell r="AT2402">
            <v>0</v>
          </cell>
        </row>
        <row r="2403"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P2403">
            <v>-21.885833333333334</v>
          </cell>
          <cell r="AT2403">
            <v>0</v>
          </cell>
        </row>
        <row r="2404"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Y2404">
            <v>0</v>
          </cell>
          <cell r="Z2404">
            <v>0</v>
          </cell>
          <cell r="AA2404">
            <v>0</v>
          </cell>
          <cell r="AD2404">
            <v>0</v>
          </cell>
          <cell r="AE2404">
            <v>0</v>
          </cell>
          <cell r="AF2404">
            <v>0</v>
          </cell>
          <cell r="AG2404">
            <v>0</v>
          </cell>
          <cell r="AH2404">
            <v>0</v>
          </cell>
          <cell r="AI2404">
            <v>0</v>
          </cell>
          <cell r="AJ2404">
            <v>0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P2404">
            <v>-8.918333333333333</v>
          </cell>
          <cell r="AT2404">
            <v>0</v>
          </cell>
        </row>
        <row r="2405"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L2405">
            <v>0</v>
          </cell>
          <cell r="AM2405">
            <v>0</v>
          </cell>
          <cell r="AN2405">
            <v>0</v>
          </cell>
          <cell r="AP2405">
            <v>-100.37875000000001</v>
          </cell>
          <cell r="AT2405">
            <v>0</v>
          </cell>
        </row>
        <row r="2406"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D2406">
            <v>0</v>
          </cell>
          <cell r="AE2406">
            <v>0</v>
          </cell>
          <cell r="AF2406">
            <v>0</v>
          </cell>
          <cell r="AG2406">
            <v>0</v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-2.6266666666666665</v>
          </cell>
          <cell r="AT2406">
            <v>0</v>
          </cell>
        </row>
        <row r="2407"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0</v>
          </cell>
          <cell r="Z2407">
            <v>0</v>
          </cell>
          <cell r="AA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P2407">
            <v>-15.550416666666665</v>
          </cell>
          <cell r="AT2407">
            <v>0</v>
          </cell>
        </row>
        <row r="2408"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>
            <v>0</v>
          </cell>
          <cell r="Z2408">
            <v>0</v>
          </cell>
          <cell r="AA2408">
            <v>0</v>
          </cell>
          <cell r="AD2408">
            <v>0</v>
          </cell>
          <cell r="AE2408">
            <v>0</v>
          </cell>
          <cell r="AF2408">
            <v>0</v>
          </cell>
          <cell r="AG2408">
            <v>0</v>
          </cell>
          <cell r="AH2408">
            <v>0</v>
          </cell>
          <cell r="AI2408">
            <v>0</v>
          </cell>
          <cell r="AJ2408">
            <v>0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-6.3145833333333341</v>
          </cell>
          <cell r="AT2408">
            <v>0</v>
          </cell>
        </row>
        <row r="2409"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Y2409">
            <v>0</v>
          </cell>
          <cell r="Z2409">
            <v>0</v>
          </cell>
          <cell r="AA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L2409">
            <v>0</v>
          </cell>
          <cell r="AM2409">
            <v>0</v>
          </cell>
          <cell r="AN2409">
            <v>0</v>
          </cell>
          <cell r="AP2409">
            <v>-27611417.388750002</v>
          </cell>
          <cell r="AT2409">
            <v>0</v>
          </cell>
        </row>
        <row r="2410"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L2410">
            <v>0</v>
          </cell>
          <cell r="AM2410">
            <v>0</v>
          </cell>
          <cell r="AN2410">
            <v>0</v>
          </cell>
          <cell r="AP2410">
            <v>-41.317916666666669</v>
          </cell>
          <cell r="AT2410">
            <v>0</v>
          </cell>
        </row>
        <row r="2411">
          <cell r="J2411">
            <v>-8165809</v>
          </cell>
          <cell r="K2411">
            <v>-8165809</v>
          </cell>
          <cell r="L2411">
            <v>-8165809</v>
          </cell>
          <cell r="M2411">
            <v>-8165809</v>
          </cell>
          <cell r="N2411">
            <v>-8165809</v>
          </cell>
          <cell r="O2411">
            <v>-8165809</v>
          </cell>
          <cell r="P2411">
            <v>-8165809</v>
          </cell>
          <cell r="Q2411">
            <v>-8165809</v>
          </cell>
          <cell r="R2411">
            <v>-8165809</v>
          </cell>
          <cell r="S2411">
            <v>-8165809</v>
          </cell>
          <cell r="T2411">
            <v>-8165809</v>
          </cell>
          <cell r="U2411">
            <v>-8165809</v>
          </cell>
          <cell r="V2411">
            <v>-8165809</v>
          </cell>
          <cell r="W2411">
            <v>-8165809</v>
          </cell>
          <cell r="X2411">
            <v>-8165809</v>
          </cell>
          <cell r="Y2411">
            <v>-8165809</v>
          </cell>
          <cell r="Z2411">
            <v>-8165809</v>
          </cell>
          <cell r="AA2411">
            <v>-8165809</v>
          </cell>
          <cell r="AD2411">
            <v>-8165809</v>
          </cell>
          <cell r="AE2411">
            <v>-8165809</v>
          </cell>
          <cell r="AF2411">
            <v>-8165809</v>
          </cell>
          <cell r="AG2411">
            <v>-8165809</v>
          </cell>
          <cell r="AH2411">
            <v>-8165809</v>
          </cell>
          <cell r="AI2411">
            <v>-8165809</v>
          </cell>
          <cell r="AJ2411">
            <v>-8165809</v>
          </cell>
          <cell r="AK2411">
            <v>-8165809</v>
          </cell>
          <cell r="AL2411">
            <v>-8165809</v>
          </cell>
          <cell r="AM2411">
            <v>-8165809</v>
          </cell>
          <cell r="AN2411">
            <v>-8165809</v>
          </cell>
          <cell r="AP2411">
            <v>-8165809</v>
          </cell>
          <cell r="AT2411">
            <v>10</v>
          </cell>
        </row>
        <row r="2412">
          <cell r="J2412">
            <v>8165809</v>
          </cell>
          <cell r="K2412">
            <v>8165809</v>
          </cell>
          <cell r="L2412">
            <v>8165809</v>
          </cell>
          <cell r="M2412">
            <v>8165809</v>
          </cell>
          <cell r="N2412">
            <v>8165809</v>
          </cell>
          <cell r="O2412">
            <v>8165809</v>
          </cell>
          <cell r="P2412">
            <v>8165809</v>
          </cell>
          <cell r="Q2412">
            <v>8165809</v>
          </cell>
          <cell r="R2412">
            <v>8165809</v>
          </cell>
          <cell r="S2412">
            <v>8165809</v>
          </cell>
          <cell r="T2412">
            <v>8165809</v>
          </cell>
          <cell r="U2412">
            <v>8165809</v>
          </cell>
          <cell r="V2412">
            <v>8165809</v>
          </cell>
          <cell r="W2412">
            <v>8165809</v>
          </cell>
          <cell r="X2412">
            <v>8165809</v>
          </cell>
          <cell r="Y2412">
            <v>8165809</v>
          </cell>
          <cell r="Z2412">
            <v>8165809</v>
          </cell>
          <cell r="AA2412">
            <v>8165809</v>
          </cell>
          <cell r="AD2412">
            <v>8165809</v>
          </cell>
          <cell r="AE2412">
            <v>8165809</v>
          </cell>
          <cell r="AF2412">
            <v>8165809</v>
          </cell>
          <cell r="AG2412">
            <v>8165809</v>
          </cell>
          <cell r="AH2412">
            <v>8165809</v>
          </cell>
          <cell r="AI2412">
            <v>8165809</v>
          </cell>
          <cell r="AJ2412">
            <v>8165809</v>
          </cell>
          <cell r="AK2412">
            <v>8165809</v>
          </cell>
          <cell r="AL2412">
            <v>8165809</v>
          </cell>
          <cell r="AM2412">
            <v>8165809</v>
          </cell>
          <cell r="AN2412">
            <v>8165809</v>
          </cell>
          <cell r="AP2412">
            <v>8165809</v>
          </cell>
          <cell r="AT2412">
            <v>10</v>
          </cell>
        </row>
        <row r="2413"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>
            <v>0</v>
          </cell>
          <cell r="Z2413">
            <v>0</v>
          </cell>
          <cell r="AA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P2413">
            <v>0</v>
          </cell>
          <cell r="AT2413">
            <v>0</v>
          </cell>
        </row>
        <row r="2414"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0</v>
          </cell>
          <cell r="Z2414">
            <v>0</v>
          </cell>
          <cell r="AA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L2414">
            <v>0</v>
          </cell>
          <cell r="AM2414">
            <v>0</v>
          </cell>
          <cell r="AN2414">
            <v>0</v>
          </cell>
          <cell r="AP2414">
            <v>0</v>
          </cell>
          <cell r="AT2414">
            <v>0</v>
          </cell>
        </row>
        <row r="2415"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0</v>
          </cell>
          <cell r="AA2415">
            <v>0</v>
          </cell>
          <cell r="AD2415">
            <v>0</v>
          </cell>
          <cell r="AE2415">
            <v>0</v>
          </cell>
          <cell r="AF2415">
            <v>0</v>
          </cell>
          <cell r="AG2415">
            <v>0</v>
          </cell>
          <cell r="AH2415">
            <v>0</v>
          </cell>
          <cell r="AI2415">
            <v>0</v>
          </cell>
          <cell r="AJ2415">
            <v>0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P2415">
            <v>0</v>
          </cell>
          <cell r="AT2415">
            <v>0</v>
          </cell>
        </row>
        <row r="2416"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I2416">
            <v>0</v>
          </cell>
          <cell r="AJ2416">
            <v>0</v>
          </cell>
          <cell r="AK2416">
            <v>0</v>
          </cell>
          <cell r="AL2416">
            <v>0</v>
          </cell>
          <cell r="AM2416">
            <v>0</v>
          </cell>
          <cell r="AN2416">
            <v>0</v>
          </cell>
          <cell r="AP2416">
            <v>0</v>
          </cell>
          <cell r="AT2416">
            <v>0</v>
          </cell>
        </row>
        <row r="2417"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>
            <v>0</v>
          </cell>
          <cell r="Z2417">
            <v>0</v>
          </cell>
          <cell r="AA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P2417">
            <v>0</v>
          </cell>
          <cell r="AT2417">
            <v>0</v>
          </cell>
        </row>
        <row r="2418">
          <cell r="J2418">
            <v>-82626.36</v>
          </cell>
          <cell r="K2418">
            <v>-82626.36</v>
          </cell>
          <cell r="L2418">
            <v>-82626.36</v>
          </cell>
          <cell r="M2418">
            <v>-92024.8</v>
          </cell>
          <cell r="N2418">
            <v>-92024.8</v>
          </cell>
          <cell r="O2418">
            <v>-92024.8</v>
          </cell>
          <cell r="P2418">
            <v>-92024.8</v>
          </cell>
          <cell r="Q2418">
            <v>-92024.8</v>
          </cell>
          <cell r="R2418">
            <v>-92024.8</v>
          </cell>
          <cell r="S2418">
            <v>-92024.8</v>
          </cell>
          <cell r="T2418">
            <v>-92024.8</v>
          </cell>
          <cell r="U2418">
            <v>-92024.8</v>
          </cell>
          <cell r="V2418">
            <v>-92024.8</v>
          </cell>
          <cell r="W2418">
            <v>-92024.8</v>
          </cell>
          <cell r="X2418">
            <v>-92024.8</v>
          </cell>
          <cell r="Y2418">
            <v>-92024.8</v>
          </cell>
          <cell r="Z2418">
            <v>-92024.8</v>
          </cell>
          <cell r="AA2418">
            <v>-92024.8</v>
          </cell>
          <cell r="AD2418">
            <v>-86150.775000000009</v>
          </cell>
          <cell r="AE2418">
            <v>-86933.978333333347</v>
          </cell>
          <cell r="AF2418">
            <v>-87717.181666666685</v>
          </cell>
          <cell r="AG2418">
            <v>-88500.385000000009</v>
          </cell>
          <cell r="AH2418">
            <v>-89283.588333333362</v>
          </cell>
          <cell r="AI2418">
            <v>-90066.791666666686</v>
          </cell>
          <cell r="AJ2418">
            <v>-90849.99500000001</v>
          </cell>
          <cell r="AK2418">
            <v>-91633.198333333363</v>
          </cell>
          <cell r="AL2418">
            <v>-92024.800000000032</v>
          </cell>
          <cell r="AM2418">
            <v>-92024.800000000032</v>
          </cell>
          <cell r="AN2418">
            <v>-92024.800000000032</v>
          </cell>
          <cell r="AP2418">
            <v>-88190.433333333349</v>
          </cell>
          <cell r="AT2418">
            <v>0</v>
          </cell>
        </row>
        <row r="2419">
          <cell r="J2419">
            <v>-3997046.22</v>
          </cell>
          <cell r="K2419">
            <v>-3997046.22</v>
          </cell>
          <cell r="L2419">
            <v>-3997046.22</v>
          </cell>
          <cell r="M2419">
            <v>-4002173.96</v>
          </cell>
          <cell r="N2419">
            <v>-4002173.96</v>
          </cell>
          <cell r="O2419">
            <v>-4001954.5</v>
          </cell>
          <cell r="P2419">
            <v>-4001866.78</v>
          </cell>
          <cell r="Q2419">
            <v>-4001866.78</v>
          </cell>
          <cell r="R2419">
            <v>-4012834.06</v>
          </cell>
          <cell r="S2419">
            <v>-4065352.92</v>
          </cell>
          <cell r="T2419">
            <v>-4065605.42</v>
          </cell>
          <cell r="U2419">
            <v>-4065605.42</v>
          </cell>
          <cell r="V2419">
            <v>-4065866.37</v>
          </cell>
          <cell r="W2419">
            <v>-4065866.37</v>
          </cell>
          <cell r="X2419">
            <v>-4065866.37</v>
          </cell>
          <cell r="Y2419">
            <v>-4065866.37</v>
          </cell>
          <cell r="Z2419">
            <v>-4084022.31</v>
          </cell>
          <cell r="AA2419">
            <v>-4083865.95</v>
          </cell>
          <cell r="AD2419">
            <v>-3970034.1320833336</v>
          </cell>
          <cell r="AE2419">
            <v>-3980461.5991666671</v>
          </cell>
          <cell r="AF2419">
            <v>-3991103.7887500003</v>
          </cell>
          <cell r="AG2419">
            <v>-4003835.2637500004</v>
          </cell>
          <cell r="AH2419">
            <v>-4013876.9833333339</v>
          </cell>
          <cell r="AI2419">
            <v>-4020415.2112500002</v>
          </cell>
          <cell r="AJ2419">
            <v>-4026150.2237500004</v>
          </cell>
          <cell r="AK2419">
            <v>-4031885.2362500001</v>
          </cell>
          <cell r="AL2419">
            <v>-4037406.5929166661</v>
          </cell>
          <cell r="AM2419">
            <v>-4043470.7912499998</v>
          </cell>
          <cell r="AN2419">
            <v>-4050294.1162500004</v>
          </cell>
          <cell r="AP2419">
            <v>-3897131.216250001</v>
          </cell>
          <cell r="AT2419">
            <v>0</v>
          </cell>
        </row>
        <row r="2420"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0</v>
          </cell>
          <cell r="AA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I2420">
            <v>0</v>
          </cell>
          <cell r="AJ2420">
            <v>0</v>
          </cell>
          <cell r="AK2420">
            <v>0</v>
          </cell>
          <cell r="AL2420">
            <v>0</v>
          </cell>
          <cell r="AM2420">
            <v>0</v>
          </cell>
          <cell r="AN2420">
            <v>0</v>
          </cell>
          <cell r="AP2420">
            <v>0</v>
          </cell>
          <cell r="AT2420">
            <v>0</v>
          </cell>
        </row>
        <row r="2421"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  <cell r="AK2421">
            <v>0</v>
          </cell>
          <cell r="AL2421">
            <v>0</v>
          </cell>
          <cell r="AM2421">
            <v>0</v>
          </cell>
          <cell r="AN2421">
            <v>0</v>
          </cell>
          <cell r="AP2421">
            <v>0</v>
          </cell>
          <cell r="AT2421">
            <v>0</v>
          </cell>
        </row>
        <row r="2422">
          <cell r="J2422">
            <v>72052.23</v>
          </cell>
          <cell r="K2422">
            <v>77206.320000000007</v>
          </cell>
          <cell r="L2422">
            <v>82360.41</v>
          </cell>
          <cell r="M2422">
            <v>87514.5</v>
          </cell>
          <cell r="N2422">
            <v>92668.59</v>
          </cell>
          <cell r="O2422">
            <v>97822.68</v>
          </cell>
          <cell r="P2422">
            <v>102976.77</v>
          </cell>
          <cell r="Q2422">
            <v>108130.86</v>
          </cell>
          <cell r="R2422">
            <v>113284.95</v>
          </cell>
          <cell r="S2422">
            <v>118439.03999999999</v>
          </cell>
          <cell r="T2422">
            <v>123593.13</v>
          </cell>
          <cell r="U2422">
            <v>128747.22</v>
          </cell>
          <cell r="V2422">
            <v>133901.31</v>
          </cell>
          <cell r="W2422">
            <v>139055.4</v>
          </cell>
          <cell r="X2422">
            <v>144209.49</v>
          </cell>
          <cell r="Y2422">
            <v>149363.57999999999</v>
          </cell>
          <cell r="Z2422">
            <v>154517.67000000001</v>
          </cell>
          <cell r="AA2422">
            <v>159671.76</v>
          </cell>
          <cell r="AD2422">
            <v>77206.320000000007</v>
          </cell>
          <cell r="AE2422">
            <v>82360.409999999989</v>
          </cell>
          <cell r="AF2422">
            <v>87514.5</v>
          </cell>
          <cell r="AG2422">
            <v>92668.589999999982</v>
          </cell>
          <cell r="AH2422">
            <v>97822.68</v>
          </cell>
          <cell r="AI2422">
            <v>102976.77</v>
          </cell>
          <cell r="AJ2422">
            <v>108130.86000000003</v>
          </cell>
          <cell r="AK2422">
            <v>113284.95</v>
          </cell>
          <cell r="AL2422">
            <v>118439.03999999999</v>
          </cell>
          <cell r="AM2422">
            <v>123593.13</v>
          </cell>
          <cell r="AN2422">
            <v>128747.21999999999</v>
          </cell>
          <cell r="AP2422">
            <v>131972.9025</v>
          </cell>
          <cell r="AT2422">
            <v>0</v>
          </cell>
        </row>
        <row r="2423">
          <cell r="J2423">
            <v>733744.95</v>
          </cell>
          <cell r="K2423">
            <v>786495.59</v>
          </cell>
          <cell r="L2423">
            <v>839246.23</v>
          </cell>
          <cell r="M2423">
            <v>891996.87</v>
          </cell>
          <cell r="N2423">
            <v>944747.51</v>
          </cell>
          <cell r="O2423">
            <v>997498.15</v>
          </cell>
          <cell r="P2423">
            <v>1050248.79</v>
          </cell>
          <cell r="Q2423">
            <v>1102999.43</v>
          </cell>
          <cell r="R2423">
            <v>1155750.07</v>
          </cell>
          <cell r="S2423">
            <v>1208500.71</v>
          </cell>
          <cell r="T2423">
            <v>1261251.3500000001</v>
          </cell>
          <cell r="U2423">
            <v>1314001.99</v>
          </cell>
          <cell r="V2423">
            <v>1366752.63</v>
          </cell>
          <cell r="W2423">
            <v>1419503.27</v>
          </cell>
          <cell r="X2423">
            <v>1472253.91</v>
          </cell>
          <cell r="Y2423">
            <v>1525004.55</v>
          </cell>
          <cell r="Z2423">
            <v>1577755.19</v>
          </cell>
          <cell r="AA2423">
            <v>1630505.83</v>
          </cell>
          <cell r="AD2423">
            <v>786495.59</v>
          </cell>
          <cell r="AE2423">
            <v>839246.23</v>
          </cell>
          <cell r="AF2423">
            <v>891996.87</v>
          </cell>
          <cell r="AG2423">
            <v>944747.50999999989</v>
          </cell>
          <cell r="AH2423">
            <v>997498.15</v>
          </cell>
          <cell r="AI2423">
            <v>1050248.79</v>
          </cell>
          <cell r="AJ2423">
            <v>1102999.43</v>
          </cell>
          <cell r="AK2423">
            <v>1155750.07</v>
          </cell>
          <cell r="AL2423">
            <v>1208500.71</v>
          </cell>
          <cell r="AM2423">
            <v>1261251.3500000001</v>
          </cell>
          <cell r="AN2423">
            <v>1314001.99</v>
          </cell>
          <cell r="AP2423">
            <v>1347169.6404166666</v>
          </cell>
          <cell r="AT2423">
            <v>0</v>
          </cell>
        </row>
        <row r="2424"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>
            <v>0</v>
          </cell>
          <cell r="Z2424">
            <v>0</v>
          </cell>
          <cell r="AA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L2424">
            <v>0</v>
          </cell>
          <cell r="AM2424">
            <v>0</v>
          </cell>
          <cell r="AN2424">
            <v>0</v>
          </cell>
          <cell r="AP2424">
            <v>-94245.42041666666</v>
          </cell>
          <cell r="AT2424">
            <v>0</v>
          </cell>
        </row>
        <row r="2425"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>
            <v>0</v>
          </cell>
          <cell r="Z2425">
            <v>0</v>
          </cell>
          <cell r="AA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  <cell r="AK2425">
            <v>0</v>
          </cell>
          <cell r="AL2425">
            <v>0</v>
          </cell>
          <cell r="AM2425">
            <v>0</v>
          </cell>
          <cell r="AN2425">
            <v>0</v>
          </cell>
          <cell r="AP2425">
            <v>3120.2362499999999</v>
          </cell>
          <cell r="AT2425">
            <v>0</v>
          </cell>
        </row>
        <row r="2426"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>
            <v>0</v>
          </cell>
          <cell r="Z2426">
            <v>0</v>
          </cell>
          <cell r="AA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L2426">
            <v>0</v>
          </cell>
          <cell r="AM2426">
            <v>0</v>
          </cell>
          <cell r="AN2426">
            <v>0</v>
          </cell>
          <cell r="AP2426">
            <v>0</v>
          </cell>
          <cell r="AT2426">
            <v>12</v>
          </cell>
        </row>
        <row r="2427"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  <cell r="AA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P2427">
            <v>0</v>
          </cell>
          <cell r="AT2427">
            <v>12</v>
          </cell>
        </row>
        <row r="2428"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0</v>
          </cell>
          <cell r="Z2428">
            <v>0</v>
          </cell>
          <cell r="AA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L2428">
            <v>0</v>
          </cell>
          <cell r="AM2428">
            <v>0</v>
          </cell>
          <cell r="AN2428">
            <v>0</v>
          </cell>
          <cell r="AP2428">
            <v>0</v>
          </cell>
          <cell r="AT2428">
            <v>12</v>
          </cell>
        </row>
        <row r="2429">
          <cell r="J2429">
            <v>0</v>
          </cell>
          <cell r="K2429">
            <v>5021.6000000000004</v>
          </cell>
          <cell r="L2429">
            <v>5021.6000000000004</v>
          </cell>
          <cell r="M2429">
            <v>5021.6000000000004</v>
          </cell>
          <cell r="N2429">
            <v>142319.78</v>
          </cell>
          <cell r="O2429">
            <v>170289.1</v>
          </cell>
          <cell r="P2429">
            <v>170289.1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>
            <v>0</v>
          </cell>
          <cell r="Z2429">
            <v>0</v>
          </cell>
          <cell r="AA2429">
            <v>0</v>
          </cell>
          <cell r="AD2429">
            <v>41496.898333333338</v>
          </cell>
          <cell r="AE2429">
            <v>41496.898333333338</v>
          </cell>
          <cell r="AF2429">
            <v>41496.898333333338</v>
          </cell>
          <cell r="AG2429">
            <v>41496.898333333338</v>
          </cell>
          <cell r="AH2429">
            <v>41496.898333333338</v>
          </cell>
          <cell r="AI2429">
            <v>41496.898333333338</v>
          </cell>
          <cell r="AJ2429">
            <v>41287.665000000001</v>
          </cell>
          <cell r="AK2429">
            <v>40869.198333333326</v>
          </cell>
          <cell r="AL2429">
            <v>40450.731666666667</v>
          </cell>
          <cell r="AM2429">
            <v>34311.5075</v>
          </cell>
          <cell r="AN2429">
            <v>21286.137500000001</v>
          </cell>
          <cell r="AP2429">
            <v>0</v>
          </cell>
          <cell r="AT2429" t="str">
            <v>12</v>
          </cell>
        </row>
        <row r="2430">
          <cell r="J2430">
            <v>-515379007.12</v>
          </cell>
          <cell r="K2430">
            <v>-518157290.66000003</v>
          </cell>
          <cell r="L2430">
            <v>-520935574.18000001</v>
          </cell>
          <cell r="M2430">
            <v>-523756749.56</v>
          </cell>
          <cell r="N2430">
            <v>-526596618.98000002</v>
          </cell>
          <cell r="O2430">
            <v>-529381745.38999999</v>
          </cell>
          <cell r="P2430">
            <v>-532166871.80000001</v>
          </cell>
          <cell r="Q2430">
            <v>-533721068.02999997</v>
          </cell>
          <cell r="R2430">
            <v>-531079580.13999999</v>
          </cell>
          <cell r="S2430">
            <v>-539069367.80999994</v>
          </cell>
          <cell r="T2430">
            <v>-542707521.80999994</v>
          </cell>
          <cell r="U2430">
            <v>-545703006.39999998</v>
          </cell>
          <cell r="V2430">
            <v>-548698491.34000003</v>
          </cell>
          <cell r="W2430">
            <v>-551693975.94000006</v>
          </cell>
          <cell r="X2430">
            <v>-554689460.52999997</v>
          </cell>
          <cell r="Y2430">
            <v>-557684945.12</v>
          </cell>
          <cell r="Z2430">
            <v>-562652008.26999998</v>
          </cell>
          <cell r="AA2430">
            <v>-565647492.86000001</v>
          </cell>
          <cell r="AD2430">
            <v>-518163032.62416667</v>
          </cell>
          <cell r="AE2430">
            <v>-520623202.41458327</v>
          </cell>
          <cell r="AF2430">
            <v>-523064384.13166666</v>
          </cell>
          <cell r="AG2430">
            <v>-525758768.42249995</v>
          </cell>
          <cell r="AH2430">
            <v>-528508473.0045833</v>
          </cell>
          <cell r="AI2430">
            <v>-531276178.66583329</v>
          </cell>
          <cell r="AJ2430">
            <v>-534061852.39500004</v>
          </cell>
          <cell r="AK2430">
            <v>-536865626.21291655</v>
          </cell>
          <cell r="AL2430">
            <v>-539685712.95916665</v>
          </cell>
          <cell r="AM2430">
            <v>-542601695.66125</v>
          </cell>
          <cell r="AN2430">
            <v>-545615076.35958338</v>
          </cell>
          <cell r="AP2430">
            <v>-552062308.64375007</v>
          </cell>
          <cell r="AT2430" t="str">
            <v>39</v>
          </cell>
        </row>
        <row r="2431">
          <cell r="J2431">
            <v>-45456305.289999999</v>
          </cell>
          <cell r="K2431">
            <v>-45836163.340000004</v>
          </cell>
          <cell r="L2431">
            <v>-46216021.380000003</v>
          </cell>
          <cell r="M2431">
            <v>-46357271.329999998</v>
          </cell>
          <cell r="N2431">
            <v>-46640043.740000002</v>
          </cell>
          <cell r="O2431">
            <v>-47009114.490000002</v>
          </cell>
          <cell r="P2431">
            <v>-47378185.25</v>
          </cell>
          <cell r="Q2431">
            <v>-49274358.609999999</v>
          </cell>
          <cell r="R2431">
            <v>-48778029.299999997</v>
          </cell>
          <cell r="S2431">
            <v>-50267017.229999997</v>
          </cell>
          <cell r="T2431">
            <v>-62191118.640000001</v>
          </cell>
          <cell r="U2431">
            <v>-66496709.329999998</v>
          </cell>
          <cell r="V2431">
            <v>-70802297.010000005</v>
          </cell>
          <cell r="W2431">
            <v>-75107884.700000003</v>
          </cell>
          <cell r="X2431">
            <v>-79413472.379999995</v>
          </cell>
          <cell r="Y2431">
            <v>-83719060.060000002</v>
          </cell>
          <cell r="Z2431">
            <v>-87076576.640000001</v>
          </cell>
          <cell r="AA2431">
            <v>-91517468.739999995</v>
          </cell>
          <cell r="AD2431">
            <v>-45758557.424166672</v>
          </cell>
          <cell r="AE2431">
            <v>-46207377.45791667</v>
          </cell>
          <cell r="AF2431">
            <v>-46666210.795833342</v>
          </cell>
          <cell r="AG2431">
            <v>-47643603.072083332</v>
          </cell>
          <cell r="AH2431">
            <v>-49265560.445</v>
          </cell>
          <cell r="AI2431">
            <v>-51214444.482500009</v>
          </cell>
          <cell r="AJ2431">
            <v>-53490182.527500004</v>
          </cell>
          <cell r="AK2431">
            <v>-56093064.709166668</v>
          </cell>
          <cell r="AL2431">
            <v>-59033033.031250007</v>
          </cell>
          <cell r="AM2431">
            <v>-62274629.765833341</v>
          </cell>
          <cell r="AN2431">
            <v>-65814000.063749999</v>
          </cell>
          <cell r="AP2431">
            <v>-72723932.410833344</v>
          </cell>
          <cell r="AT2431" t="str">
            <v>28</v>
          </cell>
        </row>
        <row r="2432"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>
            <v>0</v>
          </cell>
          <cell r="Z2432">
            <v>0</v>
          </cell>
          <cell r="AA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P2432">
            <v>0</v>
          </cell>
          <cell r="AT2432" t="str">
            <v>39</v>
          </cell>
        </row>
        <row r="2433"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>
            <v>0</v>
          </cell>
          <cell r="Z2433">
            <v>0</v>
          </cell>
          <cell r="AA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  <cell r="AK2433">
            <v>0</v>
          </cell>
          <cell r="AL2433">
            <v>0</v>
          </cell>
          <cell r="AM2433">
            <v>0</v>
          </cell>
          <cell r="AN2433">
            <v>0</v>
          </cell>
          <cell r="AP2433">
            <v>0</v>
          </cell>
          <cell r="AT2433">
            <v>22</v>
          </cell>
        </row>
        <row r="2434"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0</v>
          </cell>
          <cell r="Z2434">
            <v>0</v>
          </cell>
          <cell r="AA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L2434">
            <v>0</v>
          </cell>
          <cell r="AM2434">
            <v>0</v>
          </cell>
          <cell r="AN2434">
            <v>0</v>
          </cell>
          <cell r="AP2434">
            <v>0</v>
          </cell>
          <cell r="AT2434">
            <v>22</v>
          </cell>
        </row>
        <row r="2435">
          <cell r="J2435">
            <v>-1276564955.73</v>
          </cell>
          <cell r="K2435">
            <v>-1281382527.71</v>
          </cell>
          <cell r="L2435">
            <v>-1286200099.6800001</v>
          </cell>
          <cell r="M2435">
            <v>-1291129552.5</v>
          </cell>
          <cell r="N2435">
            <v>-1302489454.8599999</v>
          </cell>
          <cell r="O2435">
            <v>-1308033952.4300001</v>
          </cell>
          <cell r="P2435">
            <v>-1313578450</v>
          </cell>
          <cell r="Q2435">
            <v>-1309412170.9400001</v>
          </cell>
          <cell r="R2435">
            <v>-1304703205.9400001</v>
          </cell>
          <cell r="S2435">
            <v>-1318881102.9400001</v>
          </cell>
          <cell r="T2435">
            <v>-1328840244.6500001</v>
          </cell>
          <cell r="U2435">
            <v>-1335316269.23</v>
          </cell>
          <cell r="V2435">
            <v>-1341792294.1600001</v>
          </cell>
          <cell r="W2435">
            <v>-1351925130.46</v>
          </cell>
          <cell r="X2435">
            <v>-1359010623.6400001</v>
          </cell>
          <cell r="Y2435">
            <v>-1366096116.8399999</v>
          </cell>
          <cell r="Z2435">
            <v>-1367255182.53</v>
          </cell>
          <cell r="AA2435">
            <v>-1372847726.5999999</v>
          </cell>
          <cell r="AD2435">
            <v>-1283074360.3116667</v>
          </cell>
          <cell r="AE2435">
            <v>-1287498673.66625</v>
          </cell>
          <cell r="AF2435">
            <v>-1291902540.6229169</v>
          </cell>
          <cell r="AG2435">
            <v>-1296833990.3908336</v>
          </cell>
          <cell r="AH2435">
            <v>-1302062295.3225</v>
          </cell>
          <cell r="AI2435">
            <v>-1307428804.6520834</v>
          </cell>
          <cell r="AJ2435">
            <v>-1313085885.5345833</v>
          </cell>
          <cell r="AK2435">
            <v>-1319058932.4808333</v>
          </cell>
          <cell r="AL2435">
            <v>-1325216311.1600001</v>
          </cell>
          <cell r="AM2435">
            <v>-1331038489.9937499</v>
          </cell>
          <cell r="AN2435">
            <v>-1336437635.9037499</v>
          </cell>
          <cell r="AP2435">
            <v>-1346151464.1133335</v>
          </cell>
          <cell r="AT2435">
            <v>22</v>
          </cell>
        </row>
        <row r="2436"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K2436">
            <v>0</v>
          </cell>
          <cell r="AL2436">
            <v>0</v>
          </cell>
          <cell r="AM2436">
            <v>0</v>
          </cell>
          <cell r="AN2436">
            <v>0</v>
          </cell>
          <cell r="AP2436">
            <v>0</v>
          </cell>
          <cell r="AT2436">
            <v>22</v>
          </cell>
        </row>
        <row r="2437"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0</v>
          </cell>
          <cell r="Z2437">
            <v>0</v>
          </cell>
          <cell r="AA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0</v>
          </cell>
          <cell r="AL2437">
            <v>0</v>
          </cell>
          <cell r="AM2437">
            <v>0</v>
          </cell>
          <cell r="AN2437">
            <v>0</v>
          </cell>
          <cell r="AP2437">
            <v>0</v>
          </cell>
          <cell r="AT2437">
            <v>22</v>
          </cell>
        </row>
        <row r="2438"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  <cell r="AP2438">
            <v>0</v>
          </cell>
          <cell r="AT2438" t="str">
            <v>39</v>
          </cell>
        </row>
        <row r="2439"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P2439">
            <v>0</v>
          </cell>
          <cell r="AT2439">
            <v>22</v>
          </cell>
        </row>
        <row r="2440"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Y2440">
            <v>0</v>
          </cell>
          <cell r="Z2440">
            <v>0</v>
          </cell>
          <cell r="AA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P2440">
            <v>0</v>
          </cell>
          <cell r="AT2440" t="str">
            <v>39</v>
          </cell>
        </row>
        <row r="2441"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0</v>
          </cell>
          <cell r="Z2441">
            <v>0</v>
          </cell>
          <cell r="AA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  <cell r="AP2441">
            <v>0</v>
          </cell>
          <cell r="AT2441">
            <v>22</v>
          </cell>
        </row>
        <row r="2442"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>
            <v>0</v>
          </cell>
          <cell r="Z2442">
            <v>0</v>
          </cell>
          <cell r="AA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  <cell r="AK2442">
            <v>0</v>
          </cell>
          <cell r="AL2442">
            <v>0</v>
          </cell>
          <cell r="AM2442">
            <v>0</v>
          </cell>
          <cell r="AN2442">
            <v>0</v>
          </cell>
          <cell r="AP2442">
            <v>0</v>
          </cell>
          <cell r="AT2442" t="str">
            <v>22</v>
          </cell>
        </row>
        <row r="2443"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>
            <v>0</v>
          </cell>
          <cell r="Z2443">
            <v>0</v>
          </cell>
          <cell r="AA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P2443">
            <v>0</v>
          </cell>
          <cell r="AT2443">
            <v>22</v>
          </cell>
        </row>
        <row r="2444"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0</v>
          </cell>
          <cell r="AA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P2444">
            <v>0</v>
          </cell>
          <cell r="AT2444" t="str">
            <v>58</v>
          </cell>
        </row>
        <row r="2445"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L2445">
            <v>0</v>
          </cell>
          <cell r="AM2445">
            <v>0</v>
          </cell>
          <cell r="AN2445">
            <v>0</v>
          </cell>
          <cell r="AP2445">
            <v>0</v>
          </cell>
          <cell r="AT2445" t="str">
            <v>28</v>
          </cell>
        </row>
        <row r="2446"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>
            <v>0</v>
          </cell>
          <cell r="Z2446">
            <v>0</v>
          </cell>
          <cell r="AA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  <cell r="AK2446">
            <v>0</v>
          </cell>
          <cell r="AL2446">
            <v>0</v>
          </cell>
          <cell r="AM2446">
            <v>0</v>
          </cell>
          <cell r="AN2446">
            <v>0</v>
          </cell>
          <cell r="AP2446">
            <v>0</v>
          </cell>
          <cell r="AT2446">
            <v>0</v>
          </cell>
        </row>
        <row r="2447"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  <cell r="Z2447">
            <v>0</v>
          </cell>
          <cell r="AA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I2447">
            <v>0</v>
          </cell>
          <cell r="AJ2447">
            <v>0</v>
          </cell>
          <cell r="AK2447">
            <v>0</v>
          </cell>
          <cell r="AL2447">
            <v>0</v>
          </cell>
          <cell r="AM2447">
            <v>0</v>
          </cell>
          <cell r="AN2447">
            <v>0</v>
          </cell>
          <cell r="AP2447">
            <v>0</v>
          </cell>
          <cell r="AT2447" t="str">
            <v>58</v>
          </cell>
        </row>
        <row r="2448"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I2448">
            <v>0</v>
          </cell>
          <cell r="AJ2448">
            <v>0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  <cell r="AT2448" t="str">
            <v>28</v>
          </cell>
        </row>
        <row r="2449">
          <cell r="J2449">
            <v>-7816525.6900000004</v>
          </cell>
          <cell r="K2449">
            <v>-8918025.7400000002</v>
          </cell>
          <cell r="L2449">
            <v>-6655604.1299999999</v>
          </cell>
          <cell r="M2449">
            <v>-4881851.87</v>
          </cell>
          <cell r="N2449">
            <v>-3238960.93</v>
          </cell>
          <cell r="O2449">
            <v>-3365494.21</v>
          </cell>
          <cell r="P2449">
            <v>-5383630.2699999996</v>
          </cell>
          <cell r="Q2449">
            <v>-10708723.4</v>
          </cell>
          <cell r="R2449">
            <v>-3616112.54</v>
          </cell>
          <cell r="S2449">
            <v>-6643523.4800000004</v>
          </cell>
          <cell r="T2449">
            <v>-5652601.6100000003</v>
          </cell>
          <cell r="U2449">
            <v>-5092836.92</v>
          </cell>
          <cell r="V2449">
            <v>-3689820.96</v>
          </cell>
          <cell r="W2449">
            <v>-3237799.41</v>
          </cell>
          <cell r="X2449">
            <v>-3773284.04</v>
          </cell>
          <cell r="Y2449">
            <v>-3126797.82</v>
          </cell>
          <cell r="Z2449">
            <v>-3476553.69</v>
          </cell>
          <cell r="AA2449">
            <v>-3570251.16</v>
          </cell>
          <cell r="AD2449">
            <v>-7629892.5674999999</v>
          </cell>
          <cell r="AE2449">
            <v>-7606483.6950000003</v>
          </cell>
          <cell r="AF2449">
            <v>-7098736.7841666676</v>
          </cell>
          <cell r="AG2449">
            <v>-6534991.5187500007</v>
          </cell>
          <cell r="AH2449">
            <v>-6142519.2125000013</v>
          </cell>
          <cell r="AI2449">
            <v>-5825878.2020833343</v>
          </cell>
          <cell r="AJ2449">
            <v>-5417256.0745833339</v>
          </cell>
          <cell r="AK2449">
            <v>-5060483.3070833338</v>
          </cell>
          <cell r="AL2449">
            <v>-4867259.3845833335</v>
          </cell>
          <cell r="AM2449">
            <v>-4804031.8308333345</v>
          </cell>
          <cell r="AN2449">
            <v>-4822463.0687500006</v>
          </cell>
          <cell r="AP2449">
            <v>-4379498.1662499998</v>
          </cell>
          <cell r="AT2449" t="str">
            <v>58</v>
          </cell>
        </row>
        <row r="2450"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0</v>
          </cell>
          <cell r="AA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K2450">
            <v>0</v>
          </cell>
          <cell r="AL2450">
            <v>0</v>
          </cell>
          <cell r="AM2450">
            <v>0</v>
          </cell>
          <cell r="AN2450">
            <v>0</v>
          </cell>
          <cell r="AP2450">
            <v>0</v>
          </cell>
          <cell r="AT2450" t="str">
            <v>58</v>
          </cell>
        </row>
        <row r="2451">
          <cell r="J2451">
            <v>-68172454.400000006</v>
          </cell>
          <cell r="K2451">
            <v>-69474488.239999995</v>
          </cell>
          <cell r="L2451">
            <v>-70951522.069999993</v>
          </cell>
          <cell r="M2451">
            <v>-72428555.900000006</v>
          </cell>
          <cell r="N2451">
            <v>-73779078.760000005</v>
          </cell>
          <cell r="O2451">
            <v>-73492055.819999993</v>
          </cell>
          <cell r="P2451">
            <v>-73205032.879999995</v>
          </cell>
          <cell r="Q2451">
            <v>-72918009.930000007</v>
          </cell>
          <cell r="R2451">
            <v>-72665492</v>
          </cell>
          <cell r="S2451">
            <v>-72412974.069999993</v>
          </cell>
          <cell r="T2451">
            <v>-75310455.930000007</v>
          </cell>
          <cell r="U2451">
            <v>-75057937.930000007</v>
          </cell>
          <cell r="V2451">
            <v>-74805419.930000007</v>
          </cell>
          <cell r="W2451">
            <v>-77702901.930000007</v>
          </cell>
          <cell r="X2451">
            <v>-77450383.930000007</v>
          </cell>
          <cell r="Y2451">
            <v>-77197865.930000007</v>
          </cell>
          <cell r="Z2451">
            <v>-77064067.560000002</v>
          </cell>
          <cell r="AA2451">
            <v>-76824740.659999996</v>
          </cell>
          <cell r="AD2451">
            <v>-70351067.912083343</v>
          </cell>
          <cell r="AE2451">
            <v>-70764896.979166672</v>
          </cell>
          <cell r="AF2451">
            <v>-71180430.06583333</v>
          </cell>
          <cell r="AG2451">
            <v>-71663292.164166659</v>
          </cell>
          <cell r="AH2451">
            <v>-72213483.270833328</v>
          </cell>
          <cell r="AI2451">
            <v>-72765378.391250014</v>
          </cell>
          <cell r="AJ2451">
            <v>-73384602.525416687</v>
          </cell>
          <cell r="AK2451">
            <v>-73998239.006666675</v>
          </cell>
          <cell r="AL2451">
            <v>-74467746.168750003</v>
          </cell>
          <cell r="AM2451">
            <v>-74803341.953333348</v>
          </cell>
          <cell r="AN2451">
            <v>-75079078.355000004</v>
          </cell>
          <cell r="AP2451">
            <v>-74370040.393749997</v>
          </cell>
          <cell r="AT2451" t="str">
            <v>58</v>
          </cell>
        </row>
        <row r="2452">
          <cell r="J2452">
            <v>-1874777.39</v>
          </cell>
          <cell r="K2452">
            <v>-2161953.23</v>
          </cell>
          <cell r="L2452">
            <v>-2403462.85</v>
          </cell>
          <cell r="M2452">
            <v>-1705851.52</v>
          </cell>
          <cell r="N2452">
            <v>-1474908.96</v>
          </cell>
          <cell r="O2452">
            <v>-1579123.56</v>
          </cell>
          <cell r="P2452">
            <v>-1718113.13</v>
          </cell>
          <cell r="Q2452">
            <v>-2052584.82</v>
          </cell>
          <cell r="R2452">
            <v>-1242894.6100000001</v>
          </cell>
          <cell r="S2452">
            <v>-1597019.75</v>
          </cell>
          <cell r="T2452">
            <v>-1467383.98</v>
          </cell>
          <cell r="U2452">
            <v>-1182430.6499999999</v>
          </cell>
          <cell r="V2452">
            <v>-1077447.33</v>
          </cell>
          <cell r="W2452">
            <v>-1048253.7</v>
          </cell>
          <cell r="X2452">
            <v>-662941.32999999996</v>
          </cell>
          <cell r="Y2452">
            <v>-663948.18999999994</v>
          </cell>
          <cell r="Z2452">
            <v>-602986.48</v>
          </cell>
          <cell r="AA2452">
            <v>-510233.95</v>
          </cell>
          <cell r="AD2452">
            <v>-2001176.24875</v>
          </cell>
          <cell r="AE2452">
            <v>-1995517.3283333331</v>
          </cell>
          <cell r="AF2452">
            <v>-1900643.5658333332</v>
          </cell>
          <cell r="AG2452">
            <v>-1792139.2112499999</v>
          </cell>
          <cell r="AH2452">
            <v>-1728208.9279166667</v>
          </cell>
          <cell r="AI2452">
            <v>-1671819.9516666664</v>
          </cell>
          <cell r="AJ2452">
            <v>-1592193.71875</v>
          </cell>
          <cell r="AK2452">
            <v>-1473267.8416666668</v>
          </cell>
          <cell r="AL2452">
            <v>-1357333.4729166669</v>
          </cell>
          <cell r="AM2452">
            <v>-1277590.7308333332</v>
          </cell>
          <cell r="AN2452">
            <v>-1196723.5604166668</v>
          </cell>
          <cell r="AP2452">
            <v>-966033.76166666672</v>
          </cell>
          <cell r="AT2452" t="str">
            <v>58</v>
          </cell>
        </row>
        <row r="2453"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>
            <v>0</v>
          </cell>
          <cell r="Z2453">
            <v>0</v>
          </cell>
          <cell r="AA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P2453">
            <v>0</v>
          </cell>
          <cell r="AT2453" t="str">
            <v>58</v>
          </cell>
        </row>
        <row r="2454">
          <cell r="J2454">
            <v>-15312705.279999999</v>
          </cell>
          <cell r="K2454">
            <v>-15231325.949999999</v>
          </cell>
          <cell r="L2454">
            <v>-15149946.630000001</v>
          </cell>
          <cell r="M2454">
            <v>-15068567.300000001</v>
          </cell>
          <cell r="N2454">
            <v>-14987187.98</v>
          </cell>
          <cell r="O2454">
            <v>-14905808.65</v>
          </cell>
          <cell r="P2454">
            <v>-14824687.619999999</v>
          </cell>
          <cell r="Q2454">
            <v>-14743843.1</v>
          </cell>
          <cell r="R2454">
            <v>-14662998.57</v>
          </cell>
          <cell r="S2454">
            <v>-14582154.050000001</v>
          </cell>
          <cell r="T2454">
            <v>-14501309.52</v>
          </cell>
          <cell r="U2454">
            <v>-14420465</v>
          </cell>
          <cell r="V2454">
            <v>-14339620.439999999</v>
          </cell>
          <cell r="W2454">
            <v>-14264345.43</v>
          </cell>
          <cell r="X2454">
            <v>-14189070.42</v>
          </cell>
          <cell r="Y2454">
            <v>-14113795.41</v>
          </cell>
          <cell r="Z2454">
            <v>-14038520.390000001</v>
          </cell>
          <cell r="AA2454">
            <v>-14013270.07</v>
          </cell>
          <cell r="AD2454">
            <v>-15231380.524583332</v>
          </cell>
          <cell r="AE2454">
            <v>-15150089.573749999</v>
          </cell>
          <cell r="AF2454">
            <v>-15068843.189583331</v>
          </cell>
          <cell r="AG2454">
            <v>-14987641.372083336</v>
          </cell>
          <cell r="AH2454">
            <v>-14906484.121250004</v>
          </cell>
          <cell r="AI2454">
            <v>-14825371.435833335</v>
          </cell>
          <cell r="AJ2454">
            <v>-14744535.379166665</v>
          </cell>
          <cell r="AK2454">
            <v>-14664208.015416667</v>
          </cell>
          <cell r="AL2454">
            <v>-14584389.344583331</v>
          </cell>
          <cell r="AM2454">
            <v>-14505079.366249999</v>
          </cell>
          <cell r="AN2454">
            <v>-14428362.442500001</v>
          </cell>
          <cell r="AP2454">
            <v>-14280499.350833332</v>
          </cell>
          <cell r="AT2454" t="str">
            <v>5</v>
          </cell>
        </row>
        <row r="2455"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  <cell r="AT2455" t="str">
            <v>58</v>
          </cell>
        </row>
        <row r="2456"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0</v>
          </cell>
          <cell r="AA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0</v>
          </cell>
          <cell r="AP2456">
            <v>0</v>
          </cell>
          <cell r="AT2456" t="str">
            <v>58</v>
          </cell>
        </row>
        <row r="2457"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0</v>
          </cell>
          <cell r="AA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  <cell r="AT2457" t="str">
            <v>5</v>
          </cell>
        </row>
        <row r="2458"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>
            <v>0</v>
          </cell>
          <cell r="Z2458">
            <v>0</v>
          </cell>
          <cell r="AA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P2458">
            <v>0</v>
          </cell>
          <cell r="AT2458" t="str">
            <v>58</v>
          </cell>
        </row>
        <row r="2459"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Y2459">
            <v>0</v>
          </cell>
          <cell r="Z2459">
            <v>0</v>
          </cell>
          <cell r="AA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  <cell r="AM2459">
            <v>0</v>
          </cell>
          <cell r="AN2459">
            <v>0</v>
          </cell>
          <cell r="AP2459">
            <v>0</v>
          </cell>
          <cell r="AT2459" t="str">
            <v>58</v>
          </cell>
        </row>
        <row r="2460"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>
            <v>0</v>
          </cell>
          <cell r="Z2460">
            <v>0</v>
          </cell>
          <cell r="AA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  <cell r="AT2460" t="str">
            <v>58</v>
          </cell>
        </row>
        <row r="2461"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>
            <v>0</v>
          </cell>
          <cell r="Z2461">
            <v>0</v>
          </cell>
          <cell r="AA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  <cell r="AP2461">
            <v>0</v>
          </cell>
          <cell r="AT2461" t="str">
            <v>58</v>
          </cell>
        </row>
        <row r="2462">
          <cell r="J2462">
            <v>-5060236.6500000004</v>
          </cell>
          <cell r="K2462">
            <v>-5040186.9000000004</v>
          </cell>
          <cell r="L2462">
            <v>-5020137.1500000004</v>
          </cell>
          <cell r="M2462">
            <v>-5000087.4000000004</v>
          </cell>
          <cell r="N2462">
            <v>-4980037.6500000004</v>
          </cell>
          <cell r="O2462">
            <v>-4959987.9000000004</v>
          </cell>
          <cell r="P2462">
            <v>-4939938.1500000004</v>
          </cell>
          <cell r="Q2462">
            <v>-4919888.4000000004</v>
          </cell>
          <cell r="R2462">
            <v>-4899838.6500000004</v>
          </cell>
          <cell r="S2462">
            <v>-4879788.9000000004</v>
          </cell>
          <cell r="T2462">
            <v>-4859739.1500000004</v>
          </cell>
          <cell r="U2462">
            <v>-4839689.4000000004</v>
          </cell>
          <cell r="V2462">
            <v>-4819639.6500000004</v>
          </cell>
          <cell r="W2462">
            <v>-4799589.9000000004</v>
          </cell>
          <cell r="X2462">
            <v>-4779540.1500000004</v>
          </cell>
          <cell r="Y2462">
            <v>-4759490.4000000004</v>
          </cell>
          <cell r="Z2462">
            <v>-4739440.6500000004</v>
          </cell>
          <cell r="AA2462">
            <v>-4719390.9000000004</v>
          </cell>
          <cell r="AD2462">
            <v>-5040186.8999999994</v>
          </cell>
          <cell r="AE2462">
            <v>-5020137.1499999994</v>
          </cell>
          <cell r="AF2462">
            <v>-5000087.3999999994</v>
          </cell>
          <cell r="AG2462">
            <v>-4980037.6499999994</v>
          </cell>
          <cell r="AH2462">
            <v>-4959987.8999999994</v>
          </cell>
          <cell r="AI2462">
            <v>-4939938.1499999994</v>
          </cell>
          <cell r="AJ2462">
            <v>-4919888.3999999994</v>
          </cell>
          <cell r="AK2462">
            <v>-4899838.6499999994</v>
          </cell>
          <cell r="AL2462">
            <v>-4879788.8999999994</v>
          </cell>
          <cell r="AM2462">
            <v>-4859739.1499999994</v>
          </cell>
          <cell r="AN2462">
            <v>-4839689.3999999994</v>
          </cell>
          <cell r="AP2462">
            <v>-4799589.8999999994</v>
          </cell>
          <cell r="AT2462" t="str">
            <v>22</v>
          </cell>
        </row>
        <row r="2463"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  <cell r="AP2463">
            <v>0</v>
          </cell>
          <cell r="AT2463" t="str">
            <v>58</v>
          </cell>
        </row>
        <row r="2464">
          <cell r="J2464">
            <v>-2236485.2000000002</v>
          </cell>
          <cell r="K2464">
            <v>-2159364.7999999998</v>
          </cell>
          <cell r="L2464">
            <v>-2082244.4</v>
          </cell>
          <cell r="M2464">
            <v>-2005124</v>
          </cell>
          <cell r="N2464">
            <v>-1928003.6</v>
          </cell>
          <cell r="O2464">
            <v>-1850883.2</v>
          </cell>
          <cell r="P2464">
            <v>-1773762.8</v>
          </cell>
          <cell r="Q2464">
            <v>-1696642.4</v>
          </cell>
          <cell r="R2464">
            <v>-1619522</v>
          </cell>
          <cell r="S2464">
            <v>-1542401.6</v>
          </cell>
          <cell r="T2464">
            <v>-1465281.2</v>
          </cell>
          <cell r="U2464">
            <v>-1388160.8</v>
          </cell>
          <cell r="V2464">
            <v>-1311040.3999999999</v>
          </cell>
          <cell r="W2464">
            <v>-1233920</v>
          </cell>
          <cell r="X2464">
            <v>-1156799.6000000001</v>
          </cell>
          <cell r="Y2464">
            <v>-1079679.2</v>
          </cell>
          <cell r="Z2464">
            <v>-1002558.8</v>
          </cell>
          <cell r="AA2464">
            <v>-925438.4</v>
          </cell>
          <cell r="AD2464">
            <v>-2159364.8000000003</v>
          </cell>
          <cell r="AE2464">
            <v>-2082244.3999999997</v>
          </cell>
          <cell r="AF2464">
            <v>-2005124</v>
          </cell>
          <cell r="AG2464">
            <v>-1928003.6000000003</v>
          </cell>
          <cell r="AH2464">
            <v>-1850883.2</v>
          </cell>
          <cell r="AI2464">
            <v>-1773762.8</v>
          </cell>
          <cell r="AJ2464">
            <v>-1696642.3999999997</v>
          </cell>
          <cell r="AK2464">
            <v>-1619522</v>
          </cell>
          <cell r="AL2464">
            <v>-1542401.6000000003</v>
          </cell>
          <cell r="AM2464">
            <v>-1465281.2</v>
          </cell>
          <cell r="AN2464">
            <v>-1388160.8</v>
          </cell>
          <cell r="AP2464">
            <v>-1277251.1104166666</v>
          </cell>
          <cell r="AT2464" t="str">
            <v>22</v>
          </cell>
        </row>
        <row r="2465"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P2465">
            <v>0</v>
          </cell>
          <cell r="AT2465" t="str">
            <v>58</v>
          </cell>
        </row>
        <row r="2466"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0</v>
          </cell>
          <cell r="Z2466">
            <v>0</v>
          </cell>
          <cell r="AA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P2466">
            <v>-6925.3633333333337</v>
          </cell>
          <cell r="AT2466">
            <v>0</v>
          </cell>
        </row>
        <row r="2467"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>
            <v>0</v>
          </cell>
          <cell r="Z2467">
            <v>0</v>
          </cell>
          <cell r="AA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  <cell r="AT2467" t="str">
            <v>58</v>
          </cell>
        </row>
        <row r="2468"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  <cell r="Z2468">
            <v>0</v>
          </cell>
          <cell r="AA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P2468">
            <v>0</v>
          </cell>
          <cell r="AT2468" t="str">
            <v>58</v>
          </cell>
        </row>
        <row r="2469"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  <cell r="AT2469" t="str">
            <v>58</v>
          </cell>
        </row>
        <row r="2470"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0</v>
          </cell>
          <cell r="Z2470">
            <v>0</v>
          </cell>
          <cell r="AA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L2470">
            <v>0</v>
          </cell>
          <cell r="AM2470">
            <v>0</v>
          </cell>
          <cell r="AN2470">
            <v>0</v>
          </cell>
          <cell r="AP2470">
            <v>0</v>
          </cell>
          <cell r="AT2470" t="str">
            <v>58</v>
          </cell>
        </row>
        <row r="2471"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  <cell r="AP2471">
            <v>0</v>
          </cell>
          <cell r="AT2471" t="str">
            <v>58</v>
          </cell>
        </row>
        <row r="2472"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0</v>
          </cell>
          <cell r="Z2472">
            <v>0</v>
          </cell>
          <cell r="AA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P2472">
            <v>0</v>
          </cell>
          <cell r="AT2472" t="str">
            <v>58</v>
          </cell>
        </row>
        <row r="2473">
          <cell r="J2473">
            <v>-2194114.73</v>
          </cell>
          <cell r="K2473">
            <v>-3771366.89</v>
          </cell>
          <cell r="L2473">
            <v>-3296308.66</v>
          </cell>
          <cell r="M2473">
            <v>-2607812.5</v>
          </cell>
          <cell r="N2473">
            <v>-2013712.24</v>
          </cell>
          <cell r="O2473">
            <v>-1989285.83</v>
          </cell>
          <cell r="P2473">
            <v>-3909120.34</v>
          </cell>
          <cell r="Q2473">
            <v>-8310671.6699999999</v>
          </cell>
          <cell r="R2473">
            <v>-2660541.15</v>
          </cell>
          <cell r="S2473">
            <v>-2588361.09</v>
          </cell>
          <cell r="T2473">
            <v>-2572587.42</v>
          </cell>
          <cell r="U2473">
            <v>-2843239.34</v>
          </cell>
          <cell r="V2473">
            <v>-2145194.67</v>
          </cell>
          <cell r="W2473">
            <v>-2389432.7200000002</v>
          </cell>
          <cell r="X2473">
            <v>-2316584.14</v>
          </cell>
          <cell r="Y2473">
            <v>-1662969.22</v>
          </cell>
          <cell r="Z2473">
            <v>-2335230.15</v>
          </cell>
          <cell r="AA2473">
            <v>-2509596.2799999998</v>
          </cell>
          <cell r="AD2473">
            <v>-2871864.9604166667</v>
          </cell>
          <cell r="AE2473">
            <v>-3156842.67</v>
          </cell>
          <cell r="AF2473">
            <v>-3148949.1141666663</v>
          </cell>
          <cell r="AG2473">
            <v>-3137450.6529166675</v>
          </cell>
          <cell r="AH2473">
            <v>-3190289.6729166661</v>
          </cell>
          <cell r="AI2473">
            <v>-3227721.8191666664</v>
          </cell>
          <cell r="AJ2473">
            <v>-3168102.8929166663</v>
          </cell>
          <cell r="AK2473">
            <v>-3069700.4474999993</v>
          </cell>
          <cell r="AL2473">
            <v>-2989510.1225000001</v>
          </cell>
          <cell r="AM2473">
            <v>-2963538.2320833332</v>
          </cell>
          <cell r="AN2473">
            <v>-2998614.4137499998</v>
          </cell>
          <cell r="AP2473">
            <v>-2665215.3287499999</v>
          </cell>
          <cell r="AT2473" t="str">
            <v>58</v>
          </cell>
        </row>
        <row r="2474"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  <cell r="Z2474">
            <v>0</v>
          </cell>
          <cell r="AA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P2474">
            <v>0</v>
          </cell>
          <cell r="AT2474" t="str">
            <v>58</v>
          </cell>
        </row>
        <row r="2475">
          <cell r="J2475">
            <v>-632500.79</v>
          </cell>
          <cell r="K2475">
            <v>-911860.03</v>
          </cell>
          <cell r="L2475">
            <v>-899005.97</v>
          </cell>
          <cell r="M2475">
            <v>-609461.64</v>
          </cell>
          <cell r="N2475">
            <v>-418127.74</v>
          </cell>
          <cell r="O2475">
            <v>-550456.64</v>
          </cell>
          <cell r="P2475">
            <v>-600611.02</v>
          </cell>
          <cell r="Q2475">
            <v>-1005788.06</v>
          </cell>
          <cell r="R2475">
            <v>-328570.3</v>
          </cell>
          <cell r="S2475">
            <v>-445635.17</v>
          </cell>
          <cell r="T2475">
            <v>-473672.02</v>
          </cell>
          <cell r="U2475">
            <v>-580102.88</v>
          </cell>
          <cell r="V2475">
            <v>-498256.9</v>
          </cell>
          <cell r="W2475">
            <v>-528565.81000000006</v>
          </cell>
          <cell r="X2475">
            <v>-371115.48</v>
          </cell>
          <cell r="Y2475">
            <v>-495426</v>
          </cell>
          <cell r="Z2475">
            <v>-403878.2</v>
          </cell>
          <cell r="AA2475">
            <v>-410898.39</v>
          </cell>
          <cell r="AD2475">
            <v>-558442.62374999991</v>
          </cell>
          <cell r="AE2475">
            <v>-590084.0970833333</v>
          </cell>
          <cell r="AF2475">
            <v>-599982.84833333327</v>
          </cell>
          <cell r="AG2475">
            <v>-613680.9229166666</v>
          </cell>
          <cell r="AH2475">
            <v>-620342.12541666673</v>
          </cell>
          <cell r="AI2475">
            <v>-615722.52625</v>
          </cell>
          <cell r="AJ2475">
            <v>-594158.43833333335</v>
          </cell>
          <cell r="AK2475">
            <v>-556192.40874999994</v>
          </cell>
          <cell r="AL2475">
            <v>-529445.48666666681</v>
          </cell>
          <cell r="AM2475">
            <v>-524100.27083333343</v>
          </cell>
          <cell r="AN2475">
            <v>-517691.61291666672</v>
          </cell>
          <cell r="AP2475">
            <v>-465203.74583333341</v>
          </cell>
          <cell r="AT2475" t="str">
            <v>58</v>
          </cell>
        </row>
        <row r="2476"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0</v>
          </cell>
          <cell r="Z2476">
            <v>0</v>
          </cell>
          <cell r="AA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P2476">
            <v>0</v>
          </cell>
          <cell r="AT2476">
            <v>0</v>
          </cell>
        </row>
        <row r="2477"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P2477">
            <v>0</v>
          </cell>
          <cell r="AT2477" t="str">
            <v>58</v>
          </cell>
        </row>
        <row r="2478"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>
            <v>0</v>
          </cell>
          <cell r="Z2478">
            <v>0</v>
          </cell>
          <cell r="AA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  <cell r="AP2478">
            <v>0</v>
          </cell>
          <cell r="AT2478" t="str">
            <v>58</v>
          </cell>
        </row>
        <row r="2479"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>
            <v>0</v>
          </cell>
          <cell r="Z2479">
            <v>0</v>
          </cell>
          <cell r="AA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P2479">
            <v>0</v>
          </cell>
          <cell r="AT2479">
            <v>0</v>
          </cell>
        </row>
        <row r="2480"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Y2480">
            <v>0</v>
          </cell>
          <cell r="Z2480">
            <v>0</v>
          </cell>
          <cell r="AA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K2480">
            <v>0</v>
          </cell>
          <cell r="AL2480">
            <v>0</v>
          </cell>
          <cell r="AM2480">
            <v>0</v>
          </cell>
          <cell r="AN2480">
            <v>0</v>
          </cell>
          <cell r="AP2480">
            <v>0</v>
          </cell>
          <cell r="AT2480" t="str">
            <v>58</v>
          </cell>
        </row>
        <row r="2481"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0</v>
          </cell>
          <cell r="Z2481">
            <v>0</v>
          </cell>
          <cell r="AA2481">
            <v>0</v>
          </cell>
          <cell r="AD2481">
            <v>0</v>
          </cell>
          <cell r="AE2481">
            <v>0</v>
          </cell>
          <cell r="AF2481">
            <v>0</v>
          </cell>
          <cell r="AG2481">
            <v>0</v>
          </cell>
          <cell r="AH2481">
            <v>0</v>
          </cell>
          <cell r="AI2481">
            <v>0</v>
          </cell>
          <cell r="AJ2481">
            <v>0</v>
          </cell>
          <cell r="AK2481">
            <v>0</v>
          </cell>
          <cell r="AL2481">
            <v>0</v>
          </cell>
          <cell r="AM2481">
            <v>0</v>
          </cell>
          <cell r="AN2481">
            <v>0</v>
          </cell>
          <cell r="AP2481">
            <v>0</v>
          </cell>
          <cell r="AT2481" t="str">
            <v>28</v>
          </cell>
        </row>
        <row r="2482"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>
            <v>0</v>
          </cell>
          <cell r="Z2482">
            <v>0</v>
          </cell>
          <cell r="AA2482">
            <v>0</v>
          </cell>
          <cell r="AD2482">
            <v>0</v>
          </cell>
          <cell r="AE2482">
            <v>0</v>
          </cell>
          <cell r="AF2482">
            <v>0</v>
          </cell>
          <cell r="AG2482">
            <v>0</v>
          </cell>
          <cell r="AH2482">
            <v>0</v>
          </cell>
          <cell r="AI2482">
            <v>0</v>
          </cell>
          <cell r="AJ2482">
            <v>0</v>
          </cell>
          <cell r="AK2482">
            <v>0</v>
          </cell>
          <cell r="AL2482">
            <v>0</v>
          </cell>
          <cell r="AM2482">
            <v>0</v>
          </cell>
          <cell r="AN2482">
            <v>0</v>
          </cell>
          <cell r="AP2482">
            <v>0</v>
          </cell>
          <cell r="AT2482" t="str">
            <v>58</v>
          </cell>
        </row>
        <row r="2483">
          <cell r="J2483">
            <v>-27623517.579999998</v>
          </cell>
          <cell r="K2483">
            <v>-27172093.530000001</v>
          </cell>
          <cell r="L2483">
            <v>-26720669.48</v>
          </cell>
          <cell r="M2483">
            <v>-26269245.43</v>
          </cell>
          <cell r="N2483">
            <v>-25817821.379999999</v>
          </cell>
          <cell r="O2483">
            <v>-25366397.329999998</v>
          </cell>
          <cell r="P2483">
            <v>-24914973.280000001</v>
          </cell>
          <cell r="Q2483">
            <v>-24463549.23</v>
          </cell>
          <cell r="R2483">
            <v>-24012125.18</v>
          </cell>
          <cell r="S2483">
            <v>-23560701.129999999</v>
          </cell>
          <cell r="T2483">
            <v>-23109277.079999998</v>
          </cell>
          <cell r="U2483">
            <v>-22657853.030000001</v>
          </cell>
          <cell r="V2483">
            <v>-22206428.98</v>
          </cell>
          <cell r="W2483">
            <v>-21755004.93</v>
          </cell>
          <cell r="X2483">
            <v>-21303580.879999999</v>
          </cell>
          <cell r="Y2483">
            <v>-20852156.829999998</v>
          </cell>
          <cell r="Z2483">
            <v>-20400732.780000001</v>
          </cell>
          <cell r="AA2483">
            <v>-19949308.73</v>
          </cell>
          <cell r="AD2483">
            <v>-27172093.52999999</v>
          </cell>
          <cell r="AE2483">
            <v>-26720669.48</v>
          </cell>
          <cell r="AF2483">
            <v>-26269245.430000003</v>
          </cell>
          <cell r="AG2483">
            <v>-25817821.379999999</v>
          </cell>
          <cell r="AH2483">
            <v>-25366397.329999998</v>
          </cell>
          <cell r="AI2483">
            <v>-24914973.280000001</v>
          </cell>
          <cell r="AJ2483">
            <v>-24463549.23</v>
          </cell>
          <cell r="AK2483">
            <v>-24012125.180000003</v>
          </cell>
          <cell r="AL2483">
            <v>-23560701.129999999</v>
          </cell>
          <cell r="AM2483">
            <v>-23109277.079999998</v>
          </cell>
          <cell r="AN2483">
            <v>-22657853.030000001</v>
          </cell>
          <cell r="AP2483">
            <v>-21757542.865416668</v>
          </cell>
          <cell r="AT2483">
            <v>0</v>
          </cell>
        </row>
        <row r="2484">
          <cell r="J2484">
            <v>-6365020.4299999997</v>
          </cell>
          <cell r="K2484">
            <v>-6364985.4299999997</v>
          </cell>
          <cell r="L2484">
            <v>-6364985.4299999997</v>
          </cell>
          <cell r="M2484">
            <v>-6364985.4299999997</v>
          </cell>
          <cell r="N2484">
            <v>-6364985.4299999997</v>
          </cell>
          <cell r="O2484">
            <v>-6364985.4299999997</v>
          </cell>
          <cell r="P2484">
            <v>-6364985.4299999997</v>
          </cell>
          <cell r="Q2484">
            <v>-6364985.4299999997</v>
          </cell>
          <cell r="R2484">
            <v>-6364985.4299999997</v>
          </cell>
          <cell r="S2484">
            <v>-6364985.4299999997</v>
          </cell>
          <cell r="T2484">
            <v>-6364985.4299999997</v>
          </cell>
          <cell r="U2484">
            <v>-6364985.4299999997</v>
          </cell>
          <cell r="V2484">
            <v>-6364985.4299999997</v>
          </cell>
          <cell r="W2484">
            <v>-6364985.4299999997</v>
          </cell>
          <cell r="X2484">
            <v>-6364985.4299999997</v>
          </cell>
          <cell r="Y2484">
            <v>-6364985.4299999997</v>
          </cell>
          <cell r="Z2484">
            <v>-6364985.4299999997</v>
          </cell>
          <cell r="AA2484">
            <v>-6364985.4299999997</v>
          </cell>
          <cell r="AD2484">
            <v>-6365000.0133333327</v>
          </cell>
          <cell r="AE2484">
            <v>-6364998.5549999997</v>
          </cell>
          <cell r="AF2484">
            <v>-6364995.6383333327</v>
          </cell>
          <cell r="AG2484">
            <v>-6364992.7216666667</v>
          </cell>
          <cell r="AH2484">
            <v>-6364989.8049999997</v>
          </cell>
          <cell r="AI2484">
            <v>-6364986.8883333327</v>
          </cell>
          <cell r="AJ2484">
            <v>-6364985.4299999997</v>
          </cell>
          <cell r="AK2484">
            <v>-6364985.4299999997</v>
          </cell>
          <cell r="AL2484">
            <v>-6364985.4299999997</v>
          </cell>
          <cell r="AM2484">
            <v>-6364985.4299999997</v>
          </cell>
          <cell r="AN2484">
            <v>-6364985.4299999997</v>
          </cell>
          <cell r="AP2484">
            <v>-6357429.9070833325</v>
          </cell>
          <cell r="AT2484">
            <v>0</v>
          </cell>
        </row>
        <row r="2485"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>
            <v>0</v>
          </cell>
          <cell r="Z2485">
            <v>0</v>
          </cell>
          <cell r="AA2485">
            <v>0</v>
          </cell>
          <cell r="AD2485">
            <v>0</v>
          </cell>
          <cell r="AE2485">
            <v>0</v>
          </cell>
          <cell r="AF2485">
            <v>0</v>
          </cell>
          <cell r="AG2485">
            <v>0</v>
          </cell>
          <cell r="AH2485">
            <v>0</v>
          </cell>
          <cell r="AI2485">
            <v>0</v>
          </cell>
          <cell r="AJ2485">
            <v>0</v>
          </cell>
          <cell r="AK2485">
            <v>0</v>
          </cell>
          <cell r="AL2485">
            <v>0</v>
          </cell>
          <cell r="AM2485">
            <v>0</v>
          </cell>
          <cell r="AN2485">
            <v>0</v>
          </cell>
          <cell r="AP2485">
            <v>0</v>
          </cell>
          <cell r="AT2485" t="str">
            <v>22</v>
          </cell>
        </row>
        <row r="2486">
          <cell r="J2486">
            <v>-10261188.220000001</v>
          </cell>
          <cell r="K2486">
            <v>-4878884.22</v>
          </cell>
          <cell r="L2486">
            <v>-4599006.6900000004</v>
          </cell>
          <cell r="M2486">
            <v>-5614349.3300000001</v>
          </cell>
          <cell r="N2486">
            <v>-6482902.3700000001</v>
          </cell>
          <cell r="O2486">
            <v>-6347346.1600000001</v>
          </cell>
          <cell r="P2486">
            <v>-2942595.94</v>
          </cell>
          <cell r="Q2486">
            <v>-0.01</v>
          </cell>
          <cell r="R2486">
            <v>-4832524.42</v>
          </cell>
          <cell r="S2486">
            <v>-8048423.5599999996</v>
          </cell>
          <cell r="T2486">
            <v>-4051459.56</v>
          </cell>
          <cell r="U2486">
            <v>-2281628.44</v>
          </cell>
          <cell r="V2486">
            <v>-4025718.06</v>
          </cell>
          <cell r="W2486">
            <v>-4793473.68</v>
          </cell>
          <cell r="X2486">
            <v>-6534914.8700000001</v>
          </cell>
          <cell r="Y2486">
            <v>-4900370.5</v>
          </cell>
          <cell r="Z2486">
            <v>-6282494.1699999999</v>
          </cell>
          <cell r="AA2486">
            <v>-5963671.8399999999</v>
          </cell>
          <cell r="AD2486">
            <v>-10437694.233750001</v>
          </cell>
          <cell r="AE2486">
            <v>-8916078.0324999988</v>
          </cell>
          <cell r="AF2486">
            <v>-7630181.705000001</v>
          </cell>
          <cell r="AG2486">
            <v>-6445481.4670833321</v>
          </cell>
          <cell r="AH2486">
            <v>-5470695.2445833338</v>
          </cell>
          <cell r="AI2486">
            <v>-4768547.82</v>
          </cell>
          <cell r="AJ2486">
            <v>-4505177.7908333344</v>
          </cell>
          <cell r="AK2486">
            <v>-4582281.8591666678</v>
          </cell>
          <cell r="AL2486">
            <v>-4633195.5820833324</v>
          </cell>
          <cell r="AM2486">
            <v>-4595096.1224999996</v>
          </cell>
          <cell r="AN2486">
            <v>-4570759.3508333331</v>
          </cell>
          <cell r="AP2486">
            <v>-5270913.88</v>
          </cell>
          <cell r="AT2486" t="str">
            <v>58</v>
          </cell>
        </row>
        <row r="2487"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>
            <v>0</v>
          </cell>
          <cell r="Z2487">
            <v>0</v>
          </cell>
          <cell r="AA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0</v>
          </cell>
          <cell r="AH2487">
            <v>0</v>
          </cell>
          <cell r="AI2487">
            <v>0</v>
          </cell>
          <cell r="AJ2487">
            <v>0</v>
          </cell>
          <cell r="AK2487">
            <v>0</v>
          </cell>
          <cell r="AL2487">
            <v>0</v>
          </cell>
          <cell r="AM2487">
            <v>0</v>
          </cell>
          <cell r="AN2487">
            <v>0</v>
          </cell>
          <cell r="AP2487">
            <v>0</v>
          </cell>
          <cell r="AT2487">
            <v>0</v>
          </cell>
        </row>
        <row r="2488"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0</v>
          </cell>
          <cell r="AA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P2488">
            <v>0</v>
          </cell>
          <cell r="AT2488">
            <v>0</v>
          </cell>
        </row>
        <row r="2489"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>
            <v>0</v>
          </cell>
          <cell r="Z2489">
            <v>0</v>
          </cell>
          <cell r="AA2489">
            <v>0</v>
          </cell>
          <cell r="AD2489">
            <v>0</v>
          </cell>
          <cell r="AE2489">
            <v>0</v>
          </cell>
          <cell r="AF2489">
            <v>0</v>
          </cell>
          <cell r="AG2489">
            <v>0</v>
          </cell>
          <cell r="AH2489">
            <v>0</v>
          </cell>
          <cell r="AI2489">
            <v>0</v>
          </cell>
          <cell r="AJ2489">
            <v>0</v>
          </cell>
          <cell r="AK2489">
            <v>0</v>
          </cell>
          <cell r="AL2489">
            <v>0</v>
          </cell>
          <cell r="AM2489">
            <v>0</v>
          </cell>
          <cell r="AN2489">
            <v>0</v>
          </cell>
          <cell r="AP2489">
            <v>0</v>
          </cell>
          <cell r="AT2489">
            <v>0</v>
          </cell>
        </row>
        <row r="2490">
          <cell r="J2490">
            <v>-7352879.8700000001</v>
          </cell>
          <cell r="K2490">
            <v>-7393801.7199999997</v>
          </cell>
          <cell r="L2490">
            <v>-7477883.5099999998</v>
          </cell>
          <cell r="M2490">
            <v>-7541927.9400000004</v>
          </cell>
          <cell r="N2490">
            <v>-7673665.5700000003</v>
          </cell>
          <cell r="O2490">
            <v>-7710826.6699999999</v>
          </cell>
          <cell r="P2490">
            <v>-7852329.1399999997</v>
          </cell>
          <cell r="Q2490">
            <v>-7953132.9500000002</v>
          </cell>
          <cell r="R2490">
            <v>-8008011.7800000003</v>
          </cell>
          <cell r="S2490">
            <v>-8065749.21</v>
          </cell>
          <cell r="T2490">
            <v>-8071381.1500000004</v>
          </cell>
          <cell r="U2490">
            <v>-8088133.96</v>
          </cell>
          <cell r="V2490">
            <v>-8295997.6600000001</v>
          </cell>
          <cell r="W2490">
            <v>-8381288.9000000004</v>
          </cell>
          <cell r="X2490">
            <v>-8553610.1500000004</v>
          </cell>
          <cell r="Y2490">
            <v>-8626765.9700000007</v>
          </cell>
          <cell r="Z2490">
            <v>-8662077.6500000004</v>
          </cell>
          <cell r="AA2490">
            <v>-8773206.6799999997</v>
          </cell>
          <cell r="AD2490">
            <v>-7473681.2937500002</v>
          </cell>
          <cell r="AE2490">
            <v>-7541977.6779166656</v>
          </cell>
          <cell r="AF2490">
            <v>-7608909.4466666663</v>
          </cell>
          <cell r="AG2490">
            <v>-7673551.5970833329</v>
          </cell>
          <cell r="AH2490">
            <v>-7735345.6383333346</v>
          </cell>
          <cell r="AI2490">
            <v>-7805106.8637500005</v>
          </cell>
          <cell r="AJ2490">
            <v>-7885548.7374999998</v>
          </cell>
          <cell r="AK2490">
            <v>-7971515.9800000004</v>
          </cell>
          <cell r="AL2490">
            <v>-8061539.5079166675</v>
          </cell>
          <cell r="AM2490">
            <v>-8147924.9291666672</v>
          </cell>
          <cell r="AN2490">
            <v>-8233374.5995833343</v>
          </cell>
          <cell r="AP2490">
            <v>-8394913.8866666686</v>
          </cell>
          <cell r="AT2490" t="str">
            <v>58</v>
          </cell>
        </row>
        <row r="2491"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>
            <v>0</v>
          </cell>
          <cell r="Z2491">
            <v>0</v>
          </cell>
          <cell r="AA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P2491">
            <v>0</v>
          </cell>
          <cell r="AT2491">
            <v>22</v>
          </cell>
        </row>
        <row r="2492">
          <cell r="J2492">
            <v>-2473083.83</v>
          </cell>
          <cell r="K2492">
            <v>-2676902.91</v>
          </cell>
          <cell r="L2492">
            <v>-2759153.99</v>
          </cell>
          <cell r="M2492">
            <v>-2931849.99</v>
          </cell>
          <cell r="N2492">
            <v>-3067841.3</v>
          </cell>
          <cell r="O2492">
            <v>-3032241.91</v>
          </cell>
          <cell r="P2492">
            <v>-3007890.91</v>
          </cell>
          <cell r="Q2492">
            <v>-3006114.97</v>
          </cell>
          <cell r="R2492">
            <v>-2549032.23</v>
          </cell>
          <cell r="S2492">
            <v>-2140434.44</v>
          </cell>
          <cell r="T2492">
            <v>-1818594.15</v>
          </cell>
          <cell r="U2492">
            <v>-1718398.98</v>
          </cell>
          <cell r="V2492">
            <v>-1756058.18</v>
          </cell>
          <cell r="W2492">
            <v>-2049957.76</v>
          </cell>
          <cell r="X2492">
            <v>-2311254.67</v>
          </cell>
          <cell r="Y2492">
            <v>-2391257.9</v>
          </cell>
          <cell r="Z2492">
            <v>-2777313.7</v>
          </cell>
          <cell r="AA2492">
            <v>-2866176.58</v>
          </cell>
          <cell r="AD2492">
            <v>-2744607.4754166664</v>
          </cell>
          <cell r="AE2492">
            <v>-2748209.3091666666</v>
          </cell>
          <cell r="AF2492">
            <v>-2725987.8520833333</v>
          </cell>
          <cell r="AG2492">
            <v>-2683769.9612500002</v>
          </cell>
          <cell r="AH2492">
            <v>-2628944.2358333333</v>
          </cell>
          <cell r="AI2492">
            <v>-2568585.5654166667</v>
          </cell>
          <cell r="AJ2492">
            <v>-2512586.7820833335</v>
          </cell>
          <cell r="AK2492">
            <v>-2467801.5958333332</v>
          </cell>
          <cell r="AL2492">
            <v>-2426614.4537499999</v>
          </cell>
          <cell r="AM2492">
            <v>-2391984.4666666668</v>
          </cell>
          <cell r="AN2492">
            <v>-2372959.76125</v>
          </cell>
          <cell r="AP2492">
            <v>-2318296.9570833337</v>
          </cell>
          <cell r="AT2492" t="str">
            <v>58</v>
          </cell>
        </row>
        <row r="2493"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0</v>
          </cell>
          <cell r="Z2493">
            <v>0</v>
          </cell>
          <cell r="AA2493">
            <v>0</v>
          </cell>
          <cell r="AD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P2493">
            <v>0</v>
          </cell>
          <cell r="AT2493">
            <v>0</v>
          </cell>
        </row>
        <row r="2494">
          <cell r="J2494">
            <v>-8443703.0700000003</v>
          </cell>
          <cell r="K2494">
            <v>-8454858.3000000007</v>
          </cell>
          <cell r="L2494">
            <v>-8455514.1799999997</v>
          </cell>
          <cell r="M2494">
            <v>-8455189.1199999992</v>
          </cell>
          <cell r="N2494">
            <v>-8455218.4900000002</v>
          </cell>
          <cell r="O2494">
            <v>-8455218.4900000002</v>
          </cell>
          <cell r="P2494">
            <v>-8455227.6999999993</v>
          </cell>
          <cell r="Q2494">
            <v>-8455227.6999999993</v>
          </cell>
          <cell r="R2494">
            <v>-8455227.6999999993</v>
          </cell>
          <cell r="S2494">
            <v>-8455227.6999999993</v>
          </cell>
          <cell r="T2494">
            <v>-8455227.6999999993</v>
          </cell>
          <cell r="U2494">
            <v>-8455227.6999999993</v>
          </cell>
          <cell r="V2494">
            <v>-8455227.6999999993</v>
          </cell>
          <cell r="W2494">
            <v>-8455227.6999999993</v>
          </cell>
          <cell r="X2494">
            <v>-8455227.6999999993</v>
          </cell>
          <cell r="Y2494">
            <v>-8455227.6999999993</v>
          </cell>
          <cell r="Z2494">
            <v>-8455227.6999999993</v>
          </cell>
          <cell r="AA2494">
            <v>-8455227.6999999993</v>
          </cell>
          <cell r="AD2494">
            <v>-8356258.9308333332</v>
          </cell>
          <cell r="AE2494">
            <v>-8402520.9395833332</v>
          </cell>
          <cell r="AF2494">
            <v>-8438162.2954166681</v>
          </cell>
          <cell r="AG2494">
            <v>-8454459.0166666675</v>
          </cell>
          <cell r="AH2494">
            <v>-8453669.4879166689</v>
          </cell>
          <cell r="AI2494">
            <v>-8454735.8470833357</v>
          </cell>
          <cell r="AJ2494">
            <v>-8455231.4316666685</v>
          </cell>
          <cell r="AK2494">
            <v>-8455234.8866666686</v>
          </cell>
          <cell r="AL2494">
            <v>-8455224.557500001</v>
          </cell>
          <cell r="AM2494">
            <v>-8455226.5487500001</v>
          </cell>
          <cell r="AN2494">
            <v>-8455227.316250002</v>
          </cell>
          <cell r="AP2494">
            <v>-8455227.7000000011</v>
          </cell>
          <cell r="AT2494">
            <v>0</v>
          </cell>
        </row>
        <row r="2495"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0</v>
          </cell>
          <cell r="Z2495">
            <v>0</v>
          </cell>
          <cell r="AA2495">
            <v>0</v>
          </cell>
          <cell r="AD2495">
            <v>0</v>
          </cell>
          <cell r="AE2495">
            <v>0</v>
          </cell>
          <cell r="AF2495">
            <v>0</v>
          </cell>
          <cell r="AG2495">
            <v>0</v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L2495">
            <v>0</v>
          </cell>
          <cell r="AM2495">
            <v>0</v>
          </cell>
          <cell r="AN2495">
            <v>0</v>
          </cell>
          <cell r="AP2495">
            <v>0</v>
          </cell>
          <cell r="AT2495" t="str">
            <v>58</v>
          </cell>
        </row>
        <row r="2496"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0</v>
          </cell>
          <cell r="Z2496">
            <v>0</v>
          </cell>
          <cell r="AA2496">
            <v>0</v>
          </cell>
          <cell r="AD2496">
            <v>0</v>
          </cell>
          <cell r="AE2496">
            <v>0</v>
          </cell>
          <cell r="AF2496">
            <v>0</v>
          </cell>
          <cell r="AG2496">
            <v>0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P2496">
            <v>0</v>
          </cell>
          <cell r="AT2496" t="str">
            <v>58</v>
          </cell>
        </row>
        <row r="2497"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>
            <v>0</v>
          </cell>
          <cell r="Z2497">
            <v>0</v>
          </cell>
          <cell r="AA2497">
            <v>0</v>
          </cell>
          <cell r="AD2497">
            <v>0</v>
          </cell>
          <cell r="AE2497">
            <v>0</v>
          </cell>
          <cell r="AF2497">
            <v>0</v>
          </cell>
          <cell r="AG2497">
            <v>0</v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L2497">
            <v>0</v>
          </cell>
          <cell r="AM2497">
            <v>0</v>
          </cell>
          <cell r="AN2497">
            <v>0</v>
          </cell>
          <cell r="AP2497">
            <v>0</v>
          </cell>
          <cell r="AT2497">
            <v>22</v>
          </cell>
        </row>
        <row r="2498">
          <cell r="J2498">
            <v>-69852577.170000002</v>
          </cell>
          <cell r="K2498">
            <v>-69437160.579999998</v>
          </cell>
          <cell r="L2498">
            <v>-68901326.400000006</v>
          </cell>
          <cell r="M2498">
            <v>-68721470.900000006</v>
          </cell>
          <cell r="N2498">
            <v>-68624721.790000007</v>
          </cell>
          <cell r="O2498">
            <v>-68487331.909999996</v>
          </cell>
          <cell r="P2498">
            <v>-68513747.609999999</v>
          </cell>
          <cell r="Q2498">
            <v>-70264584.579999998</v>
          </cell>
          <cell r="R2498">
            <v>-85724313.950000003</v>
          </cell>
          <cell r="S2498">
            <v>-70102110.790000007</v>
          </cell>
          <cell r="T2498">
            <v>-70319854.040000007</v>
          </cell>
          <cell r="U2498">
            <v>-70181490.480000004</v>
          </cell>
          <cell r="V2498">
            <v>-69970183.629999995</v>
          </cell>
          <cell r="W2498">
            <v>-69724158.5</v>
          </cell>
          <cell r="X2498">
            <v>-69658461.980000004</v>
          </cell>
          <cell r="Y2498">
            <v>-69622842.409999996</v>
          </cell>
          <cell r="Z2498">
            <v>-69616882.730000004</v>
          </cell>
          <cell r="AA2498">
            <v>-69838979.519999996</v>
          </cell>
          <cell r="AD2498">
            <v>-69540707.404999986</v>
          </cell>
          <cell r="AE2498">
            <v>-70098377.182083324</v>
          </cell>
          <cell r="AF2498">
            <v>-70707095.885833338</v>
          </cell>
          <cell r="AG2498">
            <v>-70712562.490833342</v>
          </cell>
          <cell r="AH2498">
            <v>-70739367.392916664</v>
          </cell>
          <cell r="AI2498">
            <v>-70765791.119166657</v>
          </cell>
          <cell r="AJ2498">
            <v>-70782649.63499999</v>
          </cell>
          <cell r="AK2498">
            <v>-70826155.19749999</v>
          </cell>
          <cell r="AL2498">
            <v>-70895259.65958333</v>
          </cell>
          <cell r="AM2498">
            <v>-70974156.844999999</v>
          </cell>
          <cell r="AN2498">
            <v>-71071815.534583345</v>
          </cell>
          <cell r="AP2498">
            <v>-68363367.969166681</v>
          </cell>
          <cell r="AT2498" t="str">
            <v>58</v>
          </cell>
        </row>
        <row r="2499">
          <cell r="J2499">
            <v>-1659064.15</v>
          </cell>
          <cell r="K2499">
            <v>-1775698.55</v>
          </cell>
          <cell r="L2499">
            <v>-1863053.43</v>
          </cell>
          <cell r="M2499">
            <v>-1557700.43</v>
          </cell>
          <cell r="N2499">
            <v>-1649183.07</v>
          </cell>
          <cell r="O2499">
            <v>-1731134.89</v>
          </cell>
          <cell r="P2499">
            <v>-1854770.55</v>
          </cell>
          <cell r="Q2499">
            <v>-1252850.99</v>
          </cell>
          <cell r="R2499">
            <v>-9923225.0299999993</v>
          </cell>
          <cell r="S2499">
            <v>-1261692.8799999999</v>
          </cell>
          <cell r="T2499">
            <v>-1281071.2</v>
          </cell>
          <cell r="U2499">
            <v>-1294834.92</v>
          </cell>
          <cell r="V2499">
            <v>-1336045.75</v>
          </cell>
          <cell r="W2499">
            <v>-1360673.36</v>
          </cell>
          <cell r="X2499">
            <v>-1397939.63</v>
          </cell>
          <cell r="Y2499">
            <v>-1417899.94</v>
          </cell>
          <cell r="Z2499">
            <v>-1439819.57</v>
          </cell>
          <cell r="AA2499">
            <v>-1457472.87</v>
          </cell>
          <cell r="AD2499">
            <v>-1567854.4437500003</v>
          </cell>
          <cell r="AE2499">
            <v>-1931685.7604166667</v>
          </cell>
          <cell r="AF2499">
            <v>-2293042.4445833336</v>
          </cell>
          <cell r="AG2499">
            <v>-2285633.5233333334</v>
          </cell>
          <cell r="AH2499">
            <v>-2268768.7537499997</v>
          </cell>
          <cell r="AI2499">
            <v>-2245230.9074999997</v>
          </cell>
          <cell r="AJ2499">
            <v>-2214479.0912500001</v>
          </cell>
          <cell r="AK2499">
            <v>-2177806.6333333333</v>
          </cell>
          <cell r="AL2499">
            <v>-2152601.8712499999</v>
          </cell>
          <cell r="AM2499">
            <v>-2138053.3716666666</v>
          </cell>
          <cell r="AN2499">
            <v>-2117927.3083333331</v>
          </cell>
          <cell r="AP2499">
            <v>-2022208.4783333335</v>
          </cell>
          <cell r="AT2499" t="str">
            <v>58</v>
          </cell>
        </row>
        <row r="2500"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>
            <v>0</v>
          </cell>
          <cell r="Z2500">
            <v>0</v>
          </cell>
          <cell r="AA2500">
            <v>0</v>
          </cell>
          <cell r="AD2500">
            <v>0</v>
          </cell>
          <cell r="AE2500">
            <v>0</v>
          </cell>
          <cell r="AF2500">
            <v>0</v>
          </cell>
          <cell r="AG2500">
            <v>0</v>
          </cell>
          <cell r="AH2500">
            <v>0</v>
          </cell>
          <cell r="AI2500">
            <v>0</v>
          </cell>
          <cell r="AJ2500">
            <v>0</v>
          </cell>
          <cell r="AK2500">
            <v>0</v>
          </cell>
          <cell r="AL2500">
            <v>0</v>
          </cell>
          <cell r="AM2500">
            <v>0</v>
          </cell>
          <cell r="AN2500">
            <v>0</v>
          </cell>
          <cell r="AP2500">
            <v>0</v>
          </cell>
          <cell r="AT2500">
            <v>0</v>
          </cell>
        </row>
        <row r="2501"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0</v>
          </cell>
          <cell r="Z2501">
            <v>0</v>
          </cell>
          <cell r="AA2501">
            <v>0</v>
          </cell>
          <cell r="AD2501">
            <v>0</v>
          </cell>
          <cell r="AE2501">
            <v>0</v>
          </cell>
          <cell r="AF2501">
            <v>0</v>
          </cell>
          <cell r="AG2501">
            <v>0</v>
          </cell>
          <cell r="AH2501">
            <v>0</v>
          </cell>
          <cell r="AI2501">
            <v>0</v>
          </cell>
          <cell r="AJ2501">
            <v>0</v>
          </cell>
          <cell r="AK2501">
            <v>0</v>
          </cell>
          <cell r="AL2501">
            <v>0</v>
          </cell>
          <cell r="AM2501">
            <v>0</v>
          </cell>
          <cell r="AN2501">
            <v>0</v>
          </cell>
          <cell r="AP2501">
            <v>0</v>
          </cell>
          <cell r="AT2501">
            <v>0</v>
          </cell>
        </row>
        <row r="2502"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0</v>
          </cell>
          <cell r="Z2502">
            <v>0</v>
          </cell>
          <cell r="AA2502">
            <v>0</v>
          </cell>
          <cell r="AD2502">
            <v>0</v>
          </cell>
          <cell r="AE2502">
            <v>0</v>
          </cell>
          <cell r="AF2502">
            <v>0</v>
          </cell>
          <cell r="AG2502">
            <v>0</v>
          </cell>
          <cell r="AH2502">
            <v>0</v>
          </cell>
          <cell r="AI2502">
            <v>0</v>
          </cell>
          <cell r="AJ2502">
            <v>0</v>
          </cell>
          <cell r="AK2502">
            <v>0</v>
          </cell>
          <cell r="AL2502">
            <v>0</v>
          </cell>
          <cell r="AM2502">
            <v>0</v>
          </cell>
          <cell r="AN2502">
            <v>0</v>
          </cell>
          <cell r="AP2502">
            <v>0</v>
          </cell>
          <cell r="AT2502">
            <v>0</v>
          </cell>
        </row>
        <row r="2503">
          <cell r="J2503">
            <v>-1175222.1000000001</v>
          </cell>
          <cell r="K2503">
            <v>-1072362.3500000001</v>
          </cell>
          <cell r="L2503">
            <v>-1032560.93</v>
          </cell>
          <cell r="M2503">
            <v>-938709.52</v>
          </cell>
          <cell r="N2503">
            <v>-844858.1</v>
          </cell>
          <cell r="O2503">
            <v>-751006.68</v>
          </cell>
          <cell r="P2503">
            <v>-657155.27</v>
          </cell>
          <cell r="Q2503">
            <v>-563303.85</v>
          </cell>
          <cell r="R2503">
            <v>-563303.85</v>
          </cell>
          <cell r="S2503">
            <v>-375601.02</v>
          </cell>
          <cell r="T2503">
            <v>-281749.59999999998</v>
          </cell>
          <cell r="U2503">
            <v>-187898.18</v>
          </cell>
          <cell r="V2503">
            <v>-94046.77</v>
          </cell>
          <cell r="W2503">
            <v>-195.35</v>
          </cell>
          <cell r="X2503">
            <v>93656.07</v>
          </cell>
          <cell r="Y2503">
            <v>187507.48</v>
          </cell>
          <cell r="Z2503">
            <v>281358.90000000002</v>
          </cell>
          <cell r="AA2503">
            <v>375210.32</v>
          </cell>
          <cell r="AD2503">
            <v>-1196364.2249999999</v>
          </cell>
          <cell r="AE2503">
            <v>-1102512.8083333331</v>
          </cell>
          <cell r="AF2503">
            <v>-1000840.4404166666</v>
          </cell>
          <cell r="AG2503">
            <v>-887436.6454166664</v>
          </cell>
          <cell r="AH2503">
            <v>-766211.89874999982</v>
          </cell>
          <cell r="AI2503">
            <v>-658595.31541666656</v>
          </cell>
          <cell r="AJ2503">
            <v>-568872.71833333315</v>
          </cell>
          <cell r="AK2503">
            <v>-477273.38499999995</v>
          </cell>
          <cell r="AL2503">
            <v>-383421.96833333327</v>
          </cell>
          <cell r="AM2503">
            <v>-289570.55166666675</v>
          </cell>
          <cell r="AN2503">
            <v>-195719.1350000001</v>
          </cell>
          <cell r="AP2503">
            <v>-31471.016250000001</v>
          </cell>
          <cell r="AT2503">
            <v>22</v>
          </cell>
        </row>
        <row r="2504">
          <cell r="J2504">
            <v>-1612192.2</v>
          </cell>
          <cell r="K2504">
            <v>-1592792.23</v>
          </cell>
          <cell r="L2504">
            <v>-1594772.84</v>
          </cell>
          <cell r="M2504">
            <v>-1597908.82</v>
          </cell>
          <cell r="N2504">
            <v>-1601021.95</v>
          </cell>
          <cell r="O2504">
            <v>-1601021.95</v>
          </cell>
          <cell r="P2504">
            <v>-3572466.92</v>
          </cell>
          <cell r="Q2504">
            <v>-3664257</v>
          </cell>
          <cell r="R2504">
            <v>-3645966.55</v>
          </cell>
          <cell r="S2504">
            <v>-3651433.29</v>
          </cell>
          <cell r="T2504">
            <v>-3651494.64</v>
          </cell>
          <cell r="U2504">
            <v>-3652936.11</v>
          </cell>
          <cell r="V2504">
            <v>-3652957.07</v>
          </cell>
          <cell r="W2504">
            <v>-3652957.07</v>
          </cell>
          <cell r="X2504">
            <v>-3652957.07</v>
          </cell>
          <cell r="Y2504">
            <v>-3652957.07</v>
          </cell>
          <cell r="Z2504">
            <v>-3653111.77</v>
          </cell>
          <cell r="AA2504">
            <v>-3653111.77</v>
          </cell>
          <cell r="AD2504">
            <v>-1543657.1591666664</v>
          </cell>
          <cell r="AE2504">
            <v>-1848249.8070833329</v>
          </cell>
          <cell r="AF2504">
            <v>-2152308.1337499996</v>
          </cell>
          <cell r="AG2504">
            <v>-2375032.898333333</v>
          </cell>
          <cell r="AH2504">
            <v>-2532734.9920833334</v>
          </cell>
          <cell r="AI2504">
            <v>-2704887.2445833334</v>
          </cell>
          <cell r="AJ2504">
            <v>-2875759.3158333334</v>
          </cell>
          <cell r="AK2504">
            <v>-3047357.1937499996</v>
          </cell>
          <cell r="AL2504">
            <v>-3218741.8804166666</v>
          </cell>
          <cell r="AM2504">
            <v>-3389872.6333333333</v>
          </cell>
          <cell r="AN2504">
            <v>-3560880.1183333336</v>
          </cell>
          <cell r="AP2504">
            <v>-3652639.8804166671</v>
          </cell>
          <cell r="AT2504">
            <v>0</v>
          </cell>
        </row>
        <row r="2505"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0</v>
          </cell>
          <cell r="Z2505">
            <v>0</v>
          </cell>
          <cell r="AA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L2505">
            <v>0</v>
          </cell>
          <cell r="AM2505">
            <v>0</v>
          </cell>
          <cell r="AN2505">
            <v>0</v>
          </cell>
          <cell r="AP2505">
            <v>0</v>
          </cell>
          <cell r="AT2505" t="str">
            <v>39</v>
          </cell>
        </row>
        <row r="2506"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Y2506">
            <v>0</v>
          </cell>
          <cell r="Z2506">
            <v>0</v>
          </cell>
          <cell r="AA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L2506">
            <v>0</v>
          </cell>
          <cell r="AM2506">
            <v>0</v>
          </cell>
          <cell r="AN2506">
            <v>0</v>
          </cell>
          <cell r="AP2506">
            <v>0</v>
          </cell>
          <cell r="AT2506">
            <v>22</v>
          </cell>
        </row>
        <row r="2507"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0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L2507">
            <v>0</v>
          </cell>
          <cell r="AM2507">
            <v>0</v>
          </cell>
          <cell r="AN2507">
            <v>0</v>
          </cell>
          <cell r="AP2507">
            <v>0</v>
          </cell>
          <cell r="AT2507">
            <v>0</v>
          </cell>
        </row>
        <row r="2508"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P2508">
            <v>0</v>
          </cell>
          <cell r="AT2508">
            <v>22</v>
          </cell>
        </row>
        <row r="2509"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D2509">
            <v>0</v>
          </cell>
          <cell r="AE2509">
            <v>0</v>
          </cell>
          <cell r="AF2509">
            <v>0</v>
          </cell>
          <cell r="AG2509">
            <v>0</v>
          </cell>
          <cell r="AH2509">
            <v>0</v>
          </cell>
          <cell r="AI2509">
            <v>0</v>
          </cell>
          <cell r="AJ2509">
            <v>0</v>
          </cell>
          <cell r="AK2509">
            <v>0</v>
          </cell>
          <cell r="AL2509">
            <v>0</v>
          </cell>
          <cell r="AM2509">
            <v>0</v>
          </cell>
          <cell r="AN2509">
            <v>0</v>
          </cell>
          <cell r="AP2509">
            <v>0</v>
          </cell>
          <cell r="AT2509">
            <v>0</v>
          </cell>
        </row>
        <row r="2510"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Y2510">
            <v>0</v>
          </cell>
          <cell r="Z2510">
            <v>0</v>
          </cell>
          <cell r="AA2510">
            <v>0</v>
          </cell>
          <cell r="AD2510">
            <v>0</v>
          </cell>
          <cell r="AE2510">
            <v>0</v>
          </cell>
          <cell r="AF2510">
            <v>0</v>
          </cell>
          <cell r="AG2510">
            <v>0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L2510">
            <v>0</v>
          </cell>
          <cell r="AM2510">
            <v>0</v>
          </cell>
          <cell r="AN2510">
            <v>0</v>
          </cell>
          <cell r="AP2510">
            <v>0</v>
          </cell>
          <cell r="AT2510">
            <v>0</v>
          </cell>
        </row>
        <row r="2511"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0</v>
          </cell>
          <cell r="Z2511">
            <v>0</v>
          </cell>
          <cell r="AA2511">
            <v>0</v>
          </cell>
          <cell r="AD2511">
            <v>0</v>
          </cell>
          <cell r="AE2511">
            <v>0</v>
          </cell>
          <cell r="AF2511">
            <v>0</v>
          </cell>
          <cell r="AG2511">
            <v>0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L2511">
            <v>0</v>
          </cell>
          <cell r="AM2511">
            <v>0</v>
          </cell>
          <cell r="AN2511">
            <v>0</v>
          </cell>
          <cell r="AP2511">
            <v>0</v>
          </cell>
          <cell r="AT2511" t="str">
            <v>58</v>
          </cell>
        </row>
        <row r="2512">
          <cell r="J2512">
            <v>1346825.45</v>
          </cell>
          <cell r="K2512">
            <v>1327330.8</v>
          </cell>
          <cell r="L2512">
            <v>1307836.1499999999</v>
          </cell>
          <cell r="M2512">
            <v>1288341.5</v>
          </cell>
          <cell r="N2512">
            <v>1268845.8</v>
          </cell>
          <cell r="O2512">
            <v>1249350.1000000001</v>
          </cell>
          <cell r="P2512">
            <v>1229854.3999999999</v>
          </cell>
          <cell r="Q2512">
            <v>1210360.45</v>
          </cell>
          <cell r="R2512">
            <v>1198746.3999999999</v>
          </cell>
          <cell r="S2512">
            <v>1187132.3500000001</v>
          </cell>
          <cell r="T2512">
            <v>1175518.3</v>
          </cell>
          <cell r="U2512">
            <v>1163904.25</v>
          </cell>
          <cell r="V2512">
            <v>1152290.8999999999</v>
          </cell>
          <cell r="W2512">
            <v>1140676.5</v>
          </cell>
          <cell r="X2512">
            <v>1129062.45</v>
          </cell>
          <cell r="Y2512">
            <v>1117448.75</v>
          </cell>
          <cell r="Z2512">
            <v>1105835.05</v>
          </cell>
          <cell r="AA2512">
            <v>1094221</v>
          </cell>
          <cell r="AD2512">
            <v>1327330.3041666667</v>
          </cell>
          <cell r="AE2512">
            <v>1308163.7354166666</v>
          </cell>
          <cell r="AF2512">
            <v>1289653.9125000001</v>
          </cell>
          <cell r="AG2512">
            <v>1271800.8354166667</v>
          </cell>
          <cell r="AH2512">
            <v>1254604.4895833335</v>
          </cell>
          <cell r="AI2512">
            <v>1238064.8895833334</v>
          </cell>
          <cell r="AJ2512">
            <v>1222182.0208333335</v>
          </cell>
          <cell r="AK2512">
            <v>1206955.8541666667</v>
          </cell>
          <cell r="AL2512">
            <v>1192386.41875</v>
          </cell>
          <cell r="AM2512">
            <v>1178473.7729166667</v>
          </cell>
          <cell r="AN2512">
            <v>1165217.9458333333</v>
          </cell>
          <cell r="AP2512">
            <v>1140676.5874999999</v>
          </cell>
          <cell r="AT2512" t="str">
            <v>28</v>
          </cell>
        </row>
        <row r="2513">
          <cell r="J2513">
            <v>-4995538.49</v>
          </cell>
          <cell r="K2513">
            <v>-4974810.09</v>
          </cell>
          <cell r="L2513">
            <v>-4954081.6900000004</v>
          </cell>
          <cell r="M2513">
            <v>-4933353.29</v>
          </cell>
          <cell r="N2513">
            <v>-4912624.8899999997</v>
          </cell>
          <cell r="O2513">
            <v>-4891896.49</v>
          </cell>
          <cell r="P2513">
            <v>-4871168.09</v>
          </cell>
          <cell r="Q2513">
            <v>-4850439.6900000004</v>
          </cell>
          <cell r="R2513">
            <v>-4829711.29</v>
          </cell>
          <cell r="S2513">
            <v>-4808982.8899999997</v>
          </cell>
          <cell r="T2513">
            <v>-4788254.49</v>
          </cell>
          <cell r="U2513">
            <v>-4767526.09</v>
          </cell>
          <cell r="V2513">
            <v>-4746797.6900000004</v>
          </cell>
          <cell r="W2513">
            <v>-4726069.29</v>
          </cell>
          <cell r="X2513">
            <v>-4705340.8899999997</v>
          </cell>
          <cell r="Y2513">
            <v>-4684612.49</v>
          </cell>
          <cell r="Z2513">
            <v>-4663884.09</v>
          </cell>
          <cell r="AA2513">
            <v>-4643155.6900000004</v>
          </cell>
          <cell r="AD2513">
            <v>-4974810.0900000008</v>
          </cell>
          <cell r="AE2513">
            <v>-4954081.6900000004</v>
          </cell>
          <cell r="AF2513">
            <v>-4933353.2899999991</v>
          </cell>
          <cell r="AG2513">
            <v>-4912624.8899999997</v>
          </cell>
          <cell r="AH2513">
            <v>-4891896.49</v>
          </cell>
          <cell r="AI2513">
            <v>-4871168.0900000008</v>
          </cell>
          <cell r="AJ2513">
            <v>-4850439.6900000004</v>
          </cell>
          <cell r="AK2513">
            <v>-4829711.2899999991</v>
          </cell>
          <cell r="AL2513">
            <v>-4808982.8899999997</v>
          </cell>
          <cell r="AM2513">
            <v>-4788254.49</v>
          </cell>
          <cell r="AN2513">
            <v>-4767526.0900000008</v>
          </cell>
          <cell r="AP2513">
            <v>-4726069.2899999991</v>
          </cell>
          <cell r="AT2513" t="str">
            <v>5</v>
          </cell>
        </row>
        <row r="2514">
          <cell r="J2514">
            <v>-1350431.6</v>
          </cell>
          <cell r="K2514">
            <v>-1350431.6</v>
          </cell>
          <cell r="L2514">
            <v>-1350431.6</v>
          </cell>
          <cell r="M2514">
            <v>-1236584.3</v>
          </cell>
          <cell r="N2514">
            <v>-1236584.3</v>
          </cell>
          <cell r="O2514">
            <v>-1236584.3</v>
          </cell>
          <cell r="P2514">
            <v>-1236584.3</v>
          </cell>
          <cell r="Q2514">
            <v>-1236584.3</v>
          </cell>
          <cell r="R2514">
            <v>-1236584.3</v>
          </cell>
          <cell r="S2514">
            <v>-1236584.3</v>
          </cell>
          <cell r="T2514">
            <v>-1236584.3</v>
          </cell>
          <cell r="U2514">
            <v>-1209020.3999999999</v>
          </cell>
          <cell r="V2514">
            <v>-1209020.3999999999</v>
          </cell>
          <cell r="W2514">
            <v>-1209020.3999999999</v>
          </cell>
          <cell r="X2514">
            <v>-1209020.3999999999</v>
          </cell>
          <cell r="Y2514">
            <v>-1209020.3999999999</v>
          </cell>
          <cell r="Z2514">
            <v>-1209020.3999999999</v>
          </cell>
          <cell r="AA2514">
            <v>-1209020.3999999999</v>
          </cell>
          <cell r="AD2514">
            <v>-1307738.8625</v>
          </cell>
          <cell r="AE2514">
            <v>-1298251.5875000004</v>
          </cell>
          <cell r="AF2514">
            <v>-1288764.3125000002</v>
          </cell>
          <cell r="AG2514">
            <v>-1279277.0375000003</v>
          </cell>
          <cell r="AH2514">
            <v>-1268641.2666666668</v>
          </cell>
          <cell r="AI2514">
            <v>-1256857.0000000002</v>
          </cell>
          <cell r="AJ2514">
            <v>-1245072.7333333336</v>
          </cell>
          <cell r="AK2514">
            <v>-1233288.4666666668</v>
          </cell>
          <cell r="AL2514">
            <v>-1226247.8375000001</v>
          </cell>
          <cell r="AM2514">
            <v>-1223950.8458333334</v>
          </cell>
          <cell r="AN2514">
            <v>-1221653.8541666667</v>
          </cell>
          <cell r="AP2514">
            <v>-1196909.5308333335</v>
          </cell>
          <cell r="AT2514" t="str">
            <v>22</v>
          </cell>
        </row>
        <row r="2515"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  <cell r="Z2515">
            <v>0</v>
          </cell>
          <cell r="AA2515">
            <v>0</v>
          </cell>
          <cell r="AD2515">
            <v>0</v>
          </cell>
          <cell r="AE2515">
            <v>0</v>
          </cell>
          <cell r="AF2515">
            <v>0</v>
          </cell>
          <cell r="AG2515">
            <v>0</v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L2515">
            <v>0</v>
          </cell>
          <cell r="AM2515">
            <v>0</v>
          </cell>
          <cell r="AN2515">
            <v>0</v>
          </cell>
          <cell r="AP2515">
            <v>0</v>
          </cell>
          <cell r="AT2515" t="str">
            <v>28</v>
          </cell>
        </row>
        <row r="2516"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0</v>
          </cell>
          <cell r="AA2516">
            <v>0</v>
          </cell>
          <cell r="AD2516">
            <v>0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P2516">
            <v>0</v>
          </cell>
          <cell r="AT2516">
            <v>0</v>
          </cell>
        </row>
        <row r="2517"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>
            <v>0</v>
          </cell>
          <cell r="Z2517">
            <v>0</v>
          </cell>
          <cell r="AA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P2517">
            <v>0</v>
          </cell>
          <cell r="AT2517">
            <v>22</v>
          </cell>
        </row>
        <row r="2518"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0</v>
          </cell>
          <cell r="Z2518">
            <v>0</v>
          </cell>
          <cell r="AA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P2518">
            <v>0</v>
          </cell>
          <cell r="AT2518">
            <v>22</v>
          </cell>
        </row>
        <row r="2519">
          <cell r="J2519">
            <v>-14234368.439999999</v>
          </cell>
          <cell r="K2519">
            <v>-14157425.140000001</v>
          </cell>
          <cell r="L2519">
            <v>-14080481.560000001</v>
          </cell>
          <cell r="M2519">
            <v>-14003538.26</v>
          </cell>
          <cell r="N2519">
            <v>-13926594.960000001</v>
          </cell>
          <cell r="O2519">
            <v>-13849651.66</v>
          </cell>
          <cell r="P2519">
            <v>-13772708.359999999</v>
          </cell>
          <cell r="Q2519">
            <v>-13695765.060000001</v>
          </cell>
          <cell r="R2519">
            <v>-13695765.060000001</v>
          </cell>
          <cell r="S2519">
            <v>-13849651.800000001</v>
          </cell>
          <cell r="T2519">
            <v>-13926595.380000001</v>
          </cell>
          <cell r="U2519">
            <v>-13387990.74</v>
          </cell>
          <cell r="V2519">
            <v>-13311047.16</v>
          </cell>
          <cell r="W2519">
            <v>-13234103.58</v>
          </cell>
          <cell r="X2519">
            <v>-13157160</v>
          </cell>
          <cell r="Y2519">
            <v>-13080216.42</v>
          </cell>
          <cell r="Z2519">
            <v>-13003272.84</v>
          </cell>
          <cell r="AA2519">
            <v>-12926329.26</v>
          </cell>
          <cell r="AD2519">
            <v>-14157425.431666665</v>
          </cell>
          <cell r="AE2519">
            <v>-14083687.950833336</v>
          </cell>
          <cell r="AF2519">
            <v>-14022774.382499998</v>
          </cell>
          <cell r="AG2519">
            <v>-13977890.6975</v>
          </cell>
          <cell r="AH2519">
            <v>-13920183.100000001</v>
          </cell>
          <cell r="AI2519">
            <v>-13843239.648333335</v>
          </cell>
          <cell r="AJ2519">
            <v>-13766296.196666667</v>
          </cell>
          <cell r="AK2519">
            <v>-13689352.733333334</v>
          </cell>
          <cell r="AL2519">
            <v>-13612409.258333333</v>
          </cell>
          <cell r="AM2519">
            <v>-13535465.759999998</v>
          </cell>
          <cell r="AN2519">
            <v>-13458522.238333331</v>
          </cell>
          <cell r="AP2519">
            <v>-13304635.125000002</v>
          </cell>
          <cell r="AT2519" t="str">
            <v>22</v>
          </cell>
        </row>
        <row r="2520"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0</v>
          </cell>
          <cell r="AA2520">
            <v>0</v>
          </cell>
          <cell r="AD2520">
            <v>0</v>
          </cell>
          <cell r="AE2520">
            <v>0</v>
          </cell>
          <cell r="AF2520">
            <v>0</v>
          </cell>
          <cell r="AG2520">
            <v>0</v>
          </cell>
          <cell r="AH2520">
            <v>0</v>
          </cell>
          <cell r="AI2520">
            <v>0</v>
          </cell>
          <cell r="AJ2520">
            <v>0</v>
          </cell>
          <cell r="AK2520">
            <v>0</v>
          </cell>
          <cell r="AL2520">
            <v>0</v>
          </cell>
          <cell r="AM2520">
            <v>0</v>
          </cell>
          <cell r="AN2520">
            <v>0</v>
          </cell>
          <cell r="AP2520">
            <v>0</v>
          </cell>
          <cell r="AT2520" t="str">
            <v>22</v>
          </cell>
        </row>
        <row r="2521">
          <cell r="J2521">
            <v>-7587317.2300000004</v>
          </cell>
          <cell r="K2521">
            <v>-8705097.1199999992</v>
          </cell>
          <cell r="L2521">
            <v>-9137785.0299999993</v>
          </cell>
          <cell r="M2521">
            <v>-9553306.0199999996</v>
          </cell>
          <cell r="N2521">
            <v>-9670611.7300000004</v>
          </cell>
          <cell r="O2521">
            <v>-10569421.060000001</v>
          </cell>
          <cell r="P2521">
            <v>-10670500.470000001</v>
          </cell>
          <cell r="Q2521">
            <v>-11353240.08</v>
          </cell>
          <cell r="R2521">
            <v>-9720381.8699999992</v>
          </cell>
          <cell r="S2521">
            <v>-9704404.3800000008</v>
          </cell>
          <cell r="T2521">
            <v>-8939736.6199999992</v>
          </cell>
          <cell r="U2521">
            <v>-9302543.4700000007</v>
          </cell>
          <cell r="V2521">
            <v>-8828697.8900000006</v>
          </cell>
          <cell r="W2521">
            <v>-9745719.0600000005</v>
          </cell>
          <cell r="X2521">
            <v>-10288576.609999999</v>
          </cell>
          <cell r="Y2521">
            <v>-9741050.9199999999</v>
          </cell>
          <cell r="Z2521">
            <v>-10159202.51</v>
          </cell>
          <cell r="AA2521">
            <v>-10026092</v>
          </cell>
          <cell r="AD2521">
            <v>-8682284.8483333346</v>
          </cell>
          <cell r="AE2521">
            <v>-8844484.8708333336</v>
          </cell>
          <cell r="AF2521">
            <v>-9097264.3687500004</v>
          </cell>
          <cell r="AG2521">
            <v>-9349942.2625000011</v>
          </cell>
          <cell r="AH2521">
            <v>-9498360.7324999999</v>
          </cell>
          <cell r="AI2521">
            <v>-9627919.6175000016</v>
          </cell>
          <cell r="AJ2521">
            <v>-9723003.0591666661</v>
          </cell>
          <cell r="AK2521">
            <v>-9814311.9558333326</v>
          </cell>
          <cell r="AL2521">
            <v>-9870084.3091666661</v>
          </cell>
          <cell r="AM2521">
            <v>-9898264.9625000004</v>
          </cell>
          <cell r="AN2521">
            <v>-9895984.2008333337</v>
          </cell>
          <cell r="AP2521">
            <v>-9797318.1729166675</v>
          </cell>
          <cell r="AT2521" t="str">
            <v>58</v>
          </cell>
        </row>
        <row r="2522"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0</v>
          </cell>
          <cell r="Z2522">
            <v>0</v>
          </cell>
          <cell r="AA2522">
            <v>0</v>
          </cell>
          <cell r="AD2522">
            <v>0</v>
          </cell>
          <cell r="AE2522">
            <v>0</v>
          </cell>
          <cell r="AF2522">
            <v>0</v>
          </cell>
          <cell r="AG2522">
            <v>0</v>
          </cell>
          <cell r="AH2522">
            <v>0</v>
          </cell>
          <cell r="AI2522">
            <v>0</v>
          </cell>
          <cell r="AJ2522">
            <v>0</v>
          </cell>
          <cell r="AK2522">
            <v>0</v>
          </cell>
          <cell r="AL2522">
            <v>0</v>
          </cell>
          <cell r="AM2522">
            <v>0</v>
          </cell>
          <cell r="AN2522">
            <v>0</v>
          </cell>
          <cell r="AP2522">
            <v>0</v>
          </cell>
          <cell r="AT2522">
            <v>0</v>
          </cell>
        </row>
        <row r="2523"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0</v>
          </cell>
          <cell r="Z2523">
            <v>0</v>
          </cell>
          <cell r="AA2523">
            <v>0</v>
          </cell>
          <cell r="AD2523">
            <v>0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0</v>
          </cell>
          <cell r="AL2523">
            <v>0</v>
          </cell>
          <cell r="AM2523">
            <v>0</v>
          </cell>
          <cell r="AN2523">
            <v>0</v>
          </cell>
          <cell r="AP2523">
            <v>0</v>
          </cell>
          <cell r="AT2523">
            <v>22</v>
          </cell>
        </row>
        <row r="2524"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>
            <v>0</v>
          </cell>
          <cell r="Z2524">
            <v>0</v>
          </cell>
          <cell r="AA2524">
            <v>0</v>
          </cell>
          <cell r="AD2524">
            <v>0</v>
          </cell>
          <cell r="AE2524">
            <v>0</v>
          </cell>
          <cell r="AF2524">
            <v>0</v>
          </cell>
          <cell r="AG2524">
            <v>0</v>
          </cell>
          <cell r="AH2524">
            <v>0</v>
          </cell>
          <cell r="AI2524">
            <v>0</v>
          </cell>
          <cell r="AJ2524">
            <v>0</v>
          </cell>
          <cell r="AK2524">
            <v>0</v>
          </cell>
          <cell r="AL2524">
            <v>0</v>
          </cell>
          <cell r="AM2524">
            <v>0</v>
          </cell>
          <cell r="AN2524">
            <v>0</v>
          </cell>
          <cell r="AP2524">
            <v>0</v>
          </cell>
          <cell r="AT2524">
            <v>22</v>
          </cell>
        </row>
        <row r="2525"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>
            <v>0</v>
          </cell>
          <cell r="Z2525">
            <v>0</v>
          </cell>
          <cell r="AA2525">
            <v>0</v>
          </cell>
          <cell r="AD2525">
            <v>0</v>
          </cell>
          <cell r="AE2525">
            <v>0</v>
          </cell>
          <cell r="AF2525">
            <v>0</v>
          </cell>
          <cell r="AG2525">
            <v>0</v>
          </cell>
          <cell r="AH2525">
            <v>0</v>
          </cell>
          <cell r="AI2525">
            <v>0</v>
          </cell>
          <cell r="AJ2525">
            <v>0</v>
          </cell>
          <cell r="AK2525">
            <v>0</v>
          </cell>
          <cell r="AL2525">
            <v>0</v>
          </cell>
          <cell r="AM2525">
            <v>0</v>
          </cell>
          <cell r="AN2525">
            <v>0</v>
          </cell>
          <cell r="AP2525">
            <v>0</v>
          </cell>
          <cell r="AT2525">
            <v>0</v>
          </cell>
        </row>
        <row r="2526"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P2526">
            <v>0</v>
          </cell>
          <cell r="AT2526">
            <v>22</v>
          </cell>
        </row>
        <row r="2527"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0</v>
          </cell>
          <cell r="AA2527">
            <v>0</v>
          </cell>
          <cell r="AD2527">
            <v>0</v>
          </cell>
          <cell r="AE2527">
            <v>0</v>
          </cell>
          <cell r="AF2527">
            <v>0</v>
          </cell>
          <cell r="AG2527">
            <v>0</v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L2527">
            <v>0</v>
          </cell>
          <cell r="AM2527">
            <v>0</v>
          </cell>
          <cell r="AN2527">
            <v>0</v>
          </cell>
          <cell r="AP2527">
            <v>0</v>
          </cell>
          <cell r="AT2527">
            <v>22</v>
          </cell>
        </row>
        <row r="2528">
          <cell r="J2528">
            <v>-7862989.8600000003</v>
          </cell>
          <cell r="K2528">
            <v>-7820023.5499999998</v>
          </cell>
          <cell r="L2528">
            <v>-7777099.4100000001</v>
          </cell>
          <cell r="M2528">
            <v>-7735892.2300000004</v>
          </cell>
          <cell r="N2528">
            <v>-7693468.1500000004</v>
          </cell>
          <cell r="O2528">
            <v>-7653104.7400000002</v>
          </cell>
          <cell r="P2528">
            <v>-7611145.4000000004</v>
          </cell>
          <cell r="Q2528">
            <v>-7569296.6399999997</v>
          </cell>
          <cell r="R2528">
            <v>-7367963.3899999997</v>
          </cell>
          <cell r="S2528">
            <v>-7333178.3200000003</v>
          </cell>
          <cell r="T2528">
            <v>-7295923.71</v>
          </cell>
          <cell r="U2528">
            <v>-7252386.4500000002</v>
          </cell>
          <cell r="V2528">
            <v>-7208790.9699999997</v>
          </cell>
          <cell r="W2528">
            <v>-7165195.5</v>
          </cell>
          <cell r="X2528">
            <v>-7121600.0199999996</v>
          </cell>
          <cell r="Y2528">
            <v>-7078004.5499999998</v>
          </cell>
          <cell r="Z2528">
            <v>-7034409.0700000003</v>
          </cell>
          <cell r="AA2528">
            <v>-6990813.5999999996</v>
          </cell>
          <cell r="AD2528">
            <v>-7820003.1566666672</v>
          </cell>
          <cell r="AE2528">
            <v>-7771631.8058333332</v>
          </cell>
          <cell r="AF2528">
            <v>-7716810.2566666678</v>
          </cell>
          <cell r="AG2528">
            <v>-7662454.322916667</v>
          </cell>
          <cell r="AH2528">
            <v>-7608201.8708333327</v>
          </cell>
          <cell r="AI2528">
            <v>-7553781.0337500013</v>
          </cell>
          <cell r="AJ2528">
            <v>-7499238.2445833338</v>
          </cell>
          <cell r="AK2528">
            <v>-7444641.2679166673</v>
          </cell>
          <cell r="AL2528">
            <v>-7389916.8066666676</v>
          </cell>
          <cell r="AM2528">
            <v>-7335044.0249999994</v>
          </cell>
          <cell r="AN2528">
            <v>-7279987.7658333341</v>
          </cell>
          <cell r="AP2528">
            <v>-7166075.8825000003</v>
          </cell>
          <cell r="AT2528" t="str">
            <v>22</v>
          </cell>
        </row>
        <row r="2529">
          <cell r="J2529">
            <v>-8861435.0999999996</v>
          </cell>
          <cell r="K2529">
            <v>-8777287.75</v>
          </cell>
          <cell r="L2529">
            <v>-8693140.4000000004</v>
          </cell>
          <cell r="M2529">
            <v>-8608993.0500000007</v>
          </cell>
          <cell r="N2529">
            <v>-8524845.6999999993</v>
          </cell>
          <cell r="O2529">
            <v>-8440698.3499999996</v>
          </cell>
          <cell r="P2529">
            <v>-8356551</v>
          </cell>
          <cell r="Q2529">
            <v>-8272403.6500000004</v>
          </cell>
          <cell r="R2529">
            <v>-8188256.2999999998</v>
          </cell>
          <cell r="S2529">
            <v>-8104108.9500000002</v>
          </cell>
          <cell r="T2529">
            <v>-8019961.5999999996</v>
          </cell>
          <cell r="U2529">
            <v>-7935814.25</v>
          </cell>
          <cell r="V2529">
            <v>-7851666.9000000004</v>
          </cell>
          <cell r="W2529">
            <v>-7767519.5499999998</v>
          </cell>
          <cell r="X2529">
            <v>-7683372.2000000002</v>
          </cell>
          <cell r="Y2529">
            <v>-7599224.8499999996</v>
          </cell>
          <cell r="Z2529">
            <v>-7515077.5</v>
          </cell>
          <cell r="AA2529">
            <v>-7430930.1500000004</v>
          </cell>
          <cell r="AD2529">
            <v>-8777287.75</v>
          </cell>
          <cell r="AE2529">
            <v>-8693140.4000000004</v>
          </cell>
          <cell r="AF2529">
            <v>-8608993.0499999989</v>
          </cell>
          <cell r="AG2529">
            <v>-8524845.7000000011</v>
          </cell>
          <cell r="AH2529">
            <v>-8440698.3499999996</v>
          </cell>
          <cell r="AI2529">
            <v>-8356551</v>
          </cell>
          <cell r="AJ2529">
            <v>-8272403.6499999994</v>
          </cell>
          <cell r="AK2529">
            <v>-8188256.2999999998</v>
          </cell>
          <cell r="AL2529">
            <v>-8104108.9500000002</v>
          </cell>
          <cell r="AM2529">
            <v>-8019961.5999999987</v>
          </cell>
          <cell r="AN2529">
            <v>-7935814.2499999991</v>
          </cell>
          <cell r="AP2529">
            <v>-7767519.5499999998</v>
          </cell>
          <cell r="AT2529" t="str">
            <v>22</v>
          </cell>
        </row>
        <row r="2530"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0</v>
          </cell>
          <cell r="Z2530">
            <v>0</v>
          </cell>
          <cell r="AA2530">
            <v>0</v>
          </cell>
          <cell r="AD2530">
            <v>0</v>
          </cell>
          <cell r="AE2530">
            <v>0</v>
          </cell>
          <cell r="AF2530">
            <v>0</v>
          </cell>
          <cell r="AG2530">
            <v>0</v>
          </cell>
          <cell r="AH2530">
            <v>0</v>
          </cell>
          <cell r="AI2530">
            <v>0</v>
          </cell>
          <cell r="AJ2530">
            <v>0</v>
          </cell>
          <cell r="AK2530">
            <v>0</v>
          </cell>
          <cell r="AL2530">
            <v>0</v>
          </cell>
          <cell r="AM2530">
            <v>0</v>
          </cell>
          <cell r="AN2530">
            <v>0</v>
          </cell>
          <cell r="AP2530">
            <v>0</v>
          </cell>
          <cell r="AT2530" t="str">
            <v>22</v>
          </cell>
        </row>
        <row r="2531"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0</v>
          </cell>
          <cell r="Z2531">
            <v>0</v>
          </cell>
          <cell r="AA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P2531">
            <v>0</v>
          </cell>
          <cell r="AT2531" t="str">
            <v>22</v>
          </cell>
        </row>
        <row r="2532"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  <cell r="AD2532">
            <v>0</v>
          </cell>
          <cell r="AE2532">
            <v>0</v>
          </cell>
          <cell r="AF2532">
            <v>0</v>
          </cell>
          <cell r="AG2532">
            <v>0</v>
          </cell>
          <cell r="AH2532">
            <v>0</v>
          </cell>
          <cell r="AI2532">
            <v>0</v>
          </cell>
          <cell r="AJ2532">
            <v>0</v>
          </cell>
          <cell r="AK2532">
            <v>0</v>
          </cell>
          <cell r="AL2532">
            <v>0</v>
          </cell>
          <cell r="AM2532">
            <v>0</v>
          </cell>
          <cell r="AN2532">
            <v>0</v>
          </cell>
          <cell r="AP2532">
            <v>0</v>
          </cell>
          <cell r="AT2532" t="str">
            <v>22</v>
          </cell>
        </row>
        <row r="2533"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P2533">
            <v>0</v>
          </cell>
          <cell r="AT2533" t="str">
            <v>58</v>
          </cell>
        </row>
        <row r="2534"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0</v>
          </cell>
          <cell r="Z2534">
            <v>0</v>
          </cell>
          <cell r="AA2534">
            <v>0</v>
          </cell>
          <cell r="AD2534">
            <v>-87491.634999999995</v>
          </cell>
          <cell r="AE2534">
            <v>-49213.837500000001</v>
          </cell>
          <cell r="AF2534">
            <v>-21872.664999999997</v>
          </cell>
          <cell r="AG2534">
            <v>-5468.1175000000003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P2534">
            <v>0</v>
          </cell>
          <cell r="AT2534" t="str">
            <v>22</v>
          </cell>
        </row>
        <row r="2535">
          <cell r="J2535">
            <v>-5405671.5199999996</v>
          </cell>
          <cell r="K2535">
            <v>-5273825.82</v>
          </cell>
          <cell r="L2535">
            <v>-5141980.12</v>
          </cell>
          <cell r="M2535">
            <v>-5010134.42</v>
          </cell>
          <cell r="N2535">
            <v>-4878288.72</v>
          </cell>
          <cell r="O2535">
            <v>-4746443.0199999996</v>
          </cell>
          <cell r="P2535">
            <v>-4614597.32</v>
          </cell>
          <cell r="Q2535">
            <v>-4482751.62</v>
          </cell>
          <cell r="R2535">
            <v>-4350905.92</v>
          </cell>
          <cell r="S2535">
            <v>-4219060.22</v>
          </cell>
          <cell r="T2535">
            <v>-4087214.52</v>
          </cell>
          <cell r="U2535">
            <v>-3955368.82</v>
          </cell>
          <cell r="V2535">
            <v>-3823523.12</v>
          </cell>
          <cell r="W2535">
            <v>-3691677.42</v>
          </cell>
          <cell r="X2535">
            <v>-3559831.72</v>
          </cell>
          <cell r="Y2535">
            <v>-3427986.02</v>
          </cell>
          <cell r="Z2535">
            <v>-3296140.32</v>
          </cell>
          <cell r="AA2535">
            <v>-3164294.62</v>
          </cell>
          <cell r="AD2535">
            <v>-5273825.82</v>
          </cell>
          <cell r="AE2535">
            <v>-5141980.1199999992</v>
          </cell>
          <cell r="AF2535">
            <v>-5010134.4200000009</v>
          </cell>
          <cell r="AG2535">
            <v>-4878288.72</v>
          </cell>
          <cell r="AH2535">
            <v>-4746443.0199999996</v>
          </cell>
          <cell r="AI2535">
            <v>-4614597.32</v>
          </cell>
          <cell r="AJ2535">
            <v>-4482751.62</v>
          </cell>
          <cell r="AK2535">
            <v>-4350905.9200000009</v>
          </cell>
          <cell r="AL2535">
            <v>-4219060.22</v>
          </cell>
          <cell r="AM2535">
            <v>-4087214.5200000009</v>
          </cell>
          <cell r="AN2535">
            <v>-3955368.8200000003</v>
          </cell>
          <cell r="AP2535">
            <v>-3691677.42</v>
          </cell>
          <cell r="AT2535" t="str">
            <v>22</v>
          </cell>
        </row>
        <row r="2536">
          <cell r="J2536">
            <v>-569540.97</v>
          </cell>
          <cell r="K2536">
            <v>-549901.42000000004</v>
          </cell>
          <cell r="L2536">
            <v>-530261.87</v>
          </cell>
          <cell r="M2536">
            <v>-510622.32</v>
          </cell>
          <cell r="N2536">
            <v>-490982.77</v>
          </cell>
          <cell r="O2536">
            <v>-471343.22</v>
          </cell>
          <cell r="P2536">
            <v>-451703.67</v>
          </cell>
          <cell r="Q2536">
            <v>-432064.12</v>
          </cell>
          <cell r="R2536">
            <v>-412424.57</v>
          </cell>
          <cell r="S2536">
            <v>-392785.02</v>
          </cell>
          <cell r="T2536">
            <v>-373145.47</v>
          </cell>
          <cell r="U2536">
            <v>-353505.92</v>
          </cell>
          <cell r="V2536">
            <v>-333866.37</v>
          </cell>
          <cell r="W2536">
            <v>-314226.82</v>
          </cell>
          <cell r="X2536">
            <v>-294587.27</v>
          </cell>
          <cell r="Y2536">
            <v>-274947.71999999997</v>
          </cell>
          <cell r="Z2536">
            <v>-255308.17</v>
          </cell>
          <cell r="AA2536">
            <v>-235668.62</v>
          </cell>
          <cell r="AD2536">
            <v>-549901.42000000004</v>
          </cell>
          <cell r="AE2536">
            <v>-530261.87</v>
          </cell>
          <cell r="AF2536">
            <v>-510622.32000000007</v>
          </cell>
          <cell r="AG2536">
            <v>-490982.77</v>
          </cell>
          <cell r="AH2536">
            <v>-471343.22000000003</v>
          </cell>
          <cell r="AI2536">
            <v>-451703.67</v>
          </cell>
          <cell r="AJ2536">
            <v>-432064.12000000005</v>
          </cell>
          <cell r="AK2536">
            <v>-412424.57000000007</v>
          </cell>
          <cell r="AL2536">
            <v>-392785.02</v>
          </cell>
          <cell r="AM2536">
            <v>-373145.46999999991</v>
          </cell>
          <cell r="AN2536">
            <v>-353505.92</v>
          </cell>
          <cell r="AP2536">
            <v>-314226.82</v>
          </cell>
          <cell r="AT2536" t="str">
            <v>22</v>
          </cell>
        </row>
        <row r="2537"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0</v>
          </cell>
          <cell r="AA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P2537">
            <v>0</v>
          </cell>
          <cell r="AT2537" t="str">
            <v>22</v>
          </cell>
        </row>
        <row r="2538">
          <cell r="J2538">
            <v>-2674841.4</v>
          </cell>
          <cell r="K2538">
            <v>-2704389.1</v>
          </cell>
          <cell r="L2538">
            <v>-2704389.1</v>
          </cell>
          <cell r="M2538">
            <v>-2704389.1</v>
          </cell>
          <cell r="N2538">
            <v>-2720382.7</v>
          </cell>
          <cell r="O2538">
            <v>-2720382.7</v>
          </cell>
          <cell r="P2538">
            <v>-2720382.7</v>
          </cell>
          <cell r="Q2538">
            <v>-2706973.85</v>
          </cell>
          <cell r="R2538">
            <v>-2706973.85</v>
          </cell>
          <cell r="S2538">
            <v>-2706973.85</v>
          </cell>
          <cell r="T2538">
            <v>-2683734.2000000002</v>
          </cell>
          <cell r="U2538">
            <v>-2683734.2000000002</v>
          </cell>
          <cell r="V2538">
            <v>-2683734.2000000002</v>
          </cell>
          <cell r="W2538">
            <v>-2659889.75</v>
          </cell>
          <cell r="X2538">
            <v>-2659889.75</v>
          </cell>
          <cell r="Y2538">
            <v>-2659889.75</v>
          </cell>
          <cell r="Z2538">
            <v>-2627938.6</v>
          </cell>
          <cell r="AA2538">
            <v>-2627938.6</v>
          </cell>
          <cell r="AD2538">
            <v>-2670342.4125000001</v>
          </cell>
          <cell r="AE2538">
            <v>-2688532.3791666669</v>
          </cell>
          <cell r="AF2538">
            <v>-2696522.9083333332</v>
          </cell>
          <cell r="AG2538">
            <v>-2701141.3041666672</v>
          </cell>
          <cell r="AH2538">
            <v>-2702758.3625000003</v>
          </cell>
          <cell r="AI2538">
            <v>-2703499.4291666667</v>
          </cell>
          <cell r="AJ2538">
            <v>-2702015.8229166665</v>
          </cell>
          <cell r="AK2538">
            <v>-2698307.5437499997</v>
          </cell>
          <cell r="AL2538">
            <v>-2694599.2645833334</v>
          </cell>
          <cell r="AM2538">
            <v>-2688893.2874999996</v>
          </cell>
          <cell r="AN2538">
            <v>-2681189.6125000003</v>
          </cell>
          <cell r="AP2538">
            <v>-2621405.9316666671</v>
          </cell>
          <cell r="AT2538" t="str">
            <v>57</v>
          </cell>
        </row>
        <row r="2539">
          <cell r="J2539">
            <v>-11298422.960000001</v>
          </cell>
          <cell r="K2539">
            <v>-12095246.99</v>
          </cell>
          <cell r="L2539">
            <v>-11645988.84</v>
          </cell>
          <cell r="M2539">
            <v>-11130138.9</v>
          </cell>
          <cell r="N2539">
            <v>-11547767.4</v>
          </cell>
          <cell r="O2539">
            <v>-9920902.9499999993</v>
          </cell>
          <cell r="P2539">
            <v>-10227737.52</v>
          </cell>
          <cell r="Q2539">
            <v>-7896216.6100000003</v>
          </cell>
          <cell r="R2539">
            <v>-6778605.3899999997</v>
          </cell>
          <cell r="S2539">
            <v>-7850109.1500000004</v>
          </cell>
          <cell r="T2539">
            <v>-8347447.6699999999</v>
          </cell>
          <cell r="U2539">
            <v>-9732744.5800000001</v>
          </cell>
          <cell r="V2539">
            <v>-7209701.4800000004</v>
          </cell>
          <cell r="W2539">
            <v>-7051664.4900000002</v>
          </cell>
          <cell r="X2539">
            <v>-6767082.6900000004</v>
          </cell>
          <cell r="Y2539">
            <v>-5552101.8499999996</v>
          </cell>
          <cell r="Z2539">
            <v>-5064395.2300000004</v>
          </cell>
          <cell r="AA2539">
            <v>-2914667.85</v>
          </cell>
          <cell r="AD2539">
            <v>-10462152.432083335</v>
          </cell>
          <cell r="AE2539">
            <v>-10500414.728750002</v>
          </cell>
          <cell r="AF2539">
            <v>-10423953.358333334</v>
          </cell>
          <cell r="AG2539">
            <v>-10261947.5425</v>
          </cell>
          <cell r="AH2539">
            <v>-10017663.124583334</v>
          </cell>
          <cell r="AI2539">
            <v>-9702247.3516666666</v>
          </cell>
          <cell r="AJ2539">
            <v>-9321734.6858333331</v>
          </cell>
          <cell r="AK2539">
            <v>-8908297.6587499995</v>
          </cell>
          <cell r="AL2539">
            <v>-8472591.6920833346</v>
          </cell>
          <cell r="AM2539">
            <v>-7970032.9745833315</v>
          </cell>
          <cell r="AN2539">
            <v>-7407966.0050000018</v>
          </cell>
          <cell r="AP2539">
            <v>-6029274.7316666665</v>
          </cell>
          <cell r="AT2539" t="str">
            <v>22</v>
          </cell>
        </row>
        <row r="2540">
          <cell r="J2540">
            <v>-27011594.370000001</v>
          </cell>
          <cell r="K2540">
            <v>-27418685.93</v>
          </cell>
          <cell r="L2540">
            <v>-27599853.34</v>
          </cell>
          <cell r="M2540">
            <v>-27913578.59</v>
          </cell>
          <cell r="N2540">
            <v>-28174889.32</v>
          </cell>
          <cell r="O2540">
            <v>-28761313.370000001</v>
          </cell>
          <cell r="P2540">
            <v>-31253329.280000001</v>
          </cell>
          <cell r="Q2540">
            <v>-29002797.48</v>
          </cell>
          <cell r="R2540">
            <v>-25575874.640000001</v>
          </cell>
          <cell r="S2540">
            <v>-24818236.210000001</v>
          </cell>
          <cell r="T2540">
            <v>-24044486.359999999</v>
          </cell>
          <cell r="U2540">
            <v>-23944665.079999998</v>
          </cell>
          <cell r="V2540">
            <v>-23144691.969999999</v>
          </cell>
          <cell r="W2540">
            <v>-23224488.18</v>
          </cell>
          <cell r="X2540">
            <v>-23622833.760000002</v>
          </cell>
          <cell r="Y2540">
            <v>-23900395.43</v>
          </cell>
          <cell r="Z2540">
            <v>-24332861.859999999</v>
          </cell>
          <cell r="AA2540">
            <v>-23788022.039999999</v>
          </cell>
          <cell r="AD2540">
            <v>-26685310.420416668</v>
          </cell>
          <cell r="AE2540">
            <v>-27209998.61375</v>
          </cell>
          <cell r="AF2540">
            <v>-27441018.375</v>
          </cell>
          <cell r="AG2540">
            <v>-27453119.303333331</v>
          </cell>
          <cell r="AH2540">
            <v>-27272115.625833333</v>
          </cell>
          <cell r="AI2540">
            <v>-26965487.730833333</v>
          </cell>
          <cell r="AJ2540">
            <v>-26629608.557916667</v>
          </cell>
          <cell r="AK2540">
            <v>-26289141.169166666</v>
          </cell>
          <cell r="AL2540">
            <v>-25956216.055000003</v>
          </cell>
          <cell r="AM2540">
            <v>-25628915.612499997</v>
          </cell>
          <cell r="AN2540">
            <v>-25261610.662916664</v>
          </cell>
          <cell r="AP2540">
            <v>-23736282.198333334</v>
          </cell>
          <cell r="AT2540" t="str">
            <v>39</v>
          </cell>
        </row>
        <row r="2541">
          <cell r="J2541">
            <v>-3584342.21</v>
          </cell>
          <cell r="K2541">
            <v>-3822824.39</v>
          </cell>
          <cell r="L2541">
            <v>-3798380.68</v>
          </cell>
          <cell r="M2541">
            <v>-3859340.79</v>
          </cell>
          <cell r="N2541">
            <v>-4135310.84</v>
          </cell>
          <cell r="O2541">
            <v>-4418976.51</v>
          </cell>
          <cell r="P2541">
            <v>-5005788.16</v>
          </cell>
          <cell r="Q2541">
            <v>-4942317.41</v>
          </cell>
          <cell r="R2541">
            <v>-5043301.3</v>
          </cell>
          <cell r="S2541">
            <v>-5674817.79</v>
          </cell>
          <cell r="T2541">
            <v>-6174801.6600000001</v>
          </cell>
          <cell r="U2541">
            <v>-6821865.0300000003</v>
          </cell>
          <cell r="V2541">
            <v>-5553229.2300000004</v>
          </cell>
          <cell r="W2541">
            <v>-5430668.7999999998</v>
          </cell>
          <cell r="X2541">
            <v>-5392144.4900000002</v>
          </cell>
          <cell r="Y2541">
            <v>-5093890.0599999996</v>
          </cell>
          <cell r="Z2541">
            <v>-5431238.8099999996</v>
          </cell>
          <cell r="AA2541">
            <v>-5402826.4699999997</v>
          </cell>
          <cell r="AD2541">
            <v>-3989036.8529166658</v>
          </cell>
          <cell r="AE2541">
            <v>-4147265.5833333335</v>
          </cell>
          <cell r="AF2541">
            <v>-4322479.0216666665</v>
          </cell>
          <cell r="AG2541">
            <v>-4508485.8924999991</v>
          </cell>
          <cell r="AH2541">
            <v>-4686626.7241666662</v>
          </cell>
          <cell r="AI2541">
            <v>-4855542.5233333334</v>
          </cell>
          <cell r="AJ2541">
            <v>-5004572.9995833337</v>
          </cell>
          <cell r="AK2541">
            <v>-5137973.3420833331</v>
          </cell>
          <cell r="AL2541">
            <v>-5255819.7204166669</v>
          </cell>
          <cell r="AM2541">
            <v>-5361256.2720833337</v>
          </cell>
          <cell r="AN2541">
            <v>-5456247.019166667</v>
          </cell>
          <cell r="AP2541">
            <v>-5478677.5879166676</v>
          </cell>
          <cell r="AT2541" t="str">
            <v>22</v>
          </cell>
        </row>
        <row r="2542">
          <cell r="J2542">
            <v>-6480221.3399999999</v>
          </cell>
          <cell r="K2542">
            <v>-6450270.4800000004</v>
          </cell>
          <cell r="L2542">
            <v>-6403128.7699999996</v>
          </cell>
          <cell r="M2542">
            <v>-6479790.3399999999</v>
          </cell>
          <cell r="N2542">
            <v>-6349302.1699999999</v>
          </cell>
          <cell r="O2542">
            <v>-6546987.6500000004</v>
          </cell>
          <cell r="P2542">
            <v>-7232177.0899999999</v>
          </cell>
          <cell r="Q2542">
            <v>-6860005.9500000002</v>
          </cell>
          <cell r="R2542">
            <v>-5818333.0700000003</v>
          </cell>
          <cell r="S2542">
            <v>-5554250.4500000002</v>
          </cell>
          <cell r="T2542">
            <v>-5156444.03</v>
          </cell>
          <cell r="U2542">
            <v>-5000872.93</v>
          </cell>
          <cell r="V2542">
            <v>-4538010.17</v>
          </cell>
          <cell r="W2542">
            <v>-4406058.66</v>
          </cell>
          <cell r="X2542">
            <v>-4312881.63</v>
          </cell>
          <cell r="Y2542">
            <v>-4262102.24</v>
          </cell>
          <cell r="Z2542">
            <v>-4198032.9400000004</v>
          </cell>
          <cell r="AA2542">
            <v>-4007627.18</v>
          </cell>
          <cell r="AD2542">
            <v>-6303592.4379166663</v>
          </cell>
          <cell r="AE2542">
            <v>-6412071.6875000009</v>
          </cell>
          <cell r="AF2542">
            <v>-6421511.8287500003</v>
          </cell>
          <cell r="AG2542">
            <v>-6368216.9279166656</v>
          </cell>
          <cell r="AH2542">
            <v>-6262732.5029166667</v>
          </cell>
          <cell r="AI2542">
            <v>-6113389.8904166669</v>
          </cell>
          <cell r="AJ2542">
            <v>-5947288.9325000001</v>
          </cell>
          <cell r="AK2542">
            <v>-5775019.8091666671</v>
          </cell>
          <cell r="AL2542">
            <v>-5595522.5075000003</v>
          </cell>
          <cell r="AM2542">
            <v>-5413482.6187500004</v>
          </cell>
          <cell r="AN2542">
            <v>-5218039.7145833327</v>
          </cell>
          <cell r="AP2542">
            <v>-4627713.4904166665</v>
          </cell>
          <cell r="AT2542" t="str">
            <v>39</v>
          </cell>
        </row>
        <row r="2543">
          <cell r="J2543">
            <v>-12612463.93</v>
          </cell>
          <cell r="K2543">
            <v>-11573608.98</v>
          </cell>
          <cell r="L2543">
            <v>-11744868.880000001</v>
          </cell>
          <cell r="M2543">
            <v>-11265621.93</v>
          </cell>
          <cell r="N2543">
            <v>-11463316.98</v>
          </cell>
          <cell r="O2543">
            <v>-11444673.18</v>
          </cell>
          <cell r="P2543">
            <v>-11372492.33</v>
          </cell>
          <cell r="Q2543">
            <v>-698204.58</v>
          </cell>
          <cell r="R2543">
            <v>-99134.78</v>
          </cell>
          <cell r="S2543">
            <v>17165.669999999998</v>
          </cell>
          <cell r="T2543">
            <v>33396.65</v>
          </cell>
          <cell r="U2543">
            <v>-195555.15</v>
          </cell>
          <cell r="V2543">
            <v>-480941.3</v>
          </cell>
          <cell r="W2543">
            <v>-885722.95</v>
          </cell>
          <cell r="X2543">
            <v>-1204589.05</v>
          </cell>
          <cell r="Y2543">
            <v>-672310.45</v>
          </cell>
          <cell r="Z2543">
            <v>-818053.25</v>
          </cell>
          <cell r="AA2543">
            <v>-893511.15</v>
          </cell>
          <cell r="AD2543">
            <v>-10966050.925833331</v>
          </cell>
          <cell r="AE2543">
            <v>-10127355.379999997</v>
          </cell>
          <cell r="AF2543">
            <v>-9250551.4841666687</v>
          </cell>
          <cell r="AG2543">
            <v>-8329937.0329166679</v>
          </cell>
          <cell r="AH2543">
            <v>-7361151.9741666652</v>
          </cell>
          <cell r="AI2543">
            <v>-6362801.4237499991</v>
          </cell>
          <cell r="AJ2543">
            <v>-5411992.7295833332</v>
          </cell>
          <cell r="AK2543">
            <v>-4527485.8187500006</v>
          </cell>
          <cell r="AL2543">
            <v>-3646919.5141666662</v>
          </cell>
          <cell r="AM2543">
            <v>-2761978.8804166666</v>
          </cell>
          <cell r="AN2543">
            <v>-1878794.4737499999</v>
          </cell>
          <cell r="AP2543">
            <v>-506946.25833333336</v>
          </cell>
          <cell r="AT2543" t="str">
            <v>22</v>
          </cell>
        </row>
        <row r="2544">
          <cell r="J2544">
            <v>-3804827.35</v>
          </cell>
          <cell r="K2544">
            <v>-3986156.75</v>
          </cell>
          <cell r="L2544">
            <v>-4323923.2</v>
          </cell>
          <cell r="M2544">
            <v>-4587812.7</v>
          </cell>
          <cell r="N2544">
            <v>-4888014</v>
          </cell>
          <cell r="O2544">
            <v>-4961211.5999999996</v>
          </cell>
          <cell r="P2544">
            <v>-4846383.25</v>
          </cell>
          <cell r="Q2544">
            <v>-399078.15</v>
          </cell>
          <cell r="R2544">
            <v>461188.6</v>
          </cell>
          <cell r="S2544">
            <v>932013.5</v>
          </cell>
          <cell r="T2544">
            <v>1517011.22</v>
          </cell>
          <cell r="U2544">
            <v>1688015.27</v>
          </cell>
          <cell r="V2544">
            <v>1523857.57</v>
          </cell>
          <cell r="W2544">
            <v>1193300.77</v>
          </cell>
          <cell r="X2544">
            <v>810815.52</v>
          </cell>
          <cell r="Y2544">
            <v>560880.17000000004</v>
          </cell>
          <cell r="Z2544">
            <v>167328.26999999999</v>
          </cell>
          <cell r="AA2544">
            <v>161563.07</v>
          </cell>
          <cell r="AD2544">
            <v>-3888767.7833333337</v>
          </cell>
          <cell r="AE2544">
            <v>-3596108.1262500002</v>
          </cell>
          <cell r="AF2544">
            <v>-3270050.3024999998</v>
          </cell>
          <cell r="AG2544">
            <v>-2900348.5554166664</v>
          </cell>
          <cell r="AH2544">
            <v>-2483404.6808333332</v>
          </cell>
          <cell r="AI2544">
            <v>-2044569.6624999999</v>
          </cell>
          <cell r="AJ2544">
            <v>-1606730.3941666663</v>
          </cell>
          <cell r="AK2544">
            <v>-1176972.2174999996</v>
          </cell>
          <cell r="AL2544">
            <v>-748495.90125000011</v>
          </cell>
          <cell r="AM2544">
            <v>-323327.7704166667</v>
          </cell>
          <cell r="AN2544">
            <v>100760.4354166666</v>
          </cell>
          <cell r="AP2544">
            <v>822722.6908333333</v>
          </cell>
          <cell r="AT2544" t="str">
            <v>39</v>
          </cell>
        </row>
        <row r="2545">
          <cell r="J2545">
            <v>-536942.6</v>
          </cell>
          <cell r="K2545">
            <v>-380565.1</v>
          </cell>
          <cell r="L2545">
            <v>-674291.02</v>
          </cell>
          <cell r="M2545">
            <v>-304131.76</v>
          </cell>
          <cell r="N2545">
            <v>-94629.3</v>
          </cell>
          <cell r="O2545">
            <v>-122314.13</v>
          </cell>
          <cell r="P2545">
            <v>-285267.44</v>
          </cell>
          <cell r="Q2545">
            <v>-267568.02</v>
          </cell>
          <cell r="R2545">
            <v>-303353.55</v>
          </cell>
          <cell r="S2545">
            <v>-237605.3</v>
          </cell>
          <cell r="T2545">
            <v>-249396.46</v>
          </cell>
          <cell r="U2545">
            <v>-143498.46</v>
          </cell>
          <cell r="V2545">
            <v>304515.34000000003</v>
          </cell>
          <cell r="W2545">
            <v>419644.41</v>
          </cell>
          <cell r="X2545">
            <v>411789.56</v>
          </cell>
          <cell r="Y2545">
            <v>541994.30000000005</v>
          </cell>
          <cell r="Z2545">
            <v>562158.53</v>
          </cell>
          <cell r="AA2545">
            <v>448569.66</v>
          </cell>
          <cell r="AD2545">
            <v>-680951.30374999985</v>
          </cell>
          <cell r="AE2545">
            <v>-609397.90374999994</v>
          </cell>
          <cell r="AF2545">
            <v>-531640.68541666679</v>
          </cell>
          <cell r="AG2545">
            <v>-448009.42874999996</v>
          </cell>
          <cell r="AH2545">
            <v>-351413.10999999993</v>
          </cell>
          <cell r="AI2545">
            <v>-264902.84749999997</v>
          </cell>
          <cell r="AJ2545">
            <v>-196500.03708333336</v>
          </cell>
          <cell r="AK2545">
            <v>-117904.61666666665</v>
          </cell>
          <cell r="AL2545">
            <v>-37396.006666666653</v>
          </cell>
          <cell r="AM2545">
            <v>25225.405416666665</v>
          </cell>
          <cell r="AN2545">
            <v>76378.389583333352</v>
          </cell>
          <cell r="AP2545">
            <v>153949.68291666667</v>
          </cell>
          <cell r="AT2545" t="str">
            <v>22</v>
          </cell>
        </row>
        <row r="2546"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D2546">
            <v>0</v>
          </cell>
          <cell r="AE2546">
            <v>0</v>
          </cell>
          <cell r="AF2546">
            <v>0</v>
          </cell>
          <cell r="AG2546">
            <v>0</v>
          </cell>
          <cell r="AH2546">
            <v>0</v>
          </cell>
          <cell r="AI2546">
            <v>0</v>
          </cell>
          <cell r="AJ2546">
            <v>0</v>
          </cell>
          <cell r="AK2546">
            <v>0</v>
          </cell>
          <cell r="AL2546">
            <v>0</v>
          </cell>
          <cell r="AM2546">
            <v>0</v>
          </cell>
          <cell r="AN2546">
            <v>0</v>
          </cell>
          <cell r="AP2546">
            <v>0</v>
          </cell>
          <cell r="AT2546" t="str">
            <v>39</v>
          </cell>
        </row>
        <row r="2547">
          <cell r="J2547">
            <v>-5653811.6500000004</v>
          </cell>
          <cell r="K2547">
            <v>-7424741.5599999996</v>
          </cell>
          <cell r="L2547">
            <v>-7786002.5999999996</v>
          </cell>
          <cell r="M2547">
            <v>-7980941.25</v>
          </cell>
          <cell r="N2547">
            <v>-7856467.4800000004</v>
          </cell>
          <cell r="O2547">
            <v>-7772547.5499999998</v>
          </cell>
          <cell r="P2547">
            <v>-7703362.4299999997</v>
          </cell>
          <cell r="Q2547">
            <v>-7554899.6600000001</v>
          </cell>
          <cell r="R2547">
            <v>-7432297.2000000002</v>
          </cell>
          <cell r="S2547">
            <v>-7307618.9000000004</v>
          </cell>
          <cell r="T2547">
            <v>-7320725.3799999999</v>
          </cell>
          <cell r="U2547">
            <v>-7557761.0300000003</v>
          </cell>
          <cell r="V2547">
            <v>-7941948.71</v>
          </cell>
          <cell r="W2547">
            <v>-9346719.5999999996</v>
          </cell>
          <cell r="X2547">
            <v>-11565789.539999999</v>
          </cell>
          <cell r="Y2547">
            <v>-11670358.289999999</v>
          </cell>
          <cell r="Z2547">
            <v>-11961451.5</v>
          </cell>
          <cell r="AA2547">
            <v>-11869039.58</v>
          </cell>
          <cell r="AD2547">
            <v>-6925228.6279166676</v>
          </cell>
          <cell r="AE2547">
            <v>-7035791.8316666661</v>
          </cell>
          <cell r="AF2547">
            <v>-7140818.9754166668</v>
          </cell>
          <cell r="AG2547">
            <v>-7246629.2558333352</v>
          </cell>
          <cell r="AH2547">
            <v>-7374259.0458333343</v>
          </cell>
          <cell r="AI2547">
            <v>-7541270.4349999996</v>
          </cell>
          <cell r="AJ2547">
            <v>-7716691.8975</v>
          </cell>
          <cell r="AK2547">
            <v>-7954265.4383333325</v>
          </cell>
          <cell r="AL2547">
            <v>-8265482.2708333321</v>
          </cell>
          <cell r="AM2547">
            <v>-8590248.9816666655</v>
          </cell>
          <cell r="AN2547">
            <v>-8931977.1504166666</v>
          </cell>
          <cell r="AP2547">
            <v>-9604631.4670833331</v>
          </cell>
          <cell r="AT2547">
            <v>0</v>
          </cell>
        </row>
        <row r="2548"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0</v>
          </cell>
          <cell r="Z2548">
            <v>0</v>
          </cell>
          <cell r="AA2548">
            <v>0</v>
          </cell>
          <cell r="AD2548">
            <v>0</v>
          </cell>
          <cell r="AE2548">
            <v>0</v>
          </cell>
          <cell r="AF2548">
            <v>0</v>
          </cell>
          <cell r="AG2548">
            <v>0</v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L2548">
            <v>0</v>
          </cell>
          <cell r="AM2548">
            <v>0</v>
          </cell>
          <cell r="AN2548">
            <v>0</v>
          </cell>
          <cell r="AP2548">
            <v>0</v>
          </cell>
          <cell r="AT2548" t="str">
            <v>39</v>
          </cell>
        </row>
        <row r="2549">
          <cell r="J2549">
            <v>-2342261.56</v>
          </cell>
          <cell r="K2549">
            <v>-2865768.23</v>
          </cell>
          <cell r="L2549">
            <v>-3220535.25</v>
          </cell>
          <cell r="M2549">
            <v>-2722326.78</v>
          </cell>
          <cell r="N2549">
            <v>-2615399.0299999998</v>
          </cell>
          <cell r="O2549">
            <v>-2524654.59</v>
          </cell>
          <cell r="P2549">
            <v>-2441151.0499999998</v>
          </cell>
          <cell r="Q2549">
            <v>-2306251.17</v>
          </cell>
          <cell r="R2549">
            <v>-2183767.4700000002</v>
          </cell>
          <cell r="S2549">
            <v>-2061283.78</v>
          </cell>
          <cell r="T2549">
            <v>-1938800.08</v>
          </cell>
          <cell r="U2549">
            <v>-1816316.38</v>
          </cell>
          <cell r="V2549">
            <v>-2133546.89</v>
          </cell>
          <cell r="W2549">
            <v>-2252757.0299999998</v>
          </cell>
          <cell r="X2549">
            <v>-2533893.4900000002</v>
          </cell>
          <cell r="Y2549">
            <v>-2443338.11</v>
          </cell>
          <cell r="Z2549">
            <v>-2406762.73</v>
          </cell>
          <cell r="AA2549">
            <v>-3256106.63</v>
          </cell>
          <cell r="AD2549">
            <v>-2401789.5975000001</v>
          </cell>
          <cell r="AE2549">
            <v>-2420261.15625</v>
          </cell>
          <cell r="AF2549">
            <v>-2435313.8558333335</v>
          </cell>
          <cell r="AG2549">
            <v>-2440909.8970833328</v>
          </cell>
          <cell r="AH2549">
            <v>-2429855.2920833328</v>
          </cell>
          <cell r="AI2549">
            <v>-2411179.8362500002</v>
          </cell>
          <cell r="AJ2549">
            <v>-2376941.2583333333</v>
          </cell>
          <cell r="AK2549">
            <v>-2322789.0516666672</v>
          </cell>
          <cell r="AL2549">
            <v>-2282554.4504166669</v>
          </cell>
          <cell r="AM2549">
            <v>-2262236.7433333332</v>
          </cell>
          <cell r="AN2549">
            <v>-2284020.7325000004</v>
          </cell>
          <cell r="AP2549">
            <v>-2408363.2754166666</v>
          </cell>
          <cell r="AT2549">
            <v>0</v>
          </cell>
        </row>
        <row r="2550">
          <cell r="J2550">
            <v>-3204663.99</v>
          </cell>
          <cell r="K2550">
            <v>-3105745.24</v>
          </cell>
          <cell r="L2550">
            <v>-3006826.49</v>
          </cell>
          <cell r="M2550">
            <v>-2907907.74</v>
          </cell>
          <cell r="N2550">
            <v>-2808988.99</v>
          </cell>
          <cell r="O2550">
            <v>-2710070.24</v>
          </cell>
          <cell r="P2550">
            <v>-2611151.4900000002</v>
          </cell>
          <cell r="Q2550">
            <v>-2512232.7400000002</v>
          </cell>
          <cell r="R2550">
            <v>-2413313.9900000002</v>
          </cell>
          <cell r="S2550">
            <v>-2314395.2400000002</v>
          </cell>
          <cell r="T2550">
            <v>-2215476.4900000002</v>
          </cell>
          <cell r="U2550">
            <v>-2116557.7400000002</v>
          </cell>
          <cell r="V2550">
            <v>-2017638.99</v>
          </cell>
          <cell r="W2550">
            <v>-1918720.24</v>
          </cell>
          <cell r="X2550">
            <v>-1819801.49</v>
          </cell>
          <cell r="Y2550">
            <v>-1720882.74</v>
          </cell>
          <cell r="Z2550">
            <v>-1621963.99</v>
          </cell>
          <cell r="AA2550">
            <v>-1523045.24</v>
          </cell>
          <cell r="AD2550">
            <v>-3105745.2400000016</v>
          </cell>
          <cell r="AE2550">
            <v>-3006826.4900000007</v>
          </cell>
          <cell r="AF2550">
            <v>-2907907.7400000007</v>
          </cell>
          <cell r="AG2550">
            <v>-2808988.9900000007</v>
          </cell>
          <cell r="AH2550">
            <v>-2710070.2400000007</v>
          </cell>
          <cell r="AI2550">
            <v>-2611151.4900000007</v>
          </cell>
          <cell r="AJ2550">
            <v>-2512232.7400000002</v>
          </cell>
          <cell r="AK2550">
            <v>-2413313.9900000002</v>
          </cell>
          <cell r="AL2550">
            <v>-2314395.2399999998</v>
          </cell>
          <cell r="AM2550">
            <v>-2215476.4899999998</v>
          </cell>
          <cell r="AN2550">
            <v>-2116557.7399999998</v>
          </cell>
          <cell r="AP2550">
            <v>-1918720.2399999995</v>
          </cell>
          <cell r="AT2550" t="str">
            <v>22</v>
          </cell>
        </row>
        <row r="2551"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D2551">
            <v>0</v>
          </cell>
          <cell r="AE2551">
            <v>0</v>
          </cell>
          <cell r="AF2551">
            <v>0</v>
          </cell>
          <cell r="AG2551">
            <v>0</v>
          </cell>
          <cell r="AH2551">
            <v>0</v>
          </cell>
          <cell r="AI2551">
            <v>0</v>
          </cell>
          <cell r="AJ2551">
            <v>0</v>
          </cell>
          <cell r="AK2551">
            <v>0</v>
          </cell>
          <cell r="AL2551">
            <v>0</v>
          </cell>
          <cell r="AM2551">
            <v>0</v>
          </cell>
          <cell r="AN2551">
            <v>0</v>
          </cell>
          <cell r="AP2551">
            <v>0</v>
          </cell>
          <cell r="AT2551" t="str">
            <v>22</v>
          </cell>
        </row>
        <row r="2552">
          <cell r="K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-2853557.92</v>
          </cell>
          <cell r="T2552">
            <v>-3096083.15</v>
          </cell>
          <cell r="U2552">
            <v>-2960048.96</v>
          </cell>
          <cell r="V2552">
            <v>-4094858.44</v>
          </cell>
          <cell r="W2552">
            <v>-4229236.74</v>
          </cell>
          <cell r="X2552">
            <v>-4275431.6399999997</v>
          </cell>
          <cell r="Y2552">
            <v>-4294996.87</v>
          </cell>
          <cell r="Z2552">
            <v>-4341084.78</v>
          </cell>
          <cell r="AA2552">
            <v>-5122042.3499999996</v>
          </cell>
          <cell r="AD2552">
            <v>0</v>
          </cell>
          <cell r="AF2552">
            <v>-118898.24666666666</v>
          </cell>
          <cell r="AG2552">
            <v>-366799.9579166667</v>
          </cell>
          <cell r="AH2552">
            <v>-619138.7958333334</v>
          </cell>
          <cell r="AI2552">
            <v>-913093.27083333349</v>
          </cell>
          <cell r="AJ2552">
            <v>-1259930.57</v>
          </cell>
          <cell r="AK2552">
            <v>-1614291.7525000002</v>
          </cell>
          <cell r="AL2552">
            <v>-1971392.9404166667</v>
          </cell>
          <cell r="AM2552">
            <v>-2331229.6758333337</v>
          </cell>
          <cell r="AN2552">
            <v>-2725526.6395833339</v>
          </cell>
          <cell r="AP2552">
            <v>-3840104.3579166667</v>
          </cell>
          <cell r="AT2552">
            <v>0</v>
          </cell>
        </row>
        <row r="2553">
          <cell r="K2553">
            <v>-11068951924.289999</v>
          </cell>
          <cell r="N2553">
            <v>-11215491565.459995</v>
          </cell>
          <cell r="O2553">
            <v>-11262865120.150005</v>
          </cell>
          <cell r="P2553">
            <v>-11386262391.700003</v>
          </cell>
          <cell r="Q2553">
            <v>-11593971660.009993</v>
          </cell>
          <cell r="R2553">
            <v>-11567262198.70999</v>
          </cell>
          <cell r="W2553">
            <v>-11394749750.969995</v>
          </cell>
          <cell r="X2553">
            <v>-11468802141.549999</v>
          </cell>
          <cell r="AD2553">
            <v>-11195789862.477919</v>
          </cell>
          <cell r="AH2553">
            <v>-11302749971.549583</v>
          </cell>
          <cell r="AJ2553">
            <v>-11354639724.488329</v>
          </cell>
          <cell r="AL2553">
            <v>-11412559055.393332</v>
          </cell>
          <cell r="AP2553">
            <v>-11565175117.222914</v>
          </cell>
          <cell r="AT2553" t="str">
            <v>1</v>
          </cell>
        </row>
        <row r="2554">
          <cell r="N2554">
            <v>0</v>
          </cell>
          <cell r="P2554">
            <v>-1.9073486328125E-5</v>
          </cell>
          <cell r="AH2554">
            <v>3.9736429850260419E-6</v>
          </cell>
          <cell r="AP2554">
            <v>1.71661376953125E-5</v>
          </cell>
          <cell r="AT2554">
            <v>0</v>
          </cell>
        </row>
        <row r="2555">
          <cell r="N2555">
            <v>11215491565</v>
          </cell>
          <cell r="P2555">
            <v>0</v>
          </cell>
        </row>
        <row r="2556">
          <cell r="N2556">
            <v>-0.45999526977539063</v>
          </cell>
          <cell r="P2556">
            <v>0</v>
          </cell>
        </row>
        <row r="2558">
          <cell r="AT2558" t="str">
            <v>Merch Inv</v>
          </cell>
        </row>
        <row r="2559">
          <cell r="AT2559">
            <v>0</v>
          </cell>
        </row>
        <row r="2560">
          <cell r="AT2560">
            <v>0</v>
          </cell>
        </row>
        <row r="2561">
          <cell r="AT2561" t="str">
            <v>Adjusted Check Total s/b Zero</v>
          </cell>
        </row>
        <row r="2562">
          <cell r="AT2562" t="str">
            <v>Avg</v>
          </cell>
        </row>
        <row r="2563">
          <cell r="AT2563" t="str">
            <v>Op</v>
          </cell>
        </row>
        <row r="2564">
          <cell r="AT2564" t="str">
            <v>Non-Op</v>
          </cell>
        </row>
        <row r="2568">
          <cell r="AT2568">
            <v>0</v>
          </cell>
        </row>
        <row r="2569">
          <cell r="AT2569">
            <v>0</v>
          </cell>
        </row>
        <row r="2570">
          <cell r="AT2570">
            <v>0</v>
          </cell>
        </row>
        <row r="2571">
          <cell r="AT2571">
            <v>0</v>
          </cell>
        </row>
        <row r="2572">
          <cell r="AT2572">
            <v>0</v>
          </cell>
        </row>
        <row r="2573">
          <cell r="AT2573">
            <v>0</v>
          </cell>
        </row>
        <row r="2574">
          <cell r="AT2574">
            <v>0</v>
          </cell>
        </row>
        <row r="2575">
          <cell r="AT2575">
            <v>0</v>
          </cell>
        </row>
        <row r="2576">
          <cell r="AT2576">
            <v>0</v>
          </cell>
        </row>
        <row r="2944">
          <cell r="AT2944">
            <v>0</v>
          </cell>
        </row>
        <row r="2945">
          <cell r="AT2945">
            <v>0</v>
          </cell>
        </row>
        <row r="2946">
          <cell r="AT2946">
            <v>0</v>
          </cell>
        </row>
        <row r="2947">
          <cell r="AT2947">
            <v>0</v>
          </cell>
        </row>
        <row r="2948">
          <cell r="AT2948">
            <v>0</v>
          </cell>
        </row>
        <row r="2949">
          <cell r="AT2949">
            <v>0</v>
          </cell>
        </row>
        <row r="2950">
          <cell r="AT2950">
            <v>0</v>
          </cell>
        </row>
        <row r="3018">
          <cell r="AT3018">
            <v>0</v>
          </cell>
        </row>
        <row r="3025">
          <cell r="AT3025">
            <v>0</v>
          </cell>
        </row>
        <row r="3026">
          <cell r="AT3026">
            <v>0</v>
          </cell>
        </row>
        <row r="3027">
          <cell r="AT3027">
            <v>0</v>
          </cell>
        </row>
        <row r="3028">
          <cell r="AT3028">
            <v>0</v>
          </cell>
        </row>
        <row r="3029">
          <cell r="AT3029">
            <v>0</v>
          </cell>
        </row>
        <row r="3030">
          <cell r="AT3030">
            <v>0</v>
          </cell>
        </row>
        <row r="3031">
          <cell r="AT3031">
            <v>0</v>
          </cell>
        </row>
        <row r="3032">
          <cell r="AT3032">
            <v>0</v>
          </cell>
        </row>
        <row r="3033">
          <cell r="AT3033">
            <v>0</v>
          </cell>
        </row>
        <row r="3034">
          <cell r="AT3034">
            <v>0</v>
          </cell>
        </row>
        <row r="3035">
          <cell r="AT3035">
            <v>0</v>
          </cell>
        </row>
        <row r="3036">
          <cell r="AT3036">
            <v>0</v>
          </cell>
        </row>
        <row r="3037">
          <cell r="AT3037">
            <v>0</v>
          </cell>
        </row>
        <row r="3493">
          <cell r="AT3493">
            <v>0</v>
          </cell>
        </row>
        <row r="3494">
          <cell r="AT349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8">
          <cell r="C8">
            <v>0.85422738957607447</v>
          </cell>
        </row>
      </sheetData>
      <sheetData sheetId="56" refreshError="1"/>
      <sheetData sheetId="57" refreshError="1"/>
      <sheetData sheetId="5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3,11 Def"/>
      <sheetName val="Summary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>
        <row r="7">
          <cell r="B7" t="str">
            <v>FOR THE TWELVE MONTHS ENDED SEPTEMBER 30, 2016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ies &amp; 3.01-3.18 &amp; 4.01"/>
      <sheetName val="1.01 ROR ROE"/>
      <sheetName val="1.02 COC"/>
      <sheetName val="Electric Earnings Sharing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>
        <row r="4">
          <cell r="A4" t="str">
            <v>PUGET SOUND ENERGY-ELECTRIC</v>
          </cell>
        </row>
        <row r="6">
          <cell r="A6" t="str">
            <v>FOR THE TWELVE MONTHS ENDED DECEMBER 31, 2017</v>
          </cell>
        </row>
        <row r="7">
          <cell r="A7" t="str">
            <v>COMMISSION BASIS REPORT</v>
          </cell>
        </row>
        <row r="12">
          <cell r="CW12">
            <v>7.7210000000000004E-3</v>
          </cell>
        </row>
        <row r="13">
          <cell r="CW13">
            <v>2E-3</v>
          </cell>
        </row>
        <row r="14">
          <cell r="CV14">
            <v>3.8733999999999998E-2</v>
          </cell>
          <cell r="CW14">
            <v>3.8434999999999997E-2</v>
          </cell>
        </row>
        <row r="19">
          <cell r="CV19">
            <v>0.35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ies &amp; 3.01-3.18 &amp; 4.01"/>
      <sheetName val="1.01 ROR ROE"/>
      <sheetName val="Electric Earnings Sharing"/>
      <sheetName val="1.02 COC"/>
      <sheetName val="for review only==&gt;"/>
      <sheetName val="Summary of Compare"/>
      <sheetName val="ERB"/>
      <sheetName val="Compare IS"/>
      <sheetName val="Restating Print Macros"/>
      <sheetName val="Module13"/>
      <sheetName val="Module14"/>
      <sheetName val="Module15"/>
      <sheetName val="Module1"/>
      <sheetName val="Not Used FIT Est Only==&gt;"/>
      <sheetName val="ETR"/>
      <sheetName val="Adjustment No 5 FIT"/>
    </sheetNames>
    <sheetDataSet>
      <sheetData sheetId="0" refreshError="1"/>
      <sheetData sheetId="1">
        <row r="4">
          <cell r="A4" t="str">
            <v>PUGET SOUND ENERGY-ELECTRIC</v>
          </cell>
        </row>
        <row r="7">
          <cell r="A7" t="str">
            <v>COMMISSION BASIS REPORT</v>
          </cell>
        </row>
        <row r="12">
          <cell r="CW12">
            <v>7.7210000000000004E-3</v>
          </cell>
        </row>
        <row r="13">
          <cell r="CW13">
            <v>2E-3</v>
          </cell>
        </row>
        <row r="14">
          <cell r="CV14">
            <v>3.8733999999999998E-2</v>
          </cell>
          <cell r="CW14">
            <v>3.8434999999999997E-2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31">
          <cell r="F31">
            <v>4.7E-2</v>
          </cell>
        </row>
        <row r="48">
          <cell r="F48">
            <v>0.62148999999999999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5">
          <cell r="B5" t="str">
            <v>Actual Test Year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(a)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  <pageSetUpPr fitToPage="1"/>
  </sheetPr>
  <dimension ref="A1:O34"/>
  <sheetViews>
    <sheetView zoomScaleNormal="100" workbookViewId="0">
      <selection activeCell="B15" sqref="B15"/>
    </sheetView>
  </sheetViews>
  <sheetFormatPr defaultColWidth="9.140625" defaultRowHeight="11.25" x14ac:dyDescent="0.2"/>
  <cols>
    <col min="1" max="1" width="3.85546875" style="5" bestFit="1" customWidth="1"/>
    <col min="2" max="2" width="35.5703125" style="5" bestFit="1" customWidth="1"/>
    <col min="3" max="3" width="10.85546875" style="5" bestFit="1" customWidth="1"/>
    <col min="4" max="4" width="10.7109375" style="5" bestFit="1" customWidth="1"/>
    <col min="5" max="5" width="9.85546875" style="5" bestFit="1" customWidth="1"/>
    <col min="6" max="6" width="15.85546875" style="5" bestFit="1" customWidth="1"/>
    <col min="7" max="7" width="9.28515625" style="5" bestFit="1" customWidth="1"/>
    <col min="8" max="8" width="9.5703125" style="5" bestFit="1" customWidth="1"/>
    <col min="9" max="16384" width="9.140625" style="5"/>
  </cols>
  <sheetData>
    <row r="1" spans="1:15" x14ac:dyDescent="0.2">
      <c r="A1" s="398" t="s">
        <v>0</v>
      </c>
      <c r="B1" s="398"/>
      <c r="C1" s="398"/>
      <c r="D1" s="398"/>
      <c r="E1" s="398"/>
      <c r="F1" s="398"/>
      <c r="G1" s="398"/>
      <c r="H1" s="398"/>
      <c r="I1" s="4"/>
      <c r="J1" s="4"/>
      <c r="K1" s="4"/>
      <c r="L1" s="4"/>
      <c r="M1" s="4"/>
      <c r="N1" s="4"/>
      <c r="O1" s="4"/>
    </row>
    <row r="2" spans="1:15" x14ac:dyDescent="0.2">
      <c r="A2" s="398" t="s">
        <v>386</v>
      </c>
      <c r="B2" s="398"/>
      <c r="C2" s="398"/>
      <c r="D2" s="398"/>
      <c r="E2" s="398"/>
      <c r="F2" s="398"/>
      <c r="G2" s="398"/>
      <c r="H2" s="398"/>
      <c r="I2" s="4"/>
      <c r="J2" s="4"/>
      <c r="K2" s="4"/>
      <c r="L2" s="4"/>
      <c r="M2" s="4"/>
      <c r="N2" s="4"/>
      <c r="O2" s="4"/>
    </row>
    <row r="3" spans="1:15" x14ac:dyDescent="0.2">
      <c r="A3" s="398" t="s">
        <v>164</v>
      </c>
      <c r="B3" s="398"/>
      <c r="C3" s="398"/>
      <c r="D3" s="398"/>
      <c r="E3" s="398"/>
      <c r="F3" s="398"/>
      <c r="G3" s="398"/>
      <c r="H3" s="398"/>
      <c r="I3" s="4"/>
      <c r="J3" s="4"/>
      <c r="K3" s="4"/>
      <c r="L3" s="4"/>
      <c r="M3" s="4"/>
      <c r="N3" s="4"/>
      <c r="O3" s="4"/>
    </row>
    <row r="4" spans="1:15" x14ac:dyDescent="0.2">
      <c r="A4" s="398" t="s">
        <v>387</v>
      </c>
      <c r="B4" s="398"/>
      <c r="C4" s="398"/>
      <c r="D4" s="398"/>
      <c r="E4" s="398"/>
      <c r="F4" s="398"/>
      <c r="G4" s="398"/>
      <c r="H4" s="398"/>
      <c r="I4" s="4"/>
      <c r="J4" s="4"/>
      <c r="K4" s="4"/>
      <c r="L4" s="4"/>
      <c r="M4" s="4"/>
      <c r="N4" s="4"/>
      <c r="O4" s="4"/>
    </row>
    <row r="5" spans="1:15" x14ac:dyDescent="0.2">
      <c r="A5" s="6"/>
      <c r="B5" s="6"/>
      <c r="C5" s="6"/>
      <c r="D5" s="6"/>
      <c r="E5" s="6"/>
      <c r="F5" s="6"/>
    </row>
    <row r="6" spans="1:15" x14ac:dyDescent="0.2">
      <c r="A6" s="6"/>
      <c r="B6" s="6"/>
      <c r="C6" s="6"/>
      <c r="D6" s="6"/>
      <c r="E6" s="7"/>
      <c r="F6" s="7"/>
    </row>
    <row r="7" spans="1:15" x14ac:dyDescent="0.2">
      <c r="A7" s="8" t="s">
        <v>2</v>
      </c>
      <c r="B7" s="6"/>
      <c r="C7" s="6"/>
      <c r="D7" s="9" t="s">
        <v>3</v>
      </c>
      <c r="E7" s="9" t="s">
        <v>4</v>
      </c>
      <c r="F7" s="9" t="s">
        <v>4</v>
      </c>
      <c r="G7" s="9" t="s">
        <v>3</v>
      </c>
      <c r="H7" s="9" t="s">
        <v>4</v>
      </c>
    </row>
    <row r="8" spans="1:15" x14ac:dyDescent="0.2">
      <c r="A8" s="10" t="s">
        <v>5</v>
      </c>
      <c r="B8" s="11"/>
      <c r="C8" s="10" t="s">
        <v>6</v>
      </c>
      <c r="D8" s="10">
        <v>7</v>
      </c>
      <c r="E8" s="10" t="s">
        <v>7</v>
      </c>
      <c r="F8" s="10" t="s">
        <v>8</v>
      </c>
      <c r="G8" s="10" t="s">
        <v>449</v>
      </c>
      <c r="H8" s="10" t="s">
        <v>163</v>
      </c>
    </row>
    <row r="9" spans="1:15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3" t="s">
        <v>14</v>
      </c>
      <c r="H9" s="13" t="s">
        <v>67</v>
      </c>
    </row>
    <row r="10" spans="1:15" x14ac:dyDescent="0.2">
      <c r="A10" s="13"/>
      <c r="B10" s="14"/>
      <c r="C10" s="13"/>
      <c r="D10" s="13"/>
      <c r="E10" s="13"/>
      <c r="F10" s="13"/>
    </row>
    <row r="11" spans="1:15" x14ac:dyDescent="0.2">
      <c r="A11" s="13">
        <v>1</v>
      </c>
      <c r="B11" s="12"/>
      <c r="C11" s="13"/>
      <c r="D11" s="15"/>
      <c r="E11" s="15"/>
      <c r="F11" s="15"/>
      <c r="G11" s="15"/>
      <c r="H11" s="15"/>
    </row>
    <row r="12" spans="1:15" x14ac:dyDescent="0.2">
      <c r="A12" s="13">
        <f t="shared" ref="A12:A32" si="0">A11+1</f>
        <v>2</v>
      </c>
      <c r="B12" s="12" t="s">
        <v>388</v>
      </c>
      <c r="C12" s="13" t="s">
        <v>15</v>
      </c>
      <c r="D12" s="16">
        <f>'Delivery Deferral Balance'!D20</f>
        <v>121905.51390160879</v>
      </c>
      <c r="E12" s="16">
        <f>'Delivery Deferral Balance'!E20</f>
        <v>378643.14061597502</v>
      </c>
      <c r="F12" s="16">
        <f>'Delivery Deferral Balance'!F20</f>
        <v>-44064.157751457875</v>
      </c>
      <c r="G12" s="16">
        <f>'Delivery Deferral Balance'!G20</f>
        <v>208558.90662542733</v>
      </c>
      <c r="H12" s="16">
        <f>'Delivery Deferral Balance'!J20</f>
        <v>90273.782904464431</v>
      </c>
    </row>
    <row r="13" spans="1:15" x14ac:dyDescent="0.2">
      <c r="A13" s="13">
        <f t="shared" si="0"/>
        <v>3</v>
      </c>
      <c r="B13" s="12"/>
      <c r="C13" s="13"/>
      <c r="D13" s="16"/>
      <c r="E13" s="16"/>
      <c r="F13" s="16"/>
      <c r="G13" s="16"/>
      <c r="H13" s="16"/>
    </row>
    <row r="14" spans="1:15" x14ac:dyDescent="0.2">
      <c r="A14" s="13">
        <f t="shared" si="0"/>
        <v>4</v>
      </c>
      <c r="B14" s="12" t="s">
        <v>389</v>
      </c>
      <c r="C14" s="13" t="s">
        <v>15</v>
      </c>
      <c r="D14" s="16">
        <f>'Delivery Deferral Balance'!D22</f>
        <v>8371192.3908221442</v>
      </c>
      <c r="E14" s="16">
        <f>'Delivery Deferral Balance'!E22</f>
        <v>5507233.7161613051</v>
      </c>
      <c r="F14" s="16">
        <f>'Delivery Deferral Balance'!F22</f>
        <v>1546493.7640830509</v>
      </c>
      <c r="G14" s="16">
        <f>'Delivery Deferral Balance'!G22</f>
        <v>1959825.186426512</v>
      </c>
      <c r="H14" s="16">
        <f>'Delivery Deferral Balance'!J22</f>
        <v>0</v>
      </c>
    </row>
    <row r="15" spans="1:15" x14ac:dyDescent="0.2">
      <c r="A15" s="13">
        <f t="shared" si="0"/>
        <v>5</v>
      </c>
      <c r="B15" s="12"/>
      <c r="C15" s="13"/>
      <c r="D15" s="16"/>
      <c r="E15" s="16"/>
      <c r="F15" s="16"/>
      <c r="G15" s="16"/>
      <c r="H15" s="16"/>
    </row>
    <row r="16" spans="1:15" x14ac:dyDescent="0.2">
      <c r="A16" s="13">
        <f t="shared" si="0"/>
        <v>6</v>
      </c>
      <c r="B16" s="12" t="s">
        <v>390</v>
      </c>
      <c r="C16" s="13" t="s">
        <v>15</v>
      </c>
      <c r="D16" s="16">
        <f>'Delivery Deferral Balance'!D24</f>
        <v>-167035.88633080284</v>
      </c>
      <c r="E16" s="16">
        <f>'Delivery Deferral Balance'!E24</f>
        <v>274449.83441587759</v>
      </c>
      <c r="F16" s="16">
        <f>'Delivery Deferral Balance'!F24</f>
        <v>155953.93044416871</v>
      </c>
      <c r="G16" s="16">
        <f>'Delivery Deferral Balance'!G24</f>
        <v>81451.413593213962</v>
      </c>
      <c r="H16" s="16">
        <f>'Delivery Deferral Balance'!J24</f>
        <v>34937.850829390612</v>
      </c>
    </row>
    <row r="17" spans="1:8" x14ac:dyDescent="0.2">
      <c r="A17" s="13">
        <f t="shared" si="0"/>
        <v>7</v>
      </c>
      <c r="B17" s="12"/>
      <c r="C17" s="13"/>
      <c r="D17" s="16"/>
      <c r="E17" s="16"/>
      <c r="F17" s="16"/>
      <c r="G17" s="16"/>
      <c r="H17" s="16"/>
    </row>
    <row r="18" spans="1:8" x14ac:dyDescent="0.2">
      <c r="A18" s="13">
        <f t="shared" si="0"/>
        <v>8</v>
      </c>
      <c r="B18" s="12" t="s">
        <v>391</v>
      </c>
      <c r="C18" s="13" t="s">
        <v>15</v>
      </c>
      <c r="D18" s="17">
        <f>-'2018 Earn Test Alloc'!J18</f>
        <v>0</v>
      </c>
      <c r="E18" s="17">
        <f>-'2018 Earn Test Alloc'!K18</f>
        <v>0</v>
      </c>
      <c r="F18" s="17">
        <f>-'2018 Earn Test Alloc'!L18</f>
        <v>0</v>
      </c>
      <c r="G18" s="17">
        <f>-'2018 Earn Test Alloc'!M18</f>
        <v>0</v>
      </c>
      <c r="H18" s="17">
        <f>-'2018 Earn Test Alloc'!P18</f>
        <v>0</v>
      </c>
    </row>
    <row r="19" spans="1:8" x14ac:dyDescent="0.2">
      <c r="A19" s="13">
        <f t="shared" si="0"/>
        <v>9</v>
      </c>
      <c r="B19" s="12"/>
      <c r="C19" s="13"/>
      <c r="D19" s="15"/>
      <c r="E19" s="15"/>
      <c r="F19" s="15"/>
      <c r="G19" s="15"/>
      <c r="H19" s="15"/>
    </row>
    <row r="20" spans="1:8" x14ac:dyDescent="0.2">
      <c r="A20" s="13">
        <f t="shared" si="0"/>
        <v>10</v>
      </c>
      <c r="B20" s="12" t="s">
        <v>16</v>
      </c>
      <c r="C20" s="13" t="str">
        <f>"("&amp;A12&amp;")+("&amp;A14&amp;")+("&amp;A16&amp;")+("&amp;A18&amp;")"</f>
        <v>(2)+(4)+(6)+(8)</v>
      </c>
      <c r="D20" s="15">
        <f>D12+D14+D16+D18</f>
        <v>8326062.0183929494</v>
      </c>
      <c r="E20" s="15">
        <f t="shared" ref="E20:G20" si="1">E12+E14+E16+E18</f>
        <v>6160326.6911931578</v>
      </c>
      <c r="F20" s="15">
        <f t="shared" si="1"/>
        <v>1658383.5367757617</v>
      </c>
      <c r="G20" s="15">
        <f t="shared" si="1"/>
        <v>2249835.5066451533</v>
      </c>
      <c r="H20" s="15">
        <f t="shared" ref="H20" si="2">H12+H14+H16+H18</f>
        <v>125211.63373385504</v>
      </c>
    </row>
    <row r="21" spans="1:8" x14ac:dyDescent="0.2">
      <c r="A21" s="13">
        <f t="shared" si="0"/>
        <v>11</v>
      </c>
      <c r="B21" s="12"/>
      <c r="C21" s="13"/>
      <c r="D21" s="15"/>
      <c r="E21" s="15"/>
      <c r="F21" s="15"/>
      <c r="G21" s="15"/>
      <c r="H21" s="15"/>
    </row>
    <row r="22" spans="1:8" x14ac:dyDescent="0.2">
      <c r="A22" s="13">
        <f t="shared" si="0"/>
        <v>12</v>
      </c>
      <c r="B22" s="12" t="s">
        <v>17</v>
      </c>
      <c r="C22" s="13" t="s">
        <v>15</v>
      </c>
      <c r="D22" s="18">
        <f>'F2018 Forecast'!P8</f>
        <v>10838149378</v>
      </c>
      <c r="E22" s="18">
        <f>'F2018 Forecast'!P10</f>
        <v>3117609976</v>
      </c>
      <c r="F22" s="18">
        <f>'F2018 Forecast'!P22</f>
        <v>3431833534</v>
      </c>
      <c r="G22" s="18">
        <f>'F2018 Forecast'!P16</f>
        <v>586598899</v>
      </c>
      <c r="H22" s="18">
        <f>'F2018 Forecast'!P23</f>
        <v>682324582</v>
      </c>
    </row>
    <row r="23" spans="1:8" x14ac:dyDescent="0.2">
      <c r="A23" s="13">
        <f t="shared" si="0"/>
        <v>13</v>
      </c>
      <c r="B23" s="6"/>
      <c r="C23" s="6"/>
      <c r="D23" s="6"/>
      <c r="E23" s="6"/>
      <c r="F23" s="6"/>
      <c r="G23" s="6"/>
      <c r="H23" s="6"/>
    </row>
    <row r="24" spans="1:8" ht="12" thickBot="1" x14ac:dyDescent="0.25">
      <c r="A24" s="13">
        <f t="shared" si="0"/>
        <v>14</v>
      </c>
      <c r="B24" s="12" t="s">
        <v>18</v>
      </c>
      <c r="C24" s="13" t="str">
        <f>"("&amp;A20&amp;") / ("&amp;A22&amp;")"</f>
        <v>(10) / (12)</v>
      </c>
      <c r="D24" s="19">
        <f>ROUND(D20/D22,6)</f>
        <v>7.6800000000000002E-4</v>
      </c>
      <c r="E24" s="19">
        <f t="shared" ref="E24:G24" si="3">ROUND(E20/E22,6)</f>
        <v>1.9759999999999999E-3</v>
      </c>
      <c r="F24" s="19">
        <f t="shared" si="3"/>
        <v>4.8299999999999998E-4</v>
      </c>
      <c r="G24" s="19">
        <f t="shared" si="3"/>
        <v>3.8349999999999999E-3</v>
      </c>
      <c r="H24" s="19">
        <f t="shared" ref="H24" si="4">ROUND(H20/H22,6)</f>
        <v>1.84E-4</v>
      </c>
    </row>
    <row r="25" spans="1:8" ht="12" thickTop="1" x14ac:dyDescent="0.2">
      <c r="A25" s="13">
        <f t="shared" si="0"/>
        <v>15</v>
      </c>
      <c r="B25" s="6"/>
      <c r="C25" s="6"/>
      <c r="D25" s="6"/>
      <c r="E25" s="6"/>
      <c r="F25" s="6"/>
      <c r="G25" s="6"/>
      <c r="H25" s="6"/>
    </row>
    <row r="26" spans="1:8" x14ac:dyDescent="0.2">
      <c r="A26" s="13">
        <f t="shared" si="0"/>
        <v>16</v>
      </c>
      <c r="B26" s="12" t="s">
        <v>19</v>
      </c>
      <c r="C26" s="13" t="s">
        <v>15</v>
      </c>
      <c r="D26" s="20">
        <f>'Rate Test'!D39</f>
        <v>7.6800000000000002E-4</v>
      </c>
      <c r="E26" s="20">
        <f>'Rate Test'!E39</f>
        <v>1.9759999999999999E-3</v>
      </c>
      <c r="F26" s="20">
        <f>'Rate Test'!F39</f>
        <v>4.8299999999999998E-4</v>
      </c>
      <c r="G26" s="20">
        <f>'Rate Test'!G39</f>
        <v>1.7849999999999997E-3</v>
      </c>
      <c r="H26" s="20">
        <f>'Rate Test'!H39</f>
        <v>1.84E-4</v>
      </c>
    </row>
    <row r="27" spans="1:8" x14ac:dyDescent="0.2">
      <c r="A27" s="13">
        <f t="shared" si="0"/>
        <v>17</v>
      </c>
      <c r="B27" s="12"/>
      <c r="C27" s="13"/>
      <c r="D27" s="6"/>
      <c r="E27" s="6"/>
      <c r="F27" s="6"/>
      <c r="G27" s="6"/>
      <c r="H27" s="6"/>
    </row>
    <row r="28" spans="1:8" x14ac:dyDescent="0.2">
      <c r="A28" s="13">
        <f t="shared" si="0"/>
        <v>18</v>
      </c>
      <c r="B28" s="12" t="s">
        <v>20</v>
      </c>
      <c r="C28" s="13" t="s">
        <v>21</v>
      </c>
      <c r="D28" s="15">
        <f>IF(D24=D26,D14,(D14-((D24-D26)*D22)))</f>
        <v>8371192.3908221442</v>
      </c>
      <c r="E28" s="15">
        <f t="shared" ref="E28:G28" si="5">IF(E24=E26,E14,(E14-((E24-E26)*E22)))</f>
        <v>5507233.7161613051</v>
      </c>
      <c r="F28" s="15">
        <f t="shared" si="5"/>
        <v>1546493.7640830509</v>
      </c>
      <c r="G28" s="15">
        <f t="shared" si="5"/>
        <v>757297.44347651186</v>
      </c>
      <c r="H28" s="15">
        <f t="shared" ref="H28" si="6">IF(H24=H26,H14,(H14-((H24-H26)*H22)))</f>
        <v>0</v>
      </c>
    </row>
    <row r="29" spans="1:8" x14ac:dyDescent="0.2">
      <c r="A29" s="13">
        <f t="shared" si="0"/>
        <v>19</v>
      </c>
      <c r="B29" s="6"/>
      <c r="C29" s="6"/>
      <c r="D29" s="15"/>
      <c r="E29" s="21"/>
      <c r="F29" s="21"/>
      <c r="G29" s="21"/>
      <c r="H29" s="21"/>
    </row>
    <row r="30" spans="1:8" x14ac:dyDescent="0.2">
      <c r="A30" s="13">
        <f t="shared" si="0"/>
        <v>20</v>
      </c>
      <c r="B30" s="12" t="s">
        <v>22</v>
      </c>
      <c r="C30" s="13" t="str">
        <f>"("&amp;A12&amp;")+("&amp;A16&amp;")+("&amp;A18&amp;")+("&amp;A28&amp;")"</f>
        <v>(2)+(6)+(8)+(18)</v>
      </c>
      <c r="D30" s="15">
        <f>D28+D12+D16+D18</f>
        <v>8326062.0183929494</v>
      </c>
      <c r="E30" s="21">
        <f>E28+E12+E16+E18</f>
        <v>6160326.6911931578</v>
      </c>
      <c r="F30" s="21">
        <f>F28+F12+F16+F18</f>
        <v>1658383.5367757617</v>
      </c>
      <c r="G30" s="21">
        <f>G28+G12+G16+G18</f>
        <v>1047307.7636951532</v>
      </c>
      <c r="H30" s="21">
        <f>H28+H12+H16+H18</f>
        <v>125211.63373385504</v>
      </c>
    </row>
    <row r="31" spans="1:8" x14ac:dyDescent="0.2">
      <c r="A31" s="13">
        <f t="shared" si="0"/>
        <v>21</v>
      </c>
      <c r="B31" s="6"/>
      <c r="C31" s="6"/>
      <c r="D31" s="12"/>
      <c r="E31" s="12"/>
      <c r="F31" s="12"/>
      <c r="G31" s="12"/>
      <c r="H31" s="12"/>
    </row>
    <row r="32" spans="1:8" x14ac:dyDescent="0.2">
      <c r="A32" s="13">
        <f t="shared" si="0"/>
        <v>22</v>
      </c>
      <c r="B32" s="12" t="s">
        <v>23</v>
      </c>
      <c r="C32" s="13" t="str">
        <f>"("&amp;A$30&amp;") - ("&amp;A20&amp;")"</f>
        <v>(20) - (10)</v>
      </c>
      <c r="D32" s="21">
        <f>D30-D20</f>
        <v>0</v>
      </c>
      <c r="E32" s="21">
        <f t="shared" ref="E32:G32" si="7">E30-E20</f>
        <v>0</v>
      </c>
      <c r="F32" s="21">
        <f t="shared" si="7"/>
        <v>0</v>
      </c>
      <c r="G32" s="21">
        <f t="shared" si="7"/>
        <v>-1202527.7429500001</v>
      </c>
      <c r="H32" s="21">
        <f t="shared" ref="H32" si="8">H30-H20</f>
        <v>0</v>
      </c>
    </row>
    <row r="33" spans="1:6" x14ac:dyDescent="0.2">
      <c r="A33" s="6"/>
      <c r="B33" s="12"/>
      <c r="C33" s="6"/>
      <c r="D33" s="6"/>
      <c r="E33" s="6"/>
      <c r="F33" s="6"/>
    </row>
    <row r="34" spans="1:6" x14ac:dyDescent="0.2">
      <c r="B34" s="12" t="s">
        <v>450</v>
      </c>
    </row>
  </sheetData>
  <mergeCells count="4">
    <mergeCell ref="A1:H1"/>
    <mergeCell ref="A2:H2"/>
    <mergeCell ref="A3:H3"/>
    <mergeCell ref="A4:H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  <pageSetUpPr fitToPage="1"/>
  </sheetPr>
  <dimension ref="A1:M34"/>
  <sheetViews>
    <sheetView zoomScaleNormal="100" workbookViewId="0">
      <selection activeCell="E18" sqref="E18"/>
    </sheetView>
  </sheetViews>
  <sheetFormatPr defaultColWidth="9.140625" defaultRowHeight="11.25" x14ac:dyDescent="0.2"/>
  <cols>
    <col min="1" max="1" width="3.85546875" style="5" bestFit="1" customWidth="1"/>
    <col min="2" max="2" width="35.5703125" style="5" bestFit="1" customWidth="1"/>
    <col min="3" max="3" width="10.85546875" style="5" bestFit="1" customWidth="1"/>
    <col min="4" max="4" width="8.85546875" style="5" bestFit="1" customWidth="1"/>
    <col min="5" max="5" width="8.28515625" style="5" bestFit="1" customWidth="1"/>
    <col min="6" max="16384" width="9.140625" style="5"/>
  </cols>
  <sheetData>
    <row r="1" spans="1:13" x14ac:dyDescent="0.2">
      <c r="A1" s="398" t="s">
        <v>0</v>
      </c>
      <c r="B1" s="398"/>
      <c r="C1" s="398"/>
      <c r="D1" s="398"/>
      <c r="E1" s="398"/>
      <c r="F1" s="4"/>
      <c r="G1" s="4"/>
      <c r="H1" s="4"/>
      <c r="I1" s="4"/>
      <c r="J1" s="4"/>
      <c r="K1" s="4"/>
      <c r="L1" s="4"/>
      <c r="M1" s="4"/>
    </row>
    <row r="2" spans="1:13" x14ac:dyDescent="0.2">
      <c r="A2" s="398" t="str">
        <f>'Delivery Rate Change Calc'!A2:H2</f>
        <v>2019 Electric Decoupling Filing</v>
      </c>
      <c r="B2" s="398"/>
      <c r="C2" s="398"/>
      <c r="D2" s="398"/>
      <c r="E2" s="398"/>
      <c r="F2" s="4"/>
      <c r="G2" s="4"/>
      <c r="H2" s="4"/>
      <c r="I2" s="4"/>
      <c r="J2" s="4"/>
      <c r="K2" s="4"/>
      <c r="L2" s="4"/>
      <c r="M2" s="4"/>
    </row>
    <row r="3" spans="1:13" x14ac:dyDescent="0.2">
      <c r="A3" s="398" t="s">
        <v>164</v>
      </c>
      <c r="B3" s="398"/>
      <c r="C3" s="398"/>
      <c r="D3" s="398"/>
      <c r="E3" s="398"/>
      <c r="F3" s="4"/>
      <c r="G3" s="4"/>
      <c r="H3" s="4"/>
      <c r="I3" s="4"/>
      <c r="J3" s="4"/>
      <c r="K3" s="4"/>
      <c r="L3" s="4"/>
      <c r="M3" s="4"/>
    </row>
    <row r="4" spans="1:13" x14ac:dyDescent="0.2">
      <c r="A4" s="398" t="str">
        <f>'Delivery Rate Change Calc'!A4:H4</f>
        <v>Proposed Effective May 1, 2019</v>
      </c>
      <c r="B4" s="398"/>
      <c r="C4" s="398"/>
      <c r="D4" s="398"/>
      <c r="E4" s="398"/>
      <c r="F4" s="4"/>
      <c r="G4" s="4"/>
      <c r="H4" s="4"/>
      <c r="I4" s="4"/>
      <c r="J4" s="4"/>
      <c r="K4" s="4"/>
      <c r="L4" s="4"/>
      <c r="M4" s="4"/>
    </row>
    <row r="5" spans="1:13" x14ac:dyDescent="0.2">
      <c r="A5" s="6"/>
      <c r="B5" s="6"/>
      <c r="C5" s="6"/>
      <c r="D5" s="6"/>
      <c r="E5" s="6"/>
    </row>
    <row r="6" spans="1:13" x14ac:dyDescent="0.2">
      <c r="A6" s="6"/>
      <c r="B6" s="6"/>
      <c r="C6" s="6"/>
      <c r="D6" s="6"/>
      <c r="E6" s="7"/>
    </row>
    <row r="7" spans="1:13" x14ac:dyDescent="0.2">
      <c r="A7" s="8" t="s">
        <v>2</v>
      </c>
      <c r="B7" s="6"/>
      <c r="C7" s="6"/>
      <c r="D7" s="9" t="s">
        <v>4</v>
      </c>
      <c r="E7" s="9" t="s">
        <v>4</v>
      </c>
    </row>
    <row r="8" spans="1:13" x14ac:dyDescent="0.2">
      <c r="A8" s="10" t="s">
        <v>5</v>
      </c>
      <c r="B8" s="11"/>
      <c r="C8" s="10" t="s">
        <v>6</v>
      </c>
      <c r="D8" s="10" t="s">
        <v>24</v>
      </c>
      <c r="E8" s="10" t="s">
        <v>25</v>
      </c>
    </row>
    <row r="9" spans="1:13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</row>
    <row r="10" spans="1:13" x14ac:dyDescent="0.2">
      <c r="A10" s="13"/>
      <c r="B10" s="14"/>
      <c r="C10" s="13"/>
      <c r="D10" s="13"/>
      <c r="E10" s="13"/>
    </row>
    <row r="11" spans="1:13" x14ac:dyDescent="0.2">
      <c r="A11" s="13">
        <v>1</v>
      </c>
      <c r="B11" s="12"/>
      <c r="C11" s="13"/>
      <c r="D11" s="15"/>
      <c r="E11" s="15"/>
    </row>
    <row r="12" spans="1:13" x14ac:dyDescent="0.2">
      <c r="A12" s="13">
        <f t="shared" ref="A12:A32" si="0">A11+1</f>
        <v>2</v>
      </c>
      <c r="B12" s="12" t="s">
        <v>393</v>
      </c>
      <c r="C12" s="13" t="s">
        <v>15</v>
      </c>
      <c r="D12" s="16">
        <f>'Delivery Deferral Balance'!H20</f>
        <v>25981.682693156643</v>
      </c>
      <c r="E12" s="16">
        <f>'Delivery Deferral Balance'!I20</f>
        <v>-20722.288395659067</v>
      </c>
    </row>
    <row r="13" spans="1:13" x14ac:dyDescent="0.2">
      <c r="A13" s="13">
        <f t="shared" si="0"/>
        <v>3</v>
      </c>
      <c r="B13" s="12"/>
      <c r="C13" s="13"/>
      <c r="D13" s="15"/>
      <c r="E13" s="15"/>
    </row>
    <row r="14" spans="1:13" x14ac:dyDescent="0.2">
      <c r="A14" s="13">
        <f t="shared" si="0"/>
        <v>4</v>
      </c>
      <c r="B14" s="12" t="s">
        <v>389</v>
      </c>
      <c r="C14" s="13" t="s">
        <v>15</v>
      </c>
      <c r="D14" s="16">
        <f>'Delivery Deferral Balance'!H22</f>
        <v>1573341.5518751473</v>
      </c>
      <c r="E14" s="16">
        <f>'Delivery Deferral Balance'!I22</f>
        <v>542461.97114608367</v>
      </c>
    </row>
    <row r="15" spans="1:13" x14ac:dyDescent="0.2">
      <c r="A15" s="13">
        <f t="shared" si="0"/>
        <v>5</v>
      </c>
      <c r="B15" s="12"/>
      <c r="C15" s="13"/>
      <c r="D15" s="16"/>
      <c r="E15" s="16"/>
    </row>
    <row r="16" spans="1:13" x14ac:dyDescent="0.2">
      <c r="A16" s="13">
        <f t="shared" si="0"/>
        <v>6</v>
      </c>
      <c r="B16" s="12" t="s">
        <v>390</v>
      </c>
      <c r="C16" s="13" t="s">
        <v>15</v>
      </c>
      <c r="D16" s="16">
        <f>'Delivery Deferral Balance'!H24</f>
        <v>50246.766113846388</v>
      </c>
      <c r="E16" s="16">
        <f>'Delivery Deferral Balance'!I24</f>
        <v>5032.8108820811904</v>
      </c>
    </row>
    <row r="17" spans="1:5" x14ac:dyDescent="0.2">
      <c r="A17" s="13">
        <f t="shared" si="0"/>
        <v>7</v>
      </c>
      <c r="B17" s="12"/>
      <c r="C17" s="13"/>
      <c r="D17" s="16"/>
      <c r="E17" s="16"/>
    </row>
    <row r="18" spans="1:5" x14ac:dyDescent="0.2">
      <c r="A18" s="13">
        <f t="shared" si="0"/>
        <v>8</v>
      </c>
      <c r="B18" s="12" t="s">
        <v>391</v>
      </c>
      <c r="C18" s="13" t="s">
        <v>15</v>
      </c>
      <c r="D18" s="17">
        <f>-'2018 Earn Test Alloc'!N18</f>
        <v>0</v>
      </c>
      <c r="E18" s="17">
        <f>-'2018 Earn Test Alloc'!O18</f>
        <v>0</v>
      </c>
    </row>
    <row r="19" spans="1:5" x14ac:dyDescent="0.2">
      <c r="A19" s="13">
        <f t="shared" si="0"/>
        <v>9</v>
      </c>
      <c r="B19" s="12"/>
      <c r="C19" s="13"/>
      <c r="D19" s="15"/>
      <c r="E19" s="15"/>
    </row>
    <row r="20" spans="1:5" x14ac:dyDescent="0.2">
      <c r="A20" s="13">
        <f t="shared" si="0"/>
        <v>10</v>
      </c>
      <c r="B20" s="12" t="s">
        <v>16</v>
      </c>
      <c r="C20" s="13" t="str">
        <f>"("&amp;A12&amp;")+("&amp;A14&amp;")+("&amp;A16&amp;")+("&amp;A18&amp;")"</f>
        <v>(2)+(4)+(6)+(8)</v>
      </c>
      <c r="D20" s="15">
        <f>D12+D14+D16+D18</f>
        <v>1649570.0006821502</v>
      </c>
      <c r="E20" s="15">
        <f t="shared" ref="E20" si="1">E12+E14+E16+E18</f>
        <v>526772.49363250576</v>
      </c>
    </row>
    <row r="21" spans="1:5" x14ac:dyDescent="0.2">
      <c r="A21" s="13">
        <f t="shared" si="0"/>
        <v>11</v>
      </c>
      <c r="B21" s="12"/>
      <c r="C21" s="13"/>
      <c r="D21" s="15"/>
      <c r="E21" s="15"/>
    </row>
    <row r="22" spans="1:5" x14ac:dyDescent="0.2">
      <c r="A22" s="13">
        <f t="shared" si="0"/>
        <v>12</v>
      </c>
      <c r="B22" s="12" t="s">
        <v>26</v>
      </c>
      <c r="C22" s="13" t="s">
        <v>15</v>
      </c>
      <c r="D22" s="18">
        <f>'F2018 Forecast'!P29</f>
        <v>4411476</v>
      </c>
      <c r="E22" s="18">
        <f>'F2018 Forecast'!P30</f>
        <v>3381292</v>
      </c>
    </row>
    <row r="23" spans="1:5" x14ac:dyDescent="0.2">
      <c r="A23" s="13">
        <f t="shared" si="0"/>
        <v>13</v>
      </c>
      <c r="B23" s="6"/>
      <c r="C23" s="6"/>
      <c r="D23" s="6"/>
      <c r="E23" s="6"/>
    </row>
    <row r="24" spans="1:5" ht="12" thickBot="1" x14ac:dyDescent="0.25">
      <c r="A24" s="13">
        <f t="shared" si="0"/>
        <v>14</v>
      </c>
      <c r="B24" s="12" t="s">
        <v>27</v>
      </c>
      <c r="C24" s="13" t="str">
        <f>"("&amp;A20&amp;") / ("&amp;A22&amp;")"</f>
        <v>(10) / (12)</v>
      </c>
      <c r="D24" s="373">
        <f>ROUND(D20/D22,2)</f>
        <v>0.37</v>
      </c>
      <c r="E24" s="373">
        <f>ROUND(E20/E22,2)</f>
        <v>0.16</v>
      </c>
    </row>
    <row r="25" spans="1:5" ht="12" thickTop="1" x14ac:dyDescent="0.2">
      <c r="A25" s="13">
        <f t="shared" si="0"/>
        <v>15</v>
      </c>
      <c r="B25" s="6"/>
      <c r="C25" s="6"/>
      <c r="D25" s="69"/>
      <c r="E25" s="69"/>
    </row>
    <row r="26" spans="1:5" x14ac:dyDescent="0.2">
      <c r="A26" s="13">
        <f t="shared" si="0"/>
        <v>16</v>
      </c>
      <c r="B26" s="12" t="s">
        <v>28</v>
      </c>
      <c r="C26" s="13" t="s">
        <v>15</v>
      </c>
      <c r="D26" s="22">
        <f>'Rate Test 26&amp;31'!D45</f>
        <v>0.37</v>
      </c>
      <c r="E26" s="22">
        <f>'Rate Test 26&amp;31'!E45</f>
        <v>0.16</v>
      </c>
    </row>
    <row r="27" spans="1:5" x14ac:dyDescent="0.2">
      <c r="A27" s="13">
        <f t="shared" si="0"/>
        <v>17</v>
      </c>
      <c r="B27" s="12"/>
      <c r="C27" s="13"/>
      <c r="D27" s="6"/>
      <c r="E27" s="6"/>
    </row>
    <row r="28" spans="1:5" x14ac:dyDescent="0.2">
      <c r="A28" s="13">
        <f t="shared" si="0"/>
        <v>18</v>
      </c>
      <c r="B28" s="12" t="s">
        <v>20</v>
      </c>
      <c r="C28" s="13" t="s">
        <v>21</v>
      </c>
      <c r="D28" s="15">
        <f>IF(D24=D26,D14,(D14-((D24-D26)*D22)))</f>
        <v>1573341.5518751473</v>
      </c>
      <c r="E28" s="15">
        <f t="shared" ref="E28" si="2">IF(E24=E26,E14,(E14-((E24-E26)*E22)))</f>
        <v>542461.97114608367</v>
      </c>
    </row>
    <row r="29" spans="1:5" x14ac:dyDescent="0.2">
      <c r="A29" s="13">
        <f t="shared" si="0"/>
        <v>19</v>
      </c>
      <c r="B29" s="6"/>
      <c r="C29" s="6"/>
      <c r="D29" s="15"/>
      <c r="E29" s="21"/>
    </row>
    <row r="30" spans="1:5" x14ac:dyDescent="0.2">
      <c r="A30" s="13">
        <f t="shared" si="0"/>
        <v>20</v>
      </c>
      <c r="B30" s="12" t="s">
        <v>22</v>
      </c>
      <c r="C30" s="13" t="str">
        <f>"("&amp;A12&amp;")+("&amp;A16&amp;")+("&amp;A18&amp;")+("&amp;A28&amp;")"</f>
        <v>(2)+(6)+(8)+(18)</v>
      </c>
      <c r="D30" s="15">
        <f>D28+D12+D16+D18</f>
        <v>1649570.0006821502</v>
      </c>
      <c r="E30" s="21">
        <f>E28+E12+E16+E18</f>
        <v>526772.49363250576</v>
      </c>
    </row>
    <row r="31" spans="1:5" x14ac:dyDescent="0.2">
      <c r="A31" s="13">
        <f t="shared" si="0"/>
        <v>21</v>
      </c>
      <c r="B31" s="6"/>
      <c r="C31" s="6"/>
      <c r="D31" s="12"/>
      <c r="E31" s="12"/>
    </row>
    <row r="32" spans="1:5" x14ac:dyDescent="0.2">
      <c r="A32" s="13">
        <f t="shared" si="0"/>
        <v>22</v>
      </c>
      <c r="B32" s="12" t="s">
        <v>23</v>
      </c>
      <c r="C32" s="13" t="str">
        <f>"("&amp;A$30&amp;") - ("&amp;A20&amp;")"</f>
        <v>(20) - (10)</v>
      </c>
      <c r="D32" s="21">
        <f>D30-D20</f>
        <v>0</v>
      </c>
      <c r="E32" s="21">
        <f t="shared" ref="E32" si="3">E30-E20</f>
        <v>0</v>
      </c>
    </row>
    <row r="33" spans="1:5" x14ac:dyDescent="0.2">
      <c r="A33" s="6"/>
      <c r="B33" s="12"/>
      <c r="C33" s="6"/>
      <c r="D33" s="6"/>
      <c r="E33" s="6"/>
    </row>
    <row r="34" spans="1:5" x14ac:dyDescent="0.2">
      <c r="B34" s="12"/>
    </row>
  </sheetData>
  <mergeCells count="4">
    <mergeCell ref="A1:E1"/>
    <mergeCell ref="A2:E2"/>
    <mergeCell ref="A3:E3"/>
    <mergeCell ref="A4:E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  <pageSetUpPr fitToPage="1"/>
  </sheetPr>
  <dimension ref="A1:O36"/>
  <sheetViews>
    <sheetView zoomScaleNormal="100" workbookViewId="0">
      <selection activeCell="B34" sqref="B34"/>
    </sheetView>
  </sheetViews>
  <sheetFormatPr defaultColWidth="9.140625" defaultRowHeight="11.25" x14ac:dyDescent="0.2"/>
  <cols>
    <col min="1" max="1" width="3.85546875" style="5" bestFit="1" customWidth="1"/>
    <col min="2" max="2" width="35.5703125" style="5" bestFit="1" customWidth="1"/>
    <col min="3" max="3" width="10.85546875" style="5" bestFit="1" customWidth="1"/>
    <col min="4" max="4" width="10.7109375" style="5" bestFit="1" customWidth="1"/>
    <col min="5" max="5" width="9.85546875" style="5" bestFit="1" customWidth="1"/>
    <col min="6" max="6" width="15.85546875" style="5" bestFit="1" customWidth="1"/>
    <col min="7" max="7" width="9.28515625" style="5" bestFit="1" customWidth="1"/>
    <col min="8" max="9" width="9.85546875" style="5" bestFit="1" customWidth="1"/>
    <col min="10" max="10" width="9.5703125" style="5" bestFit="1" customWidth="1"/>
    <col min="11" max="16384" width="9.140625" style="5"/>
  </cols>
  <sheetData>
    <row r="1" spans="1:15" x14ac:dyDescent="0.2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4"/>
      <c r="L1" s="4"/>
      <c r="M1" s="4"/>
      <c r="N1" s="4"/>
      <c r="O1" s="4"/>
    </row>
    <row r="2" spans="1:15" x14ac:dyDescent="0.2">
      <c r="A2" s="398" t="str">
        <f>'Delivery Rate Change Calc'!A2:H2</f>
        <v>2019 Electric Decoupling Filing</v>
      </c>
      <c r="B2" s="398"/>
      <c r="C2" s="398"/>
      <c r="D2" s="398"/>
      <c r="E2" s="398"/>
      <c r="F2" s="398"/>
      <c r="G2" s="398"/>
      <c r="H2" s="398"/>
      <c r="I2" s="398"/>
      <c r="J2" s="398"/>
      <c r="K2" s="4"/>
      <c r="L2" s="4"/>
      <c r="M2" s="4"/>
      <c r="N2" s="4"/>
      <c r="O2" s="4"/>
    </row>
    <row r="3" spans="1:15" x14ac:dyDescent="0.2">
      <c r="A3" s="398" t="s">
        <v>165</v>
      </c>
      <c r="B3" s="398"/>
      <c r="C3" s="398"/>
      <c r="D3" s="398"/>
      <c r="E3" s="398"/>
      <c r="F3" s="398"/>
      <c r="G3" s="398"/>
      <c r="H3" s="398"/>
      <c r="I3" s="398"/>
      <c r="J3" s="398"/>
      <c r="K3" s="4"/>
      <c r="L3" s="4"/>
      <c r="M3" s="4"/>
      <c r="N3" s="4"/>
      <c r="O3" s="4"/>
    </row>
    <row r="4" spans="1:15" x14ac:dyDescent="0.2">
      <c r="A4" s="398" t="str">
        <f>'Delivery Rate Change Calc'!A4:H4</f>
        <v>Proposed Effective May 1, 2019</v>
      </c>
      <c r="B4" s="398"/>
      <c r="C4" s="398"/>
      <c r="D4" s="398"/>
      <c r="E4" s="398"/>
      <c r="F4" s="398"/>
      <c r="G4" s="398"/>
      <c r="H4" s="398"/>
      <c r="I4" s="398"/>
      <c r="J4" s="398"/>
      <c r="K4" s="4"/>
      <c r="L4" s="4"/>
      <c r="M4" s="4"/>
      <c r="N4" s="4"/>
      <c r="O4" s="4"/>
    </row>
    <row r="5" spans="1:15" x14ac:dyDescent="0.2">
      <c r="A5" s="6"/>
      <c r="B5" s="6"/>
      <c r="C5" s="6"/>
      <c r="D5" s="6"/>
      <c r="E5" s="6"/>
      <c r="F5" s="6"/>
    </row>
    <row r="6" spans="1:15" x14ac:dyDescent="0.2">
      <c r="A6" s="6"/>
      <c r="B6" s="6"/>
      <c r="C6" s="6"/>
      <c r="D6" s="6"/>
      <c r="E6" s="7"/>
      <c r="F6" s="7"/>
    </row>
    <row r="7" spans="1:15" x14ac:dyDescent="0.2">
      <c r="A7" s="8" t="s">
        <v>2</v>
      </c>
      <c r="B7" s="6"/>
      <c r="C7" s="6"/>
      <c r="D7" s="9" t="s">
        <v>3</v>
      </c>
      <c r="E7" s="9" t="s">
        <v>4</v>
      </c>
      <c r="F7" s="9" t="s">
        <v>4</v>
      </c>
      <c r="G7" s="9" t="s">
        <v>3</v>
      </c>
      <c r="H7" s="9" t="s">
        <v>4</v>
      </c>
      <c r="I7" s="9" t="s">
        <v>4</v>
      </c>
      <c r="J7" s="9" t="s">
        <v>4</v>
      </c>
    </row>
    <row r="8" spans="1:15" x14ac:dyDescent="0.2">
      <c r="A8" s="10" t="s">
        <v>5</v>
      </c>
      <c r="B8" s="11"/>
      <c r="C8" s="10" t="s">
        <v>6</v>
      </c>
      <c r="D8" s="10">
        <v>7</v>
      </c>
      <c r="E8" s="10" t="s">
        <v>7</v>
      </c>
      <c r="F8" s="10" t="s">
        <v>8</v>
      </c>
      <c r="G8" s="10" t="s">
        <v>449</v>
      </c>
      <c r="H8" s="10" t="s">
        <v>24</v>
      </c>
      <c r="I8" s="10" t="s">
        <v>25</v>
      </c>
      <c r="J8" s="10" t="s">
        <v>433</v>
      </c>
    </row>
    <row r="9" spans="1:15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3" t="s">
        <v>14</v>
      </c>
      <c r="H9" s="13" t="s">
        <v>67</v>
      </c>
      <c r="I9" s="13" t="s">
        <v>68</v>
      </c>
      <c r="J9" s="13" t="s">
        <v>69</v>
      </c>
    </row>
    <row r="10" spans="1:15" x14ac:dyDescent="0.2">
      <c r="A10" s="13"/>
      <c r="B10" s="14"/>
      <c r="C10" s="13"/>
      <c r="D10" s="13"/>
      <c r="E10" s="13"/>
      <c r="F10" s="13"/>
    </row>
    <row r="11" spans="1:15" x14ac:dyDescent="0.2">
      <c r="A11" s="13">
        <v>1</v>
      </c>
      <c r="B11" s="12"/>
      <c r="C11" s="13"/>
      <c r="D11" s="15"/>
      <c r="E11" s="15"/>
      <c r="F11" s="15"/>
      <c r="G11" s="15"/>
      <c r="H11" s="15"/>
      <c r="I11" s="15"/>
      <c r="J11" s="15"/>
    </row>
    <row r="12" spans="1:15" x14ac:dyDescent="0.2">
      <c r="A12" s="13">
        <f t="shared" ref="A12:A32" si="0">A11+1</f>
        <v>2</v>
      </c>
      <c r="B12" s="12" t="s">
        <v>393</v>
      </c>
      <c r="C12" s="13" t="s">
        <v>15</v>
      </c>
      <c r="D12" s="16">
        <f>'FPC Deferral Balance'!D20</f>
        <v>15781.440434702197</v>
      </c>
      <c r="E12" s="16">
        <f>'FPC Deferral Balance'!E20</f>
        <v>-15512.123442567721</v>
      </c>
      <c r="F12" s="16">
        <f>'FPC Deferral Balance'!F20</f>
        <v>1036.6040349081049</v>
      </c>
      <c r="G12" s="16">
        <f>'FPC Deferral Balance'!G20</f>
        <v>29184.430095553744</v>
      </c>
      <c r="H12" s="16">
        <f>'FPC Deferral Balance'!H20</f>
        <v>1372.9739203682152</v>
      </c>
      <c r="I12" s="16">
        <f>'FPC Deferral Balance'!I20</f>
        <v>-380.16411846862377</v>
      </c>
      <c r="J12" s="16">
        <f>'FPC Deferral Balance'!J20</f>
        <v>260.96631140819312</v>
      </c>
    </row>
    <row r="13" spans="1:15" x14ac:dyDescent="0.2">
      <c r="A13" s="13">
        <f t="shared" si="0"/>
        <v>3</v>
      </c>
      <c r="B13" s="12"/>
      <c r="C13" s="13"/>
      <c r="D13" s="15"/>
      <c r="E13" s="15"/>
      <c r="F13" s="15"/>
      <c r="G13" s="15"/>
      <c r="H13" s="15"/>
      <c r="I13" s="15"/>
      <c r="J13" s="15"/>
    </row>
    <row r="14" spans="1:15" x14ac:dyDescent="0.2">
      <c r="A14" s="13">
        <f t="shared" si="0"/>
        <v>4</v>
      </c>
      <c r="B14" s="12" t="s">
        <v>389</v>
      </c>
      <c r="C14" s="13" t="s">
        <v>15</v>
      </c>
      <c r="D14" s="16">
        <f>'FPC Deferral Balance'!D22</f>
        <v>-1502830.8794963383</v>
      </c>
      <c r="E14" s="16">
        <f>'FPC Deferral Balance'!E22</f>
        <v>2591698.5444977144</v>
      </c>
      <c r="F14" s="16">
        <f>'FPC Deferral Balance'!F22</f>
        <v>-3796671.6961400099</v>
      </c>
      <c r="G14" s="16">
        <f>'FPC Deferral Balance'!G22</f>
        <v>2923698.8888958893</v>
      </c>
      <c r="H14" s="16">
        <f>'FPC Deferral Balance'!H22</f>
        <v>-242518.33815280776</v>
      </c>
      <c r="I14" s="16">
        <f>'FPC Deferral Balance'!I22</f>
        <v>-335628.88366691652</v>
      </c>
      <c r="J14" s="16">
        <f>'FPC Deferral Balance'!J22</f>
        <v>0</v>
      </c>
    </row>
    <row r="15" spans="1:15" x14ac:dyDescent="0.2">
      <c r="A15" s="13">
        <f t="shared" si="0"/>
        <v>5</v>
      </c>
      <c r="B15" s="12"/>
      <c r="C15" s="13"/>
      <c r="D15" s="16"/>
      <c r="E15" s="16"/>
      <c r="F15" s="16"/>
      <c r="G15" s="16"/>
      <c r="H15" s="16"/>
      <c r="I15" s="16"/>
      <c r="J15" s="16"/>
    </row>
    <row r="16" spans="1:15" x14ac:dyDescent="0.2">
      <c r="A16" s="13">
        <f t="shared" si="0"/>
        <v>6</v>
      </c>
      <c r="B16" s="12" t="s">
        <v>390</v>
      </c>
      <c r="C16" s="13" t="s">
        <v>15</v>
      </c>
      <c r="D16" s="16">
        <f>'FPC Deferral Balance'!D24</f>
        <v>-107943.92189721395</v>
      </c>
      <c r="E16" s="16">
        <f>'FPC Deferral Balance'!E24</f>
        <v>47140.077657588423</v>
      </c>
      <c r="F16" s="16">
        <f>'FPC Deferral Balance'!F24</f>
        <v>-116960.19261097915</v>
      </c>
      <c r="G16" s="16">
        <f>'FPC Deferral Balance'!G24</f>
        <v>68756.932588257288</v>
      </c>
      <c r="H16" s="16">
        <f>'FPC Deferral Balance'!H24</f>
        <v>-5044.0872765436852</v>
      </c>
      <c r="I16" s="16">
        <f>'FPC Deferral Balance'!I24</f>
        <v>-24888.27009216851</v>
      </c>
      <c r="J16" s="16">
        <f>'FPC Deferral Balance'!J24</f>
        <v>244.32320508701304</v>
      </c>
    </row>
    <row r="17" spans="1:10" x14ac:dyDescent="0.2">
      <c r="A17" s="13">
        <f t="shared" si="0"/>
        <v>7</v>
      </c>
      <c r="B17" s="12"/>
      <c r="C17" s="13"/>
      <c r="D17" s="16"/>
      <c r="E17" s="16"/>
      <c r="F17" s="16"/>
      <c r="G17" s="16"/>
      <c r="H17" s="16"/>
      <c r="I17" s="16"/>
      <c r="J17" s="16"/>
    </row>
    <row r="18" spans="1:10" x14ac:dyDescent="0.2">
      <c r="A18" s="13">
        <f t="shared" si="0"/>
        <v>8</v>
      </c>
      <c r="B18" s="12" t="s">
        <v>391</v>
      </c>
      <c r="C18" s="13" t="s">
        <v>15</v>
      </c>
      <c r="D18" s="376">
        <f>'2018 Earn Test Alloc'!J28</f>
        <v>0</v>
      </c>
      <c r="E18" s="376">
        <f>'2018 Earn Test Alloc'!K28</f>
        <v>0</v>
      </c>
      <c r="F18" s="376">
        <f>'2018 Earn Test Alloc'!L28</f>
        <v>0</v>
      </c>
      <c r="G18" s="376">
        <f>'2018 Earn Test Alloc'!M28</f>
        <v>0</v>
      </c>
      <c r="H18" s="376">
        <f>'2018 Earn Test Alloc'!N28</f>
        <v>0</v>
      </c>
      <c r="I18" s="376">
        <f>'2018 Earn Test Alloc'!O28</f>
        <v>0</v>
      </c>
      <c r="J18" s="376">
        <f>'2018 Earn Test Alloc'!P28</f>
        <v>0</v>
      </c>
    </row>
    <row r="19" spans="1:10" x14ac:dyDescent="0.2">
      <c r="A19" s="13">
        <f t="shared" si="0"/>
        <v>9</v>
      </c>
      <c r="B19" s="12"/>
      <c r="C19" s="13"/>
      <c r="D19" s="15"/>
      <c r="E19" s="15"/>
      <c r="F19" s="15"/>
      <c r="G19" s="15"/>
      <c r="H19" s="15"/>
      <c r="I19" s="15"/>
      <c r="J19" s="15"/>
    </row>
    <row r="20" spans="1:10" x14ac:dyDescent="0.2">
      <c r="A20" s="13">
        <f t="shared" si="0"/>
        <v>10</v>
      </c>
      <c r="B20" s="12" t="s">
        <v>16</v>
      </c>
      <c r="C20" s="13" t="str">
        <f>"("&amp;A12&amp;")+("&amp;A14&amp;")+("&amp;A16&amp;")+("&amp;A18&amp;")"</f>
        <v>(2)+(4)+(6)+(8)</v>
      </c>
      <c r="D20" s="15">
        <f>D12+D14+D16+D18</f>
        <v>-1594993.36095885</v>
      </c>
      <c r="E20" s="15">
        <f t="shared" ref="E20:G20" si="1">E12+E14+E16+E18</f>
        <v>2623326.4987127348</v>
      </c>
      <c r="F20" s="15">
        <f t="shared" si="1"/>
        <v>-3912595.2847160809</v>
      </c>
      <c r="G20" s="15">
        <f t="shared" si="1"/>
        <v>3021640.2515797005</v>
      </c>
      <c r="H20" s="15">
        <f t="shared" ref="H20:I20" si="2">H12+H14+H16+H18</f>
        <v>-246189.45150898324</v>
      </c>
      <c r="I20" s="15">
        <f t="shared" si="2"/>
        <v>-360897.31787755369</v>
      </c>
      <c r="J20" s="15">
        <f t="shared" ref="J20" si="3">J12+J14+J16+J18</f>
        <v>505.28951649520616</v>
      </c>
    </row>
    <row r="21" spans="1:10" x14ac:dyDescent="0.2">
      <c r="A21" s="13">
        <f t="shared" si="0"/>
        <v>11</v>
      </c>
      <c r="B21" s="12"/>
      <c r="C21" s="13"/>
      <c r="D21" s="15"/>
      <c r="E21" s="15"/>
      <c r="F21" s="15"/>
      <c r="G21" s="15"/>
      <c r="H21" s="15"/>
      <c r="I21" s="15"/>
      <c r="J21" s="15"/>
    </row>
    <row r="22" spans="1:10" x14ac:dyDescent="0.2">
      <c r="A22" s="13">
        <f t="shared" si="0"/>
        <v>12</v>
      </c>
      <c r="B22" s="12" t="s">
        <v>17</v>
      </c>
      <c r="C22" s="13" t="s">
        <v>15</v>
      </c>
      <c r="D22" s="18">
        <f>'F2018 Forecast'!P8</f>
        <v>10838149378</v>
      </c>
      <c r="E22" s="18">
        <f>'F2018 Forecast'!P10</f>
        <v>3117609976</v>
      </c>
      <c r="F22" s="18">
        <f>'F2018 Forecast'!P22</f>
        <v>3431833534</v>
      </c>
      <c r="G22" s="18">
        <f>'F2018 Forecast'!P16</f>
        <v>586598899</v>
      </c>
      <c r="H22" s="18">
        <f>'F2018 Forecast'!P12</f>
        <v>1942525922</v>
      </c>
      <c r="I22" s="18">
        <f>'F2018 Forecast'!P14</f>
        <v>1420073874</v>
      </c>
      <c r="J22" s="18">
        <f>'F2018 Forecast'!P23</f>
        <v>682324582</v>
      </c>
    </row>
    <row r="23" spans="1:10" x14ac:dyDescent="0.2">
      <c r="A23" s="13">
        <f t="shared" si="0"/>
        <v>13</v>
      </c>
      <c r="B23" s="6"/>
      <c r="C23" s="6"/>
      <c r="D23" s="6"/>
      <c r="E23" s="6"/>
      <c r="F23" s="6"/>
      <c r="G23" s="6"/>
      <c r="H23" s="6"/>
      <c r="I23" s="6"/>
      <c r="J23" s="6"/>
    </row>
    <row r="24" spans="1:10" ht="12" thickBot="1" x14ac:dyDescent="0.25">
      <c r="A24" s="13">
        <f t="shared" si="0"/>
        <v>14</v>
      </c>
      <c r="B24" s="12" t="s">
        <v>18</v>
      </c>
      <c r="C24" s="13" t="str">
        <f>"("&amp;A20&amp;") / ("&amp;A22&amp;")"</f>
        <v>(10) / (12)</v>
      </c>
      <c r="D24" s="19">
        <f>ROUND(D20/D22,6)</f>
        <v>-1.47E-4</v>
      </c>
      <c r="E24" s="19">
        <f t="shared" ref="E24:G24" si="4">ROUND(E20/E22,6)</f>
        <v>8.4099999999999995E-4</v>
      </c>
      <c r="F24" s="19">
        <f t="shared" si="4"/>
        <v>-1.14E-3</v>
      </c>
      <c r="G24" s="19">
        <f t="shared" si="4"/>
        <v>5.1510000000000002E-3</v>
      </c>
      <c r="H24" s="19">
        <f t="shared" ref="H24:I24" si="5">ROUND(H20/H22,6)</f>
        <v>-1.27E-4</v>
      </c>
      <c r="I24" s="19">
        <f t="shared" si="5"/>
        <v>-2.5399999999999999E-4</v>
      </c>
      <c r="J24" s="396">
        <v>0</v>
      </c>
    </row>
    <row r="25" spans="1:10" ht="12" thickTop="1" x14ac:dyDescent="0.2">
      <c r="A25" s="13">
        <f t="shared" si="0"/>
        <v>15</v>
      </c>
      <c r="B25" s="6"/>
      <c r="C25" s="6"/>
      <c r="D25" s="6"/>
      <c r="E25" s="6"/>
      <c r="F25" s="6"/>
      <c r="G25" s="6"/>
      <c r="H25" s="6"/>
      <c r="I25" s="6"/>
      <c r="J25" s="6"/>
    </row>
    <row r="26" spans="1:10" x14ac:dyDescent="0.2">
      <c r="A26" s="13">
        <f t="shared" si="0"/>
        <v>16</v>
      </c>
      <c r="B26" s="12" t="s">
        <v>19</v>
      </c>
      <c r="C26" s="13" t="s">
        <v>15</v>
      </c>
      <c r="D26" s="20">
        <f>'Rate Test'!D41</f>
        <v>-1.47E-4</v>
      </c>
      <c r="E26" s="20">
        <f>'Rate Test'!E41</f>
        <v>8.4099999999999995E-4</v>
      </c>
      <c r="F26" s="20">
        <f>'Rate Test'!F41</f>
        <v>-1.14E-3</v>
      </c>
      <c r="G26" s="20">
        <f>'Rate Test'!G41</f>
        <v>2.3970000000000003E-3</v>
      </c>
      <c r="H26" s="20">
        <f>'Rate Test 26&amp;31'!D47</f>
        <v>-1.27E-4</v>
      </c>
      <c r="I26" s="20">
        <f>'Rate Test 26&amp;31'!E47</f>
        <v>-2.5399999999999999E-4</v>
      </c>
      <c r="J26" s="20">
        <f>'Rate Test'!H41</f>
        <v>0</v>
      </c>
    </row>
    <row r="27" spans="1:10" x14ac:dyDescent="0.2">
      <c r="A27" s="13">
        <f t="shared" si="0"/>
        <v>17</v>
      </c>
      <c r="B27" s="12"/>
      <c r="C27" s="13"/>
      <c r="D27" s="6"/>
      <c r="E27" s="6"/>
      <c r="F27" s="6"/>
      <c r="G27" s="6"/>
      <c r="H27" s="6"/>
      <c r="I27" s="6"/>
      <c r="J27" s="6"/>
    </row>
    <row r="28" spans="1:10" x14ac:dyDescent="0.2">
      <c r="A28" s="13">
        <f t="shared" si="0"/>
        <v>18</v>
      </c>
      <c r="B28" s="12" t="s">
        <v>20</v>
      </c>
      <c r="C28" s="13" t="s">
        <v>21</v>
      </c>
      <c r="D28" s="15">
        <f>IF(D24=D26,D14,(D14-((D24-D26)*D22)))</f>
        <v>-1502830.8794963383</v>
      </c>
      <c r="E28" s="15">
        <f t="shared" ref="E28:G28" si="6">IF(E24=E26,E14,(E14-((E24-E26)*E22)))</f>
        <v>2591698.5444977144</v>
      </c>
      <c r="F28" s="15">
        <f t="shared" si="6"/>
        <v>-3796671.6961400099</v>
      </c>
      <c r="G28" s="15">
        <f t="shared" si="6"/>
        <v>1308205.5210498893</v>
      </c>
      <c r="H28" s="15">
        <f t="shared" ref="H28:I28" si="7">IF(H24=H26,H14,(H14-((H24-H26)*H22)))</f>
        <v>-242518.33815280776</v>
      </c>
      <c r="I28" s="15">
        <f t="shared" si="7"/>
        <v>-335628.88366691652</v>
      </c>
      <c r="J28" s="15">
        <f t="shared" ref="J28" si="8">IF(J24=J26,J14,(J14-((J24-J26)*J22)))</f>
        <v>0</v>
      </c>
    </row>
    <row r="29" spans="1:10" x14ac:dyDescent="0.2">
      <c r="A29" s="13">
        <f t="shared" si="0"/>
        <v>19</v>
      </c>
      <c r="B29" s="6"/>
      <c r="C29" s="6"/>
      <c r="D29" s="15"/>
      <c r="E29" s="21"/>
      <c r="F29" s="21"/>
      <c r="G29" s="21"/>
      <c r="H29" s="21"/>
      <c r="I29" s="21"/>
      <c r="J29" s="21"/>
    </row>
    <row r="30" spans="1:10" x14ac:dyDescent="0.2">
      <c r="A30" s="13">
        <f t="shared" si="0"/>
        <v>20</v>
      </c>
      <c r="B30" s="12" t="s">
        <v>22</v>
      </c>
      <c r="C30" s="13" t="str">
        <f>"("&amp;A12&amp;")+("&amp;A16&amp;")+("&amp;A18&amp;")+("&amp;A28&amp;")"</f>
        <v>(2)+(6)+(8)+(18)</v>
      </c>
      <c r="D30" s="15">
        <f>D28+D12+D16+D18</f>
        <v>-1594993.36095885</v>
      </c>
      <c r="E30" s="21">
        <f>E28+E12+E16+E18</f>
        <v>2623326.4987127348</v>
      </c>
      <c r="F30" s="21">
        <f>F28+F12+F16+F18</f>
        <v>-3912595.2847160809</v>
      </c>
      <c r="G30" s="21">
        <f>G28+G12+G16+G18</f>
        <v>1406146.8837337003</v>
      </c>
      <c r="H30" s="21">
        <f t="shared" ref="H30:I30" si="9">H28+H12+H16+H18</f>
        <v>-246189.45150898324</v>
      </c>
      <c r="I30" s="21">
        <f t="shared" si="9"/>
        <v>-360897.31787755369</v>
      </c>
      <c r="J30" s="105">
        <v>0</v>
      </c>
    </row>
    <row r="31" spans="1:10" x14ac:dyDescent="0.2">
      <c r="A31" s="13">
        <f t="shared" si="0"/>
        <v>21</v>
      </c>
      <c r="B31" s="6"/>
      <c r="C31" s="6"/>
      <c r="D31" s="12"/>
      <c r="E31" s="12"/>
      <c r="F31" s="12"/>
      <c r="G31" s="12"/>
      <c r="H31" s="12"/>
      <c r="I31" s="12"/>
      <c r="J31" s="12"/>
    </row>
    <row r="32" spans="1:10" x14ac:dyDescent="0.2">
      <c r="A32" s="13">
        <f t="shared" si="0"/>
        <v>22</v>
      </c>
      <c r="B32" s="12" t="s">
        <v>23</v>
      </c>
      <c r="C32" s="13" t="str">
        <f>"("&amp;A$30&amp;") - ("&amp;A20&amp;")"</f>
        <v>(20) - (10)</v>
      </c>
      <c r="D32" s="21">
        <f>D30-D20</f>
        <v>0</v>
      </c>
      <c r="E32" s="21">
        <f t="shared" ref="E32:G32" si="10">E30-E20</f>
        <v>0</v>
      </c>
      <c r="F32" s="21">
        <f t="shared" si="10"/>
        <v>0</v>
      </c>
      <c r="G32" s="21">
        <f t="shared" si="10"/>
        <v>-1615493.3678460002</v>
      </c>
      <c r="H32" s="21">
        <f t="shared" ref="H32:I32" si="11">H30-H20</f>
        <v>0</v>
      </c>
      <c r="I32" s="21">
        <f t="shared" si="11"/>
        <v>0</v>
      </c>
      <c r="J32" s="21">
        <f t="shared" ref="J32" si="12">J30-J20</f>
        <v>-505.28951649520616</v>
      </c>
    </row>
    <row r="33" spans="1:6" x14ac:dyDescent="0.2">
      <c r="A33" s="6"/>
      <c r="B33" s="12"/>
      <c r="C33" s="6"/>
      <c r="D33" s="6"/>
      <c r="E33" s="6"/>
      <c r="F33" s="6"/>
    </row>
    <row r="34" spans="1:6" x14ac:dyDescent="0.2">
      <c r="B34" s="12" t="s">
        <v>450</v>
      </c>
    </row>
    <row r="35" spans="1:6" x14ac:dyDescent="0.2">
      <c r="B35" s="12" t="s">
        <v>451</v>
      </c>
    </row>
    <row r="36" spans="1:6" x14ac:dyDescent="0.2">
      <c r="B36" s="12"/>
    </row>
  </sheetData>
  <mergeCells count="4">
    <mergeCell ref="A1:J1"/>
    <mergeCell ref="A2:J2"/>
    <mergeCell ref="A3:J3"/>
    <mergeCell ref="A4:J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92D050"/>
    <pageSetUpPr fitToPage="1"/>
  </sheetPr>
  <dimension ref="A1:R33"/>
  <sheetViews>
    <sheetView tabSelected="1" zoomScaleNormal="100" workbookViewId="0">
      <selection activeCell="B20" sqref="B20"/>
    </sheetView>
  </sheetViews>
  <sheetFormatPr defaultColWidth="9.140625" defaultRowHeight="11.25" x14ac:dyDescent="0.2"/>
  <cols>
    <col min="1" max="1" width="3.85546875" style="25" bestFit="1" customWidth="1"/>
    <col min="2" max="2" width="23.85546875" style="25" bestFit="1" customWidth="1"/>
    <col min="3" max="3" width="11.140625" style="37" bestFit="1" customWidth="1"/>
    <col min="4" max="4" width="5" style="37" bestFit="1" customWidth="1"/>
    <col min="5" max="5" width="11" style="37" bestFit="1" customWidth="1"/>
    <col min="6" max="6" width="0.85546875" style="25" customWidth="1"/>
    <col min="7" max="7" width="10.5703125" style="25" bestFit="1" customWidth="1"/>
    <col min="8" max="8" width="12.28515625" style="25" customWidth="1"/>
    <col min="9" max="9" width="1.5703125" style="25" customWidth="1"/>
    <col min="10" max="10" width="4.85546875" style="25" bestFit="1" customWidth="1"/>
    <col min="11" max="16384" width="9.140625" style="25"/>
  </cols>
  <sheetData>
    <row r="1" spans="1:18" x14ac:dyDescent="0.2">
      <c r="A1" s="398" t="s">
        <v>0</v>
      </c>
      <c r="B1" s="398"/>
      <c r="C1" s="398"/>
      <c r="D1" s="398"/>
      <c r="E1" s="398"/>
      <c r="F1" s="398"/>
      <c r="G1" s="398"/>
      <c r="H1" s="398"/>
      <c r="I1" s="23"/>
      <c r="J1" s="24"/>
      <c r="K1" s="24"/>
      <c r="L1" s="24"/>
      <c r="M1" s="24"/>
      <c r="N1" s="24"/>
      <c r="O1" s="24"/>
    </row>
    <row r="2" spans="1:18" x14ac:dyDescent="0.2">
      <c r="A2" s="400" t="str">
        <f>'Delivery Rate Change Calc'!A2:H2</f>
        <v>2019 Electric Decoupling Filing</v>
      </c>
      <c r="B2" s="400"/>
      <c r="C2" s="400"/>
      <c r="D2" s="400"/>
      <c r="E2" s="400"/>
      <c r="F2" s="400"/>
      <c r="G2" s="400"/>
      <c r="H2" s="400"/>
      <c r="I2" s="23"/>
      <c r="J2" s="24"/>
      <c r="K2" s="24"/>
      <c r="L2" s="24"/>
      <c r="M2" s="24"/>
      <c r="N2" s="24"/>
      <c r="O2" s="24"/>
    </row>
    <row r="3" spans="1:18" x14ac:dyDescent="0.2">
      <c r="A3" s="398" t="s">
        <v>253</v>
      </c>
      <c r="B3" s="398"/>
      <c r="C3" s="398"/>
      <c r="D3" s="398"/>
      <c r="E3" s="398"/>
      <c r="F3" s="398"/>
      <c r="G3" s="398"/>
      <c r="H3" s="398"/>
      <c r="I3" s="23"/>
      <c r="J3" s="24"/>
      <c r="K3" s="24"/>
      <c r="L3" s="24"/>
      <c r="M3" s="24"/>
      <c r="N3" s="24"/>
      <c r="O3" s="24"/>
    </row>
    <row r="4" spans="1:18" x14ac:dyDescent="0.2">
      <c r="A4" s="400" t="str">
        <f>'Delivery Rate Change Calc'!A4:H4</f>
        <v>Proposed Effective May 1, 2019</v>
      </c>
      <c r="B4" s="400"/>
      <c r="C4" s="400"/>
      <c r="D4" s="400"/>
      <c r="E4" s="400"/>
      <c r="F4" s="400"/>
      <c r="G4" s="400"/>
      <c r="H4" s="400"/>
      <c r="I4" s="26"/>
      <c r="J4" s="27"/>
      <c r="K4" s="27"/>
      <c r="L4" s="27"/>
      <c r="M4" s="27"/>
      <c r="N4" s="27"/>
      <c r="O4" s="27"/>
      <c r="P4" s="28"/>
      <c r="Q4" s="28"/>
      <c r="R4" s="28"/>
    </row>
    <row r="5" spans="1:18" x14ac:dyDescent="0.2">
      <c r="B5" s="29"/>
      <c r="C5" s="29"/>
      <c r="D5" s="29"/>
      <c r="E5" s="29"/>
      <c r="F5" s="30"/>
      <c r="G5" s="27"/>
      <c r="H5" s="27"/>
      <c r="I5" s="26"/>
      <c r="J5" s="27"/>
      <c r="K5" s="27"/>
      <c r="L5" s="27"/>
      <c r="M5" s="27"/>
      <c r="N5" s="27"/>
      <c r="O5" s="27"/>
      <c r="P5" s="28"/>
      <c r="Q5" s="28"/>
      <c r="R5" s="28"/>
    </row>
    <row r="6" spans="1:18" x14ac:dyDescent="0.2">
      <c r="B6" s="29"/>
      <c r="C6" s="29"/>
      <c r="D6" s="29"/>
      <c r="E6" s="31" t="s">
        <v>91</v>
      </c>
      <c r="F6" s="30"/>
      <c r="G6" s="399" t="s">
        <v>92</v>
      </c>
      <c r="H6" s="399"/>
      <c r="I6" s="26"/>
      <c r="J6" s="27"/>
      <c r="K6" s="27"/>
      <c r="L6" s="27"/>
      <c r="M6" s="27"/>
      <c r="N6" s="27"/>
      <c r="O6" s="27"/>
      <c r="P6" s="28"/>
      <c r="Q6" s="28"/>
      <c r="R6" s="28"/>
    </row>
    <row r="7" spans="1:18" x14ac:dyDescent="0.2">
      <c r="A7" s="9" t="s">
        <v>2</v>
      </c>
      <c r="C7" s="31"/>
      <c r="D7" s="31"/>
      <c r="E7" s="31" t="s">
        <v>93</v>
      </c>
      <c r="F7" s="31"/>
      <c r="G7" s="32" t="s">
        <v>94</v>
      </c>
      <c r="H7" s="25" t="s">
        <v>95</v>
      </c>
      <c r="I7" s="24"/>
      <c r="J7" s="24"/>
      <c r="K7" s="24"/>
      <c r="L7" s="24"/>
      <c r="M7" s="24"/>
      <c r="N7" s="24"/>
      <c r="O7" s="24"/>
    </row>
    <row r="8" spans="1:18" x14ac:dyDescent="0.2">
      <c r="A8" s="33" t="s">
        <v>5</v>
      </c>
      <c r="B8" s="34"/>
      <c r="C8" s="35"/>
      <c r="D8" s="35" t="s">
        <v>96</v>
      </c>
      <c r="E8" s="35" t="s">
        <v>97</v>
      </c>
      <c r="F8" s="31"/>
      <c r="G8" s="35" t="s">
        <v>98</v>
      </c>
      <c r="H8" s="35" t="s">
        <v>98</v>
      </c>
      <c r="I8" s="24"/>
      <c r="J8" s="337" t="s">
        <v>80</v>
      </c>
      <c r="K8" s="24"/>
      <c r="L8" s="24"/>
      <c r="M8" s="24"/>
      <c r="N8" s="24"/>
      <c r="O8" s="24"/>
    </row>
    <row r="9" spans="1:18" x14ac:dyDescent="0.2">
      <c r="A9" s="36"/>
      <c r="B9" s="37"/>
      <c r="C9" s="31" t="s">
        <v>9</v>
      </c>
      <c r="D9" s="31" t="s">
        <v>10</v>
      </c>
      <c r="E9" s="13" t="s">
        <v>11</v>
      </c>
      <c r="F9" s="13"/>
      <c r="G9" s="13" t="s">
        <v>12</v>
      </c>
      <c r="H9" s="13" t="s">
        <v>13</v>
      </c>
      <c r="I9" s="24"/>
      <c r="J9" s="338"/>
      <c r="K9" s="24"/>
      <c r="L9" s="24"/>
      <c r="M9" s="24"/>
      <c r="N9" s="24"/>
      <c r="O9" s="24"/>
    </row>
    <row r="10" spans="1:18" x14ac:dyDescent="0.2">
      <c r="A10" s="13">
        <v>1</v>
      </c>
      <c r="B10" s="38" t="s">
        <v>99</v>
      </c>
      <c r="C10" s="39"/>
      <c r="D10" s="31"/>
      <c r="E10" s="13"/>
      <c r="F10" s="31"/>
      <c r="G10" s="24"/>
      <c r="H10" s="24"/>
      <c r="I10" s="24"/>
      <c r="J10" s="338"/>
      <c r="K10" s="24"/>
      <c r="L10" s="24"/>
      <c r="M10" s="24"/>
      <c r="N10" s="24"/>
      <c r="O10" s="24"/>
    </row>
    <row r="11" spans="1:18" x14ac:dyDescent="0.2">
      <c r="A11" s="13">
        <f>A10+1</f>
        <v>2</v>
      </c>
      <c r="B11" s="39"/>
      <c r="C11" s="40" t="s">
        <v>100</v>
      </c>
      <c r="D11" s="37" t="s">
        <v>101</v>
      </c>
      <c r="E11" s="41">
        <f>SUM(G11:H11)</f>
        <v>6.2100000000000002E-4</v>
      </c>
      <c r="F11" s="42"/>
      <c r="G11" s="43">
        <f>'Delivery Rate Change Calc'!D26</f>
        <v>7.6800000000000002E-4</v>
      </c>
      <c r="H11" s="43">
        <f>'FPC Rate Change Calc'!D26</f>
        <v>-1.47E-4</v>
      </c>
      <c r="I11" s="24"/>
      <c r="J11" s="339">
        <f>E11-'Rate Test'!D43</f>
        <v>0</v>
      </c>
      <c r="K11" s="24"/>
      <c r="L11" s="24"/>
      <c r="M11" s="24"/>
      <c r="N11" s="24"/>
      <c r="O11" s="24"/>
    </row>
    <row r="12" spans="1:18" x14ac:dyDescent="0.2">
      <c r="A12" s="13">
        <f t="shared" ref="A12:A31" si="0">A11+1</f>
        <v>3</v>
      </c>
      <c r="B12" s="39"/>
      <c r="C12" s="25"/>
      <c r="E12" s="43"/>
      <c r="F12" s="42"/>
      <c r="G12" s="43"/>
      <c r="H12" s="43"/>
      <c r="I12" s="24"/>
      <c r="J12" s="338"/>
      <c r="K12" s="24"/>
      <c r="L12" s="24"/>
      <c r="M12" s="24"/>
      <c r="N12" s="24"/>
      <c r="O12" s="24"/>
    </row>
    <row r="13" spans="1:18" x14ac:dyDescent="0.2">
      <c r="A13" s="13">
        <f t="shared" si="0"/>
        <v>4</v>
      </c>
      <c r="B13" s="38" t="s">
        <v>102</v>
      </c>
      <c r="C13" s="39"/>
      <c r="D13" s="31"/>
      <c r="E13" s="43"/>
      <c r="F13" s="42"/>
      <c r="G13" s="43"/>
      <c r="H13" s="43"/>
      <c r="I13" s="24"/>
      <c r="J13" s="338"/>
      <c r="K13" s="24"/>
      <c r="L13" s="24"/>
      <c r="M13" s="24"/>
      <c r="N13" s="24"/>
      <c r="O13" s="24"/>
    </row>
    <row r="14" spans="1:18" x14ac:dyDescent="0.2">
      <c r="A14" s="13">
        <f t="shared" si="0"/>
        <v>5</v>
      </c>
      <c r="B14" s="39"/>
      <c r="C14" s="40" t="s">
        <v>100</v>
      </c>
      <c r="D14" s="37" t="s">
        <v>101</v>
      </c>
      <c r="E14" s="41">
        <f>SUM(G14:H14)</f>
        <v>2.8170000000000001E-3</v>
      </c>
      <c r="F14" s="42"/>
      <c r="G14" s="43">
        <f>'Delivery Rate Change Calc'!E26</f>
        <v>1.9759999999999999E-3</v>
      </c>
      <c r="H14" s="43">
        <f>'FPC Rate Change Calc'!E26</f>
        <v>8.4099999999999995E-4</v>
      </c>
      <c r="I14" s="24"/>
      <c r="J14" s="339">
        <f>E14-'Rate Test'!E43</f>
        <v>0</v>
      </c>
      <c r="K14" s="24"/>
      <c r="L14" s="24"/>
      <c r="M14" s="24"/>
      <c r="N14" s="24"/>
      <c r="O14" s="24"/>
    </row>
    <row r="15" spans="1:18" x14ac:dyDescent="0.2">
      <c r="A15" s="13">
        <f t="shared" si="0"/>
        <v>6</v>
      </c>
      <c r="B15" s="39"/>
      <c r="C15" s="25"/>
      <c r="E15" s="43"/>
      <c r="F15" s="42"/>
      <c r="G15" s="43"/>
      <c r="H15" s="43"/>
      <c r="I15" s="24"/>
      <c r="J15" s="338"/>
      <c r="K15" s="24"/>
      <c r="L15" s="24"/>
      <c r="M15" s="24"/>
      <c r="N15" s="24"/>
      <c r="O15" s="24"/>
    </row>
    <row r="16" spans="1:18" x14ac:dyDescent="0.2">
      <c r="A16" s="13">
        <f t="shared" si="0"/>
        <v>7</v>
      </c>
      <c r="B16" s="38" t="s">
        <v>103</v>
      </c>
      <c r="C16" s="39"/>
      <c r="D16" s="31"/>
      <c r="E16" s="43"/>
      <c r="F16" s="42"/>
      <c r="G16" s="43"/>
      <c r="H16" s="43"/>
      <c r="I16" s="24"/>
      <c r="J16" s="338"/>
      <c r="K16" s="24"/>
      <c r="L16" s="24"/>
      <c r="M16" s="24"/>
      <c r="N16" s="24"/>
      <c r="O16" s="24"/>
    </row>
    <row r="17" spans="1:15" x14ac:dyDescent="0.2">
      <c r="A17" s="13">
        <f t="shared" si="0"/>
        <v>8</v>
      </c>
      <c r="B17" s="39"/>
      <c r="C17" s="40" t="s">
        <v>100</v>
      </c>
      <c r="D17" s="37" t="s">
        <v>101</v>
      </c>
      <c r="E17" s="41">
        <f>SUM(G17:H17)</f>
        <v>-6.5700000000000003E-4</v>
      </c>
      <c r="F17" s="42"/>
      <c r="G17" s="43">
        <f>'Delivery Rate Change Calc'!F26</f>
        <v>4.8299999999999998E-4</v>
      </c>
      <c r="H17" s="43">
        <f>'FPC Rate Change Calc'!F26</f>
        <v>-1.14E-3</v>
      </c>
      <c r="I17" s="24"/>
      <c r="J17" s="339">
        <f>E17-'Rate Test'!F43</f>
        <v>0</v>
      </c>
      <c r="K17" s="24"/>
      <c r="L17" s="24"/>
      <c r="M17" s="24"/>
      <c r="N17" s="24"/>
      <c r="O17" s="24"/>
    </row>
    <row r="18" spans="1:15" x14ac:dyDescent="0.2">
      <c r="A18" s="13">
        <f t="shared" si="0"/>
        <v>9</v>
      </c>
      <c r="B18" s="39"/>
      <c r="C18" s="25"/>
      <c r="E18" s="43"/>
      <c r="F18" s="42"/>
      <c r="G18" s="43"/>
      <c r="H18" s="43"/>
      <c r="I18" s="24"/>
      <c r="J18" s="338"/>
      <c r="K18" s="24"/>
      <c r="L18" s="24"/>
      <c r="M18" s="24"/>
      <c r="N18" s="24"/>
      <c r="O18" s="24"/>
    </row>
    <row r="19" spans="1:15" x14ac:dyDescent="0.2">
      <c r="A19" s="13">
        <f t="shared" si="0"/>
        <v>10</v>
      </c>
      <c r="B19" s="38" t="s">
        <v>452</v>
      </c>
      <c r="C19" s="39"/>
      <c r="D19" s="25"/>
      <c r="E19" s="43"/>
      <c r="G19" s="20"/>
      <c r="H19" s="43"/>
      <c r="I19" s="24"/>
      <c r="J19" s="338"/>
      <c r="K19" s="24"/>
      <c r="L19" s="24"/>
      <c r="M19" s="24"/>
      <c r="N19" s="24"/>
      <c r="O19" s="24"/>
    </row>
    <row r="20" spans="1:15" x14ac:dyDescent="0.2">
      <c r="A20" s="13">
        <f t="shared" si="0"/>
        <v>11</v>
      </c>
      <c r="B20" s="39"/>
      <c r="C20" s="40" t="s">
        <v>100</v>
      </c>
      <c r="D20" s="37" t="s">
        <v>101</v>
      </c>
      <c r="E20" s="41">
        <f>SUM(G20:H20)</f>
        <v>4.182E-3</v>
      </c>
      <c r="G20" s="43">
        <f>'Delivery Rate Change Calc'!G26</f>
        <v>1.7849999999999997E-3</v>
      </c>
      <c r="H20" s="43">
        <f>'FPC Rate Change Calc'!G26</f>
        <v>2.3970000000000003E-3</v>
      </c>
      <c r="I20" s="24"/>
      <c r="J20" s="339">
        <f>E20-'Rate Test'!G43</f>
        <v>0</v>
      </c>
      <c r="K20" s="24"/>
      <c r="L20" s="24"/>
      <c r="M20" s="24"/>
      <c r="N20" s="24"/>
      <c r="O20" s="24"/>
    </row>
    <row r="21" spans="1:15" x14ac:dyDescent="0.2">
      <c r="A21" s="13">
        <f t="shared" si="0"/>
        <v>12</v>
      </c>
      <c r="E21" s="215"/>
      <c r="G21" s="20"/>
      <c r="H21" s="217"/>
      <c r="I21" s="24"/>
      <c r="J21" s="338"/>
      <c r="K21" s="24"/>
      <c r="L21" s="24"/>
      <c r="M21" s="24"/>
      <c r="N21" s="24"/>
      <c r="O21" s="24"/>
    </row>
    <row r="22" spans="1:15" x14ac:dyDescent="0.2">
      <c r="A22" s="13">
        <f t="shared" si="0"/>
        <v>13</v>
      </c>
      <c r="B22" s="45" t="s">
        <v>104</v>
      </c>
      <c r="C22" s="25"/>
      <c r="D22" s="46"/>
      <c r="E22" s="43"/>
      <c r="F22" s="42"/>
      <c r="G22" s="43"/>
      <c r="H22" s="43"/>
      <c r="J22" s="340"/>
    </row>
    <row r="23" spans="1:15" x14ac:dyDescent="0.2">
      <c r="A23" s="13">
        <f t="shared" si="0"/>
        <v>14</v>
      </c>
      <c r="C23" s="37" t="s">
        <v>105</v>
      </c>
      <c r="D23" s="37" t="s">
        <v>106</v>
      </c>
      <c r="E23" s="397">
        <f>SUM(G23:H23)</f>
        <v>0.37</v>
      </c>
      <c r="F23" s="42"/>
      <c r="G23" s="394">
        <f>'Delivery Rate Change Calc 26&amp;31'!D26</f>
        <v>0.37</v>
      </c>
      <c r="H23" s="43"/>
      <c r="J23" s="339">
        <f>E23-'Rate Test 26&amp;31'!D45</f>
        <v>0</v>
      </c>
    </row>
    <row r="24" spans="1:15" x14ac:dyDescent="0.2">
      <c r="A24" s="13">
        <f t="shared" si="0"/>
        <v>15</v>
      </c>
      <c r="C24" s="37" t="s">
        <v>100</v>
      </c>
      <c r="D24" s="37" t="s">
        <v>107</v>
      </c>
      <c r="E24" s="41">
        <f>SUM(G24:H24)</f>
        <v>-1.27E-4</v>
      </c>
      <c r="F24" s="42"/>
      <c r="G24" s="43"/>
      <c r="H24" s="43">
        <f>'FPC Rate Change Calc'!H26</f>
        <v>-1.27E-4</v>
      </c>
      <c r="J24" s="339">
        <f>E24-'Rate Test 26&amp;31'!D47</f>
        <v>0</v>
      </c>
    </row>
    <row r="25" spans="1:15" x14ac:dyDescent="0.2">
      <c r="A25" s="13">
        <f t="shared" si="0"/>
        <v>16</v>
      </c>
      <c r="E25" s="43"/>
      <c r="F25" s="31"/>
      <c r="G25" s="43"/>
      <c r="H25" s="43"/>
      <c r="J25" s="340"/>
    </row>
    <row r="26" spans="1:15" x14ac:dyDescent="0.2">
      <c r="A26" s="13">
        <f t="shared" si="0"/>
        <v>17</v>
      </c>
      <c r="B26" s="45" t="s">
        <v>108</v>
      </c>
      <c r="C26" s="25"/>
      <c r="D26" s="46"/>
      <c r="E26" s="43"/>
      <c r="G26" s="20"/>
      <c r="H26" s="43"/>
      <c r="J26" s="340"/>
    </row>
    <row r="27" spans="1:15" x14ac:dyDescent="0.2">
      <c r="A27" s="13">
        <f t="shared" si="0"/>
        <v>18</v>
      </c>
      <c r="B27" s="37"/>
      <c r="C27" s="37" t="s">
        <v>105</v>
      </c>
      <c r="D27" s="37" t="s">
        <v>109</v>
      </c>
      <c r="E27" s="397">
        <f>SUM(G27:H27)</f>
        <v>0.16</v>
      </c>
      <c r="G27" s="394">
        <f>'Delivery Rate Change Calc 26&amp;31'!E26</f>
        <v>0.16</v>
      </c>
      <c r="H27" s="43"/>
      <c r="J27" s="339">
        <f>E27-'Rate Test 26&amp;31'!E45</f>
        <v>0</v>
      </c>
    </row>
    <row r="28" spans="1:15" x14ac:dyDescent="0.2">
      <c r="A28" s="13">
        <f t="shared" si="0"/>
        <v>19</v>
      </c>
      <c r="B28" s="37"/>
      <c r="C28" s="46" t="s">
        <v>100</v>
      </c>
      <c r="D28" s="37" t="s">
        <v>107</v>
      </c>
      <c r="E28" s="41">
        <f>SUM(G28:H28)</f>
        <v>-2.5399999999999999E-4</v>
      </c>
      <c r="G28" s="217"/>
      <c r="H28" s="43">
        <f>'FPC Rate Change Calc'!I26</f>
        <v>-2.5399999999999999E-4</v>
      </c>
      <c r="J28" s="339">
        <f>E28-'Rate Test 26&amp;31'!E47</f>
        <v>0</v>
      </c>
    </row>
    <row r="29" spans="1:15" x14ac:dyDescent="0.2">
      <c r="A29" s="13">
        <f t="shared" si="0"/>
        <v>20</v>
      </c>
      <c r="E29" s="215"/>
      <c r="G29" s="217"/>
      <c r="H29" s="217"/>
      <c r="J29" s="340"/>
    </row>
    <row r="30" spans="1:15" x14ac:dyDescent="0.2">
      <c r="A30" s="13">
        <f t="shared" si="0"/>
        <v>21</v>
      </c>
      <c r="B30" s="38" t="s">
        <v>175</v>
      </c>
      <c r="C30" s="39"/>
      <c r="D30" s="25"/>
      <c r="E30" s="43"/>
      <c r="G30" s="20"/>
      <c r="H30" s="43"/>
      <c r="I30" s="24"/>
      <c r="J30" s="338"/>
    </row>
    <row r="31" spans="1:15" x14ac:dyDescent="0.2">
      <c r="A31" s="13">
        <f t="shared" si="0"/>
        <v>22</v>
      </c>
      <c r="B31" s="39"/>
      <c r="C31" s="40" t="s">
        <v>100</v>
      </c>
      <c r="D31" s="37" t="s">
        <v>101</v>
      </c>
      <c r="E31" s="41">
        <f>SUM(G31:H31)</f>
        <v>1.84E-4</v>
      </c>
      <c r="G31" s="43">
        <f>'Delivery Rate Change Calc'!H26</f>
        <v>1.84E-4</v>
      </c>
      <c r="H31" s="43">
        <f>'FPC Rate Change Calc'!J26</f>
        <v>0</v>
      </c>
      <c r="I31" s="24"/>
      <c r="J31" s="339">
        <f>E31-'Rate Test'!H43</f>
        <v>0</v>
      </c>
    </row>
    <row r="33" spans="2:2" x14ac:dyDescent="0.2">
      <c r="B33" s="12" t="s">
        <v>450</v>
      </c>
    </row>
  </sheetData>
  <mergeCells count="5">
    <mergeCell ref="G6:H6"/>
    <mergeCell ref="A1:H1"/>
    <mergeCell ref="A2:H2"/>
    <mergeCell ref="A3:H3"/>
    <mergeCell ref="A4:H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92D050"/>
    <pageSetUpPr fitToPage="1"/>
  </sheetPr>
  <dimension ref="A1:I45"/>
  <sheetViews>
    <sheetView topLeftCell="A4" zoomScaleNormal="100" workbookViewId="0">
      <selection activeCell="B45" sqref="B45"/>
    </sheetView>
  </sheetViews>
  <sheetFormatPr defaultColWidth="8.85546875" defaultRowHeight="11.25" x14ac:dyDescent="0.2"/>
  <cols>
    <col min="1" max="1" width="3.85546875" style="47" bestFit="1" customWidth="1"/>
    <col min="2" max="2" width="50.28515625" style="47" bestFit="1" customWidth="1"/>
    <col min="3" max="3" width="8.42578125" style="47" bestFit="1" customWidth="1"/>
    <col min="4" max="4" width="12.28515625" style="47" bestFit="1" customWidth="1"/>
    <col min="5" max="5" width="11.5703125" style="47" bestFit="1" customWidth="1"/>
    <col min="6" max="6" width="15.85546875" style="47" bestFit="1" customWidth="1"/>
    <col min="7" max="7" width="10.7109375" style="47" bestFit="1" customWidth="1"/>
    <col min="8" max="8" width="9.5703125" style="47" bestFit="1" customWidth="1"/>
    <col min="9" max="16384" width="8.85546875" style="47"/>
  </cols>
  <sheetData>
    <row r="1" spans="1:9" x14ac:dyDescent="0.2">
      <c r="A1" s="398" t="s">
        <v>0</v>
      </c>
      <c r="B1" s="398"/>
      <c r="C1" s="398"/>
      <c r="D1" s="398"/>
      <c r="E1" s="398"/>
      <c r="F1" s="398"/>
      <c r="G1" s="398"/>
      <c r="H1" s="398"/>
    </row>
    <row r="2" spans="1:9" x14ac:dyDescent="0.2">
      <c r="A2" s="398" t="str">
        <f>'Delivery Rate Change Calc'!A2:H2</f>
        <v>2019 Electric Decoupling Filing</v>
      </c>
      <c r="B2" s="398"/>
      <c r="C2" s="398"/>
      <c r="D2" s="398"/>
      <c r="E2" s="398"/>
      <c r="F2" s="398"/>
      <c r="G2" s="398"/>
      <c r="H2" s="398"/>
    </row>
    <row r="3" spans="1:9" x14ac:dyDescent="0.2">
      <c r="A3" s="398" t="s">
        <v>166</v>
      </c>
      <c r="B3" s="398"/>
      <c r="C3" s="398"/>
      <c r="D3" s="398"/>
      <c r="E3" s="398"/>
      <c r="F3" s="398"/>
      <c r="G3" s="398"/>
      <c r="H3" s="398"/>
    </row>
    <row r="4" spans="1:9" x14ac:dyDescent="0.2">
      <c r="A4" s="398" t="str">
        <f>'Delivery Rate Change Calc'!A4:H4</f>
        <v>Proposed Effective May 1, 2019</v>
      </c>
      <c r="B4" s="398"/>
      <c r="C4" s="398"/>
      <c r="D4" s="398"/>
      <c r="E4" s="398"/>
      <c r="F4" s="398"/>
      <c r="G4" s="398"/>
      <c r="H4" s="398"/>
    </row>
    <row r="5" spans="1:9" x14ac:dyDescent="0.2">
      <c r="A5" s="9"/>
      <c r="B5" s="9"/>
      <c r="C5" s="9"/>
      <c r="D5" s="9"/>
      <c r="E5" s="9"/>
      <c r="F5" s="9"/>
      <c r="G5" s="48"/>
      <c r="H5" s="48"/>
    </row>
    <row r="6" spans="1:9" x14ac:dyDescent="0.2">
      <c r="A6" s="6"/>
      <c r="B6" s="6"/>
      <c r="C6" s="6"/>
      <c r="D6" s="6"/>
      <c r="E6" s="6"/>
      <c r="F6" s="48"/>
      <c r="G6" s="48"/>
      <c r="H6" s="48"/>
    </row>
    <row r="7" spans="1:9" x14ac:dyDescent="0.2">
      <c r="A7" s="8" t="s">
        <v>2</v>
      </c>
      <c r="B7" s="6"/>
      <c r="C7" s="6"/>
      <c r="D7" s="9" t="s">
        <v>3</v>
      </c>
      <c r="E7" s="9" t="s">
        <v>4</v>
      </c>
      <c r="F7" s="9" t="s">
        <v>4</v>
      </c>
      <c r="G7" s="9" t="s">
        <v>3</v>
      </c>
      <c r="H7" s="9" t="s">
        <v>4</v>
      </c>
    </row>
    <row r="8" spans="1:9" x14ac:dyDescent="0.2">
      <c r="A8" s="10" t="s">
        <v>5</v>
      </c>
      <c r="B8" s="49"/>
      <c r="C8" s="10" t="s">
        <v>6</v>
      </c>
      <c r="D8" s="10">
        <v>7</v>
      </c>
      <c r="E8" s="10" t="s">
        <v>7</v>
      </c>
      <c r="F8" s="10" t="s">
        <v>8</v>
      </c>
      <c r="G8" s="10" t="s">
        <v>449</v>
      </c>
      <c r="H8" s="10" t="s">
        <v>163</v>
      </c>
    </row>
    <row r="9" spans="1:9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13" t="s">
        <v>13</v>
      </c>
      <c r="G9" s="13" t="s">
        <v>14</v>
      </c>
      <c r="H9" s="13" t="s">
        <v>67</v>
      </c>
    </row>
    <row r="10" spans="1:9" x14ac:dyDescent="0.2">
      <c r="A10" s="13"/>
      <c r="B10" s="14"/>
      <c r="C10" s="13"/>
      <c r="D10" s="13"/>
      <c r="E10" s="13"/>
      <c r="F10" s="13"/>
      <c r="G10" s="48"/>
      <c r="H10" s="48"/>
    </row>
    <row r="11" spans="1:9" x14ac:dyDescent="0.2">
      <c r="A11" s="13">
        <v>1</v>
      </c>
      <c r="B11" s="12" t="s">
        <v>409</v>
      </c>
      <c r="C11" s="13" t="s">
        <v>15</v>
      </c>
      <c r="D11" s="50">
        <v>1093108333.9475131</v>
      </c>
      <c r="E11" s="50">
        <v>281322772.95365894</v>
      </c>
      <c r="F11" s="50">
        <v>302577751.2933898</v>
      </c>
      <c r="G11" s="50">
        <v>41143384.446647599</v>
      </c>
      <c r="H11" s="50">
        <v>43914599.46859128</v>
      </c>
    </row>
    <row r="12" spans="1:9" x14ac:dyDescent="0.2">
      <c r="A12" s="13">
        <f t="shared" ref="A12:A43" si="0">A11+1</f>
        <v>2</v>
      </c>
      <c r="B12" s="12"/>
      <c r="C12" s="13"/>
      <c r="D12" s="44"/>
      <c r="E12" s="44"/>
      <c r="F12" s="44"/>
      <c r="G12" s="44"/>
      <c r="H12" s="44"/>
      <c r="I12" s="48"/>
    </row>
    <row r="13" spans="1:9" x14ac:dyDescent="0.2">
      <c r="A13" s="13">
        <f t="shared" si="0"/>
        <v>3</v>
      </c>
      <c r="B13" s="12" t="s">
        <v>410</v>
      </c>
      <c r="C13" s="13" t="s">
        <v>15</v>
      </c>
      <c r="D13" s="51">
        <f>'2018 Norm Total Usage'!N9</f>
        <v>10647746797.201597</v>
      </c>
      <c r="E13" s="51">
        <f>'2018 Norm Total Usage'!N13</f>
        <v>2707578034.6255026</v>
      </c>
      <c r="F13" s="51">
        <f>'2018 Norm Total Usage'!N17+'2018 Norm Total Usage'!N27+'2018 Norm Total Usage'!N29+'2018 Norm Total Usage'!N40</f>
        <v>3122421463.6692891</v>
      </c>
      <c r="G13" s="51">
        <f>'2018 Norm Total Usage'!N28</f>
        <v>517722215.2591871</v>
      </c>
      <c r="H13" s="51">
        <f>'2018 Norm Total Usage'!N39</f>
        <v>617671624.24000001</v>
      </c>
    </row>
    <row r="14" spans="1:9" x14ac:dyDescent="0.2">
      <c r="A14" s="13">
        <f t="shared" si="0"/>
        <v>4</v>
      </c>
      <c r="B14" s="12"/>
      <c r="C14" s="13"/>
      <c r="D14" s="12"/>
      <c r="E14" s="12"/>
      <c r="F14" s="12"/>
      <c r="G14" s="12"/>
      <c r="H14" s="12"/>
    </row>
    <row r="15" spans="1:9" x14ac:dyDescent="0.2">
      <c r="A15" s="13">
        <f t="shared" si="0"/>
        <v>5</v>
      </c>
      <c r="B15" s="12" t="s">
        <v>29</v>
      </c>
      <c r="C15" s="13" t="str">
        <f>"("&amp;A11&amp;") / ("&amp;A13&amp;")"</f>
        <v>(1) / (3)</v>
      </c>
      <c r="D15" s="52">
        <f>ROUND(D11/D13,6)</f>
        <v>0.102661</v>
      </c>
      <c r="E15" s="52">
        <f t="shared" ref="E15:G15" si="1">ROUND(E11/E13,6)</f>
        <v>0.10390199999999999</v>
      </c>
      <c r="F15" s="52">
        <f t="shared" si="1"/>
        <v>9.6905000000000005E-2</v>
      </c>
      <c r="G15" s="52">
        <f t="shared" si="1"/>
        <v>7.9469999999999999E-2</v>
      </c>
      <c r="H15" s="52">
        <f t="shared" ref="H15" si="2">ROUND(H11/H13,6)</f>
        <v>7.1096999999999994E-2</v>
      </c>
    </row>
    <row r="16" spans="1:9" x14ac:dyDescent="0.2">
      <c r="A16" s="13">
        <f t="shared" si="0"/>
        <v>6</v>
      </c>
      <c r="B16" s="12"/>
      <c r="C16" s="13"/>
      <c r="D16" s="53"/>
      <c r="E16" s="53"/>
      <c r="F16" s="53"/>
      <c r="G16" s="53"/>
      <c r="H16" s="53"/>
    </row>
    <row r="17" spans="1:8" x14ac:dyDescent="0.2">
      <c r="A17" s="13">
        <f>A16+1</f>
        <v>7</v>
      </c>
      <c r="B17" s="12" t="s">
        <v>30</v>
      </c>
      <c r="C17" s="13" t="s">
        <v>31</v>
      </c>
      <c r="D17" s="64">
        <v>-1.1150000000000001E-3</v>
      </c>
      <c r="E17" s="64">
        <v>1.3129999999999999E-3</v>
      </c>
      <c r="F17" s="64">
        <v>1.408E-3</v>
      </c>
      <c r="G17" s="64">
        <v>1.5690000000000001E-3</v>
      </c>
      <c r="H17" s="64">
        <v>1.312E-3</v>
      </c>
    </row>
    <row r="18" spans="1:8" x14ac:dyDescent="0.2">
      <c r="A18" s="13">
        <f t="shared" si="0"/>
        <v>8</v>
      </c>
      <c r="B18" s="12"/>
      <c r="C18" s="13"/>
      <c r="D18" s="20"/>
      <c r="E18" s="20"/>
      <c r="F18" s="20"/>
      <c r="G18" s="20"/>
      <c r="H18" s="20"/>
    </row>
    <row r="19" spans="1:8" x14ac:dyDescent="0.2">
      <c r="A19" s="13">
        <f t="shared" si="0"/>
        <v>9</v>
      </c>
      <c r="B19" s="12" t="s">
        <v>32</v>
      </c>
      <c r="C19" s="13" t="s">
        <v>31</v>
      </c>
      <c r="D19" s="56">
        <v>-1.22E-4</v>
      </c>
      <c r="E19" s="56">
        <v>-6.2000000000000003E-5</v>
      </c>
      <c r="F19" s="56">
        <v>0</v>
      </c>
      <c r="G19" s="56">
        <v>2.2900000000000001E-4</v>
      </c>
      <c r="H19" s="56">
        <v>1.1E-5</v>
      </c>
    </row>
    <row r="20" spans="1:8" x14ac:dyDescent="0.2">
      <c r="A20" s="13">
        <f t="shared" si="0"/>
        <v>10</v>
      </c>
      <c r="B20" s="12"/>
      <c r="C20" s="13"/>
      <c r="D20" s="54"/>
      <c r="E20" s="54"/>
      <c r="F20" s="54"/>
      <c r="G20" s="54"/>
      <c r="H20" s="54"/>
    </row>
    <row r="21" spans="1:8" x14ac:dyDescent="0.2">
      <c r="A21" s="13">
        <f t="shared" si="0"/>
        <v>11</v>
      </c>
      <c r="B21" s="12" t="s">
        <v>33</v>
      </c>
      <c r="C21" s="13" t="str">
        <f>"("&amp;A17&amp;") + ("&amp;A19&amp;")"</f>
        <v>(7) + (9)</v>
      </c>
      <c r="D21" s="55">
        <f>SUM(D17,D19)</f>
        <v>-1.237E-3</v>
      </c>
      <c r="E21" s="55">
        <f t="shared" ref="E21:G21" si="3">SUM(E17,E19)</f>
        <v>1.2509999999999999E-3</v>
      </c>
      <c r="F21" s="55">
        <f t="shared" si="3"/>
        <v>1.408E-3</v>
      </c>
      <c r="G21" s="55">
        <f t="shared" si="3"/>
        <v>1.7980000000000001E-3</v>
      </c>
      <c r="H21" s="55">
        <f t="shared" ref="H21" si="4">SUM(H17,H19)</f>
        <v>1.323E-3</v>
      </c>
    </row>
    <row r="22" spans="1:8" x14ac:dyDescent="0.2">
      <c r="A22" s="13">
        <f t="shared" si="0"/>
        <v>12</v>
      </c>
      <c r="B22" s="12"/>
      <c r="C22" s="13"/>
      <c r="D22" s="53"/>
      <c r="E22" s="53"/>
      <c r="F22" s="53"/>
      <c r="G22" s="53"/>
      <c r="H22" s="53"/>
    </row>
    <row r="23" spans="1:8" x14ac:dyDescent="0.2">
      <c r="A23" s="13">
        <f t="shared" si="0"/>
        <v>13</v>
      </c>
      <c r="B23" s="12" t="s">
        <v>34</v>
      </c>
      <c r="C23" s="13" t="s">
        <v>15</v>
      </c>
      <c r="D23" s="20">
        <f>'Delivery Rate Change Calc'!D24</f>
        <v>7.6800000000000002E-4</v>
      </c>
      <c r="E23" s="20">
        <f>'Delivery Rate Change Calc'!E24</f>
        <v>1.9759999999999999E-3</v>
      </c>
      <c r="F23" s="20">
        <f>'Delivery Rate Change Calc'!F24</f>
        <v>4.8299999999999998E-4</v>
      </c>
      <c r="G23" s="20">
        <f>'Delivery Rate Change Calc'!G24</f>
        <v>3.8349999999999999E-3</v>
      </c>
      <c r="H23" s="20">
        <f>'Delivery Rate Change Calc'!H24</f>
        <v>1.84E-4</v>
      </c>
    </row>
    <row r="24" spans="1:8" x14ac:dyDescent="0.2">
      <c r="A24" s="13">
        <f t="shared" si="0"/>
        <v>14</v>
      </c>
      <c r="B24" s="12"/>
      <c r="C24" s="13"/>
      <c r="D24" s="12"/>
      <c r="E24" s="12"/>
      <c r="F24" s="12"/>
      <c r="G24" s="12"/>
      <c r="H24" s="12"/>
    </row>
    <row r="25" spans="1:8" x14ac:dyDescent="0.2">
      <c r="A25" s="13">
        <f t="shared" si="0"/>
        <v>15</v>
      </c>
      <c r="B25" s="12" t="s">
        <v>35</v>
      </c>
      <c r="C25" s="13" t="s">
        <v>15</v>
      </c>
      <c r="D25" s="56">
        <f>'FPC Rate Change Calc'!D24</f>
        <v>-1.47E-4</v>
      </c>
      <c r="E25" s="56">
        <f>'FPC Rate Change Calc'!E24</f>
        <v>8.4099999999999995E-4</v>
      </c>
      <c r="F25" s="56">
        <f>'FPC Rate Change Calc'!F24</f>
        <v>-1.14E-3</v>
      </c>
      <c r="G25" s="56">
        <f>'FPC Rate Change Calc'!G24</f>
        <v>5.1510000000000002E-3</v>
      </c>
      <c r="H25" s="56">
        <f>'FPC Rate Change Calc'!J24</f>
        <v>0</v>
      </c>
    </row>
    <row r="26" spans="1:8" x14ac:dyDescent="0.2">
      <c r="A26" s="13">
        <f t="shared" si="0"/>
        <v>16</v>
      </c>
      <c r="B26" s="12"/>
      <c r="C26" s="13"/>
      <c r="D26" s="12"/>
      <c r="E26" s="12"/>
      <c r="F26" s="12"/>
      <c r="G26" s="12"/>
      <c r="H26" s="12"/>
    </row>
    <row r="27" spans="1:8" x14ac:dyDescent="0.2">
      <c r="A27" s="13">
        <f t="shared" si="0"/>
        <v>17</v>
      </c>
      <c r="B27" s="12" t="s">
        <v>36</v>
      </c>
      <c r="C27" s="13" t="str">
        <f>"("&amp;A23&amp;") + ("&amp;A25&amp;")"</f>
        <v>(13) + (15)</v>
      </c>
      <c r="D27" s="55">
        <f>SUM(D23,D25)</f>
        <v>6.2100000000000002E-4</v>
      </c>
      <c r="E27" s="55">
        <f t="shared" ref="E27:G27" si="5">SUM(E23,E25)</f>
        <v>2.8170000000000001E-3</v>
      </c>
      <c r="F27" s="55">
        <f t="shared" si="5"/>
        <v>-6.5700000000000003E-4</v>
      </c>
      <c r="G27" s="55">
        <f t="shared" si="5"/>
        <v>8.9860000000000009E-3</v>
      </c>
      <c r="H27" s="55">
        <f t="shared" ref="H27" si="6">SUM(H23,H25)</f>
        <v>1.84E-4</v>
      </c>
    </row>
    <row r="28" spans="1:8" x14ac:dyDescent="0.2">
      <c r="A28" s="13">
        <f t="shared" si="0"/>
        <v>18</v>
      </c>
      <c r="B28" s="12"/>
      <c r="C28" s="13"/>
      <c r="D28" s="12"/>
      <c r="E28" s="12"/>
      <c r="F28" s="12"/>
      <c r="G28" s="12"/>
      <c r="H28" s="12"/>
    </row>
    <row r="29" spans="1:8" x14ac:dyDescent="0.2">
      <c r="A29" s="13">
        <f t="shared" si="0"/>
        <v>19</v>
      </c>
      <c r="B29" s="12" t="s">
        <v>37</v>
      </c>
      <c r="C29" s="13" t="str">
        <f>"("&amp;A27&amp;") - ("&amp;A21&amp;")"</f>
        <v>(17) - (11)</v>
      </c>
      <c r="D29" s="52">
        <f>D27-D21</f>
        <v>1.8580000000000001E-3</v>
      </c>
      <c r="E29" s="52">
        <f>E27-E21</f>
        <v>1.5660000000000001E-3</v>
      </c>
      <c r="F29" s="52">
        <f>F27-F21</f>
        <v>-2.065E-3</v>
      </c>
      <c r="G29" s="52">
        <f>G27-G21</f>
        <v>7.1880000000000008E-3</v>
      </c>
      <c r="H29" s="52">
        <f>H27-H21</f>
        <v>-1.139E-3</v>
      </c>
    </row>
    <row r="30" spans="1:8" x14ac:dyDescent="0.2">
      <c r="A30" s="13">
        <f t="shared" si="0"/>
        <v>20</v>
      </c>
      <c r="B30" s="12"/>
      <c r="C30" s="13"/>
      <c r="D30" s="12"/>
      <c r="E30" s="12"/>
      <c r="F30" s="12"/>
      <c r="G30" s="12"/>
      <c r="H30" s="12"/>
    </row>
    <row r="31" spans="1:8" x14ac:dyDescent="0.2">
      <c r="A31" s="13">
        <f t="shared" si="0"/>
        <v>21</v>
      </c>
      <c r="B31" s="12" t="s">
        <v>38</v>
      </c>
      <c r="C31" s="13" t="str">
        <f>"("&amp;A29&amp;") / ("&amp;A15&amp;")"</f>
        <v>(19) / (5)</v>
      </c>
      <c r="D31" s="57">
        <f>D29/D15</f>
        <v>1.8098401535149668E-2</v>
      </c>
      <c r="E31" s="57">
        <f>E29/E15</f>
        <v>1.507189466997748E-2</v>
      </c>
      <c r="F31" s="57">
        <f>F29/F15</f>
        <v>-2.130952995201486E-2</v>
      </c>
      <c r="G31" s="57">
        <f>G29/G15</f>
        <v>9.0449226123065316E-2</v>
      </c>
      <c r="H31" s="57">
        <f>H29/H15</f>
        <v>-1.602036654148558E-2</v>
      </c>
    </row>
    <row r="32" spans="1:8" x14ac:dyDescent="0.2">
      <c r="A32" s="13">
        <f t="shared" si="0"/>
        <v>22</v>
      </c>
      <c r="B32" s="12"/>
      <c r="C32" s="13"/>
      <c r="D32" s="12"/>
      <c r="E32" s="12"/>
      <c r="F32" s="12"/>
      <c r="G32" s="12"/>
      <c r="H32" s="12"/>
    </row>
    <row r="33" spans="1:8" x14ac:dyDescent="0.2">
      <c r="A33" s="13">
        <f t="shared" si="0"/>
        <v>23</v>
      </c>
      <c r="B33" s="12" t="s">
        <v>39</v>
      </c>
      <c r="C33" s="13" t="s">
        <v>21</v>
      </c>
      <c r="D33" s="58">
        <f>IF(D31&gt;3%,D31-3%,0)</f>
        <v>0</v>
      </c>
      <c r="E33" s="58">
        <f t="shared" ref="E33:G33" si="7">IF(E31&gt;3%,E31-3%,0)</f>
        <v>0</v>
      </c>
      <c r="F33" s="58">
        <f>IF(F31&gt;3%,F31-3%,0)</f>
        <v>0</v>
      </c>
      <c r="G33" s="58">
        <f t="shared" si="7"/>
        <v>6.0449226123065317E-2</v>
      </c>
      <c r="H33" s="58">
        <f>IF(H31&gt;3%,H31-3%,0)</f>
        <v>0</v>
      </c>
    </row>
    <row r="34" spans="1:8" x14ac:dyDescent="0.2">
      <c r="A34" s="13">
        <f t="shared" si="0"/>
        <v>24</v>
      </c>
      <c r="B34" s="12"/>
      <c r="C34" s="13"/>
      <c r="D34" s="12"/>
      <c r="E34" s="12"/>
      <c r="F34" s="12"/>
      <c r="G34" s="12"/>
      <c r="H34" s="12"/>
    </row>
    <row r="35" spans="1:8" x14ac:dyDescent="0.2">
      <c r="A35" s="13">
        <f t="shared" si="0"/>
        <v>25</v>
      </c>
      <c r="B35" s="12" t="s">
        <v>40</v>
      </c>
      <c r="C35" s="13" t="s">
        <v>21</v>
      </c>
      <c r="D35" s="55">
        <f>ROUND(IF(D23&lt;=0,0,(IF(D25&lt;0,D33*D15,(D33*(D23/D27))*D15))),6)</f>
        <v>0</v>
      </c>
      <c r="E35" s="55">
        <f>ROUND(IF(E23&lt;=0,0,(IF(E25&lt;0,E33*E15,(E33*(E23/E27))*E15))),6)</f>
        <v>0</v>
      </c>
      <c r="F35" s="55">
        <f>ROUND(IF(F23&lt;=0,0,(IF(F25&lt;0,F33*F15,(F33*(F23/F27))*F15))),6)</f>
        <v>0</v>
      </c>
      <c r="G35" s="55">
        <f>ROUND(IF(G23&lt;=0,0,(IF(G25&lt;0,G33*G15,(G33*(G23/G27))*G15))),6)</f>
        <v>2.0500000000000002E-3</v>
      </c>
      <c r="H35" s="55">
        <f>ROUND(IF(H23&lt;=0,0,(IF(H25&lt;0,H33*H15,(H33*(H23/H27))*H15))),6)</f>
        <v>0</v>
      </c>
    </row>
    <row r="36" spans="1:8" x14ac:dyDescent="0.2">
      <c r="A36" s="13">
        <f t="shared" si="0"/>
        <v>26</v>
      </c>
      <c r="B36" s="6"/>
      <c r="C36" s="6"/>
      <c r="D36" s="59"/>
      <c r="E36" s="59"/>
      <c r="F36" s="59"/>
      <c r="G36" s="59"/>
      <c r="H36" s="59"/>
    </row>
    <row r="37" spans="1:8" x14ac:dyDescent="0.2">
      <c r="A37" s="13">
        <f t="shared" si="0"/>
        <v>27</v>
      </c>
      <c r="B37" s="12" t="s">
        <v>41</v>
      </c>
      <c r="C37" s="13" t="s">
        <v>21</v>
      </c>
      <c r="D37" s="55">
        <f>ROUND(IF(D25&lt;=0,0,(IF(D23&lt;0,D33*D15,(D33*(D25/D27))*D15))),6)</f>
        <v>0</v>
      </c>
      <c r="E37" s="55">
        <f>ROUND(IF(E25&lt;=0,0,(IF(E23&lt;0,E33*E15,(E33*(E25/E27))*E15))),6)</f>
        <v>0</v>
      </c>
      <c r="F37" s="55">
        <f>ROUND(IF(F25&lt;=0,0,(IF(F23&lt;0,F33*F15,(F33*(F25/F27))*F15))),6)</f>
        <v>0</v>
      </c>
      <c r="G37" s="55">
        <f>ROUND(IF(G25&lt;=0,0,(IF(G23&lt;0,G33*G15,(G33*(G25/G27))*G15))),6)</f>
        <v>2.7539999999999999E-3</v>
      </c>
      <c r="H37" s="55">
        <f>ROUND(IF(H25&lt;=0,0,(IF(H23&lt;0,H33*H15,(H33*(H25/H27))*H15))),6)</f>
        <v>0</v>
      </c>
    </row>
    <row r="38" spans="1:8" x14ac:dyDescent="0.2">
      <c r="A38" s="13">
        <f t="shared" si="0"/>
        <v>28</v>
      </c>
      <c r="B38" s="6"/>
      <c r="C38" s="6"/>
      <c r="D38" s="60"/>
      <c r="E38" s="60"/>
      <c r="F38" s="60"/>
      <c r="G38" s="60"/>
      <c r="H38" s="60"/>
    </row>
    <row r="39" spans="1:8" x14ac:dyDescent="0.2">
      <c r="A39" s="13">
        <f t="shared" si="0"/>
        <v>29</v>
      </c>
      <c r="B39" s="12" t="s">
        <v>42</v>
      </c>
      <c r="C39" s="13" t="str">
        <f>"("&amp;A23&amp;") - ("&amp;A35&amp;")"</f>
        <v>(13) - (25)</v>
      </c>
      <c r="D39" s="52">
        <f>D23-D35</f>
        <v>7.6800000000000002E-4</v>
      </c>
      <c r="E39" s="52">
        <f t="shared" ref="E39:G39" si="8">E23-E35</f>
        <v>1.9759999999999999E-3</v>
      </c>
      <c r="F39" s="52">
        <f t="shared" si="8"/>
        <v>4.8299999999999998E-4</v>
      </c>
      <c r="G39" s="52">
        <f t="shared" si="8"/>
        <v>1.7849999999999997E-3</v>
      </c>
      <c r="H39" s="52">
        <f t="shared" ref="H39" si="9">H23-H35</f>
        <v>1.84E-4</v>
      </c>
    </row>
    <row r="40" spans="1:8" x14ac:dyDescent="0.2">
      <c r="A40" s="13">
        <f t="shared" si="0"/>
        <v>30</v>
      </c>
      <c r="B40" s="12"/>
      <c r="C40" s="13"/>
      <c r="D40" s="52"/>
      <c r="E40" s="52"/>
      <c r="F40" s="52"/>
      <c r="G40" s="52"/>
      <c r="H40" s="52"/>
    </row>
    <row r="41" spans="1:8" x14ac:dyDescent="0.2">
      <c r="A41" s="13">
        <f t="shared" si="0"/>
        <v>31</v>
      </c>
      <c r="B41" s="12" t="s">
        <v>43</v>
      </c>
      <c r="C41" s="13" t="str">
        <f>"("&amp;A25&amp;") - ("&amp;A37&amp;")"</f>
        <v>(15) - (27)</v>
      </c>
      <c r="D41" s="52">
        <f>D25-D37</f>
        <v>-1.47E-4</v>
      </c>
      <c r="E41" s="52">
        <f t="shared" ref="E41:G41" si="10">E25-E37</f>
        <v>8.4099999999999995E-4</v>
      </c>
      <c r="F41" s="52">
        <f t="shared" si="10"/>
        <v>-1.14E-3</v>
      </c>
      <c r="G41" s="52">
        <f t="shared" si="10"/>
        <v>2.3970000000000003E-3</v>
      </c>
      <c r="H41" s="52">
        <f t="shared" ref="H41" si="11">H25-H37</f>
        <v>0</v>
      </c>
    </row>
    <row r="42" spans="1:8" x14ac:dyDescent="0.2">
      <c r="A42" s="13">
        <f t="shared" si="0"/>
        <v>32</v>
      </c>
      <c r="B42" s="48"/>
      <c r="C42" s="48"/>
      <c r="D42" s="48"/>
      <c r="E42" s="48"/>
      <c r="F42" s="48"/>
      <c r="G42" s="48"/>
      <c r="H42" s="48"/>
    </row>
    <row r="43" spans="1:8" x14ac:dyDescent="0.2">
      <c r="A43" s="13">
        <f t="shared" si="0"/>
        <v>33</v>
      </c>
      <c r="B43" s="12" t="s">
        <v>44</v>
      </c>
      <c r="C43" s="13" t="str">
        <f>"("&amp;A39&amp;") + ("&amp;A41&amp;")"</f>
        <v>(29) + (31)</v>
      </c>
      <c r="D43" s="52">
        <f>SUM(D39,D41)</f>
        <v>6.2100000000000002E-4</v>
      </c>
      <c r="E43" s="52">
        <f t="shared" ref="E43:G43" si="12">SUM(E39,E41)</f>
        <v>2.8170000000000001E-3</v>
      </c>
      <c r="F43" s="52">
        <f t="shared" si="12"/>
        <v>-6.5700000000000003E-4</v>
      </c>
      <c r="G43" s="52">
        <f t="shared" si="12"/>
        <v>4.182E-3</v>
      </c>
      <c r="H43" s="52">
        <f t="shared" ref="H43" si="13">SUM(H39,H41)</f>
        <v>1.84E-4</v>
      </c>
    </row>
    <row r="45" spans="1:8" x14ac:dyDescent="0.2">
      <c r="B45" s="12" t="s">
        <v>450</v>
      </c>
    </row>
  </sheetData>
  <mergeCells count="4">
    <mergeCell ref="A1:H1"/>
    <mergeCell ref="A2:H2"/>
    <mergeCell ref="A3:H3"/>
    <mergeCell ref="A4:H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  <pageSetUpPr fitToPage="1"/>
  </sheetPr>
  <dimension ref="A1:J50"/>
  <sheetViews>
    <sheetView zoomScaleNormal="100" workbookViewId="0">
      <selection activeCell="D11" sqref="D11"/>
    </sheetView>
  </sheetViews>
  <sheetFormatPr defaultColWidth="8.85546875" defaultRowHeight="11.25" x14ac:dyDescent="0.2"/>
  <cols>
    <col min="1" max="1" width="3.85546875" style="47" bestFit="1" customWidth="1"/>
    <col min="2" max="2" width="49.5703125" style="47" bestFit="1" customWidth="1"/>
    <col min="3" max="3" width="8.42578125" style="47" bestFit="1" customWidth="1"/>
    <col min="4" max="5" width="10.7109375" style="47" bestFit="1" customWidth="1"/>
    <col min="6" max="6" width="8.85546875" style="47"/>
    <col min="7" max="10" width="9.140625" style="47" customWidth="1"/>
    <col min="11" max="16384" width="8.85546875" style="47"/>
  </cols>
  <sheetData>
    <row r="1" spans="1:6" x14ac:dyDescent="0.2">
      <c r="A1" s="398" t="s">
        <v>0</v>
      </c>
      <c r="B1" s="398"/>
      <c r="C1" s="398"/>
      <c r="D1" s="398"/>
      <c r="E1" s="398"/>
      <c r="F1" s="48"/>
    </row>
    <row r="2" spans="1:6" x14ac:dyDescent="0.2">
      <c r="A2" s="398" t="str">
        <f>'Delivery Rate Change Calc'!A2:H2</f>
        <v>2019 Electric Decoupling Filing</v>
      </c>
      <c r="B2" s="398"/>
      <c r="C2" s="398"/>
      <c r="D2" s="398"/>
      <c r="E2" s="398"/>
      <c r="F2" s="48"/>
    </row>
    <row r="3" spans="1:6" x14ac:dyDescent="0.2">
      <c r="A3" s="398" t="s">
        <v>166</v>
      </c>
      <c r="B3" s="398"/>
      <c r="C3" s="398"/>
      <c r="D3" s="398"/>
      <c r="E3" s="398"/>
      <c r="F3" s="48"/>
    </row>
    <row r="4" spans="1:6" x14ac:dyDescent="0.2">
      <c r="A4" s="398" t="str">
        <f>'Delivery Rate Change Calc'!A4:H4</f>
        <v>Proposed Effective May 1, 2019</v>
      </c>
      <c r="B4" s="398"/>
      <c r="C4" s="398"/>
      <c r="D4" s="398"/>
      <c r="E4" s="398"/>
      <c r="F4" s="48"/>
    </row>
    <row r="5" spans="1:6" x14ac:dyDescent="0.2">
      <c r="A5" s="9"/>
      <c r="B5" s="9"/>
      <c r="C5" s="9"/>
      <c r="D5" s="9"/>
      <c r="E5" s="9"/>
      <c r="F5" s="48"/>
    </row>
    <row r="6" spans="1:6" x14ac:dyDescent="0.2">
      <c r="A6" s="6"/>
      <c r="B6" s="6"/>
      <c r="C6" s="6"/>
      <c r="D6" s="6"/>
      <c r="E6" s="6"/>
      <c r="F6" s="48"/>
    </row>
    <row r="7" spans="1:6" x14ac:dyDescent="0.2">
      <c r="A7" s="8" t="s">
        <v>2</v>
      </c>
      <c r="B7" s="6"/>
      <c r="C7" s="6"/>
      <c r="D7" s="9" t="s">
        <v>4</v>
      </c>
      <c r="E7" s="9" t="s">
        <v>4</v>
      </c>
      <c r="F7" s="48"/>
    </row>
    <row r="8" spans="1:6" x14ac:dyDescent="0.2">
      <c r="A8" s="10" t="s">
        <v>5</v>
      </c>
      <c r="B8" s="49"/>
      <c r="C8" s="10" t="s">
        <v>6</v>
      </c>
      <c r="D8" s="10" t="s">
        <v>24</v>
      </c>
      <c r="E8" s="10" t="s">
        <v>25</v>
      </c>
      <c r="F8" s="48"/>
    </row>
    <row r="9" spans="1:6" x14ac:dyDescent="0.2">
      <c r="A9" s="12"/>
      <c r="B9" s="13" t="s">
        <v>9</v>
      </c>
      <c r="C9" s="13" t="s">
        <v>10</v>
      </c>
      <c r="D9" s="13" t="s">
        <v>11</v>
      </c>
      <c r="E9" s="13" t="s">
        <v>12</v>
      </c>
      <c r="F9" s="48"/>
    </row>
    <row r="10" spans="1:6" x14ac:dyDescent="0.2">
      <c r="A10" s="13"/>
      <c r="B10" s="14"/>
      <c r="C10" s="13"/>
      <c r="D10" s="13"/>
      <c r="E10" s="13"/>
      <c r="F10" s="48"/>
    </row>
    <row r="11" spans="1:6" x14ac:dyDescent="0.2">
      <c r="A11" s="13">
        <v>1</v>
      </c>
      <c r="B11" s="12" t="s">
        <v>411</v>
      </c>
      <c r="C11" s="13" t="s">
        <v>15</v>
      </c>
      <c r="D11" s="50">
        <v>166811381.92194727</v>
      </c>
      <c r="E11" s="50">
        <v>111805058.03023674</v>
      </c>
      <c r="F11" s="48"/>
    </row>
    <row r="12" spans="1:6" x14ac:dyDescent="0.2">
      <c r="A12" s="13">
        <f t="shared" ref="A12:A47" si="0">A11+1</f>
        <v>2</v>
      </c>
      <c r="B12" s="12"/>
      <c r="C12" s="13"/>
      <c r="D12" s="44"/>
      <c r="E12" s="44"/>
      <c r="F12" s="48"/>
    </row>
    <row r="13" spans="1:6" x14ac:dyDescent="0.2">
      <c r="A13" s="13">
        <f t="shared" si="0"/>
        <v>3</v>
      </c>
      <c r="B13" s="12" t="s">
        <v>412</v>
      </c>
      <c r="C13" s="13" t="s">
        <v>15</v>
      </c>
      <c r="D13" s="277">
        <v>4697863.9933705209</v>
      </c>
      <c r="E13" s="277">
        <v>3243737.1688746735</v>
      </c>
      <c r="F13" s="48"/>
    </row>
    <row r="14" spans="1:6" x14ac:dyDescent="0.2">
      <c r="A14" s="13">
        <f t="shared" si="0"/>
        <v>4</v>
      </c>
      <c r="B14" s="12"/>
      <c r="C14" s="13"/>
      <c r="D14" s="44"/>
      <c r="E14" s="44"/>
      <c r="F14" s="48"/>
    </row>
    <row r="15" spans="1:6" x14ac:dyDescent="0.2">
      <c r="A15" s="13">
        <f t="shared" si="0"/>
        <v>5</v>
      </c>
      <c r="B15" s="12" t="s">
        <v>410</v>
      </c>
      <c r="C15" s="13" t="s">
        <v>15</v>
      </c>
      <c r="D15" s="61">
        <f>'2018 Norm Total Usage'!N21</f>
        <v>1889999795.1727538</v>
      </c>
      <c r="E15" s="61">
        <f>'2018 Norm Total Usage'!N25</f>
        <v>1297418718.0764344</v>
      </c>
      <c r="F15" s="48"/>
    </row>
    <row r="16" spans="1:6" x14ac:dyDescent="0.2">
      <c r="A16" s="13">
        <f t="shared" si="0"/>
        <v>6</v>
      </c>
      <c r="B16" s="12"/>
      <c r="C16" s="13"/>
      <c r="D16" s="12"/>
      <c r="E16" s="12"/>
      <c r="F16" s="48"/>
    </row>
    <row r="17" spans="1:6" x14ac:dyDescent="0.2">
      <c r="A17" s="13">
        <f t="shared" si="0"/>
        <v>7</v>
      </c>
      <c r="B17" s="12" t="s">
        <v>45</v>
      </c>
      <c r="C17" s="13" t="str">
        <f>"("&amp;A11&amp;") / ("&amp;A13&amp;")"</f>
        <v>(1) / (3)</v>
      </c>
      <c r="D17" s="62">
        <f>ROUND(D11/D13,2)</f>
        <v>35.51</v>
      </c>
      <c r="E17" s="62">
        <f>ROUND(E11/E13,2)</f>
        <v>34.47</v>
      </c>
      <c r="F17" s="48"/>
    </row>
    <row r="18" spans="1:6" x14ac:dyDescent="0.2">
      <c r="A18" s="13">
        <f t="shared" si="0"/>
        <v>8</v>
      </c>
      <c r="B18" s="12"/>
      <c r="C18" s="13"/>
      <c r="D18" s="12"/>
      <c r="E18" s="12"/>
      <c r="F18" s="48"/>
    </row>
    <row r="19" spans="1:6" x14ac:dyDescent="0.2">
      <c r="A19" s="13">
        <f t="shared" si="0"/>
        <v>9</v>
      </c>
      <c r="B19" s="12" t="s">
        <v>29</v>
      </c>
      <c r="C19" s="13" t="str">
        <f>"("&amp;A11&amp;") / ("&amp;A15&amp;")"</f>
        <v>(1) / (5)</v>
      </c>
      <c r="D19" s="52">
        <f>ROUND(D11/D15,6)</f>
        <v>8.8260000000000005E-2</v>
      </c>
      <c r="E19" s="52">
        <f>ROUND(E11/E15,6)</f>
        <v>8.6175000000000002E-2</v>
      </c>
      <c r="F19" s="48"/>
    </row>
    <row r="20" spans="1:6" x14ac:dyDescent="0.2">
      <c r="A20" s="13">
        <f t="shared" si="0"/>
        <v>10</v>
      </c>
      <c r="B20" s="12"/>
      <c r="C20" s="13"/>
      <c r="D20" s="53"/>
      <c r="E20" s="53"/>
      <c r="F20" s="48"/>
    </row>
    <row r="21" spans="1:6" x14ac:dyDescent="0.2">
      <c r="A21" s="13">
        <f t="shared" si="0"/>
        <v>11</v>
      </c>
      <c r="B21" s="12" t="s">
        <v>46</v>
      </c>
      <c r="C21" s="13" t="s">
        <v>31</v>
      </c>
      <c r="D21" s="374">
        <v>-0.06</v>
      </c>
      <c r="E21" s="374">
        <v>-0.08</v>
      </c>
      <c r="F21" s="48"/>
    </row>
    <row r="22" spans="1:6" x14ac:dyDescent="0.2">
      <c r="A22" s="13">
        <f t="shared" si="0"/>
        <v>12</v>
      </c>
      <c r="B22" s="12"/>
      <c r="C22" s="13"/>
      <c r="D22" s="22"/>
      <c r="E22" s="22"/>
      <c r="F22" s="48"/>
    </row>
    <row r="23" spans="1:6" x14ac:dyDescent="0.2">
      <c r="A23" s="13">
        <f t="shared" si="0"/>
        <v>13</v>
      </c>
      <c r="B23" s="12" t="s">
        <v>47</v>
      </c>
      <c r="C23" s="13" t="s">
        <v>31</v>
      </c>
      <c r="D23" s="64">
        <v>8.5000000000000006E-5</v>
      </c>
      <c r="E23" s="64">
        <v>-5.5999999999999999E-5</v>
      </c>
      <c r="F23" s="48"/>
    </row>
    <row r="24" spans="1:6" x14ac:dyDescent="0.2">
      <c r="A24" s="13">
        <f t="shared" si="0"/>
        <v>14</v>
      </c>
      <c r="B24" s="12"/>
      <c r="C24" s="13"/>
      <c r="D24" s="54"/>
      <c r="E24" s="54"/>
      <c r="F24" s="48"/>
    </row>
    <row r="25" spans="1:6" x14ac:dyDescent="0.2">
      <c r="A25" s="13">
        <f t="shared" si="0"/>
        <v>15</v>
      </c>
      <c r="B25" s="12" t="s">
        <v>48</v>
      </c>
      <c r="C25" s="13" t="s">
        <v>15</v>
      </c>
      <c r="D25" s="22">
        <f>'Delivery Rate Change Calc 26&amp;31'!D24</f>
        <v>0.37</v>
      </c>
      <c r="E25" s="22">
        <f>'Delivery Rate Change Calc 26&amp;31'!E24</f>
        <v>0.16</v>
      </c>
      <c r="F25" s="48"/>
    </row>
    <row r="26" spans="1:6" x14ac:dyDescent="0.2">
      <c r="A26" s="13">
        <f t="shared" si="0"/>
        <v>16</v>
      </c>
      <c r="B26" s="12"/>
      <c r="C26" s="13"/>
      <c r="D26" s="12"/>
      <c r="E26" s="12"/>
      <c r="F26" s="48"/>
    </row>
    <row r="27" spans="1:6" x14ac:dyDescent="0.2">
      <c r="A27" s="13">
        <f t="shared" si="0"/>
        <v>17</v>
      </c>
      <c r="B27" s="12" t="s">
        <v>49</v>
      </c>
      <c r="C27" s="13" t="s">
        <v>15</v>
      </c>
      <c r="D27" s="64">
        <f>'FPC Rate Change Calc'!H24</f>
        <v>-1.27E-4</v>
      </c>
      <c r="E27" s="64">
        <f>'FPC Rate Change Calc'!I24</f>
        <v>-2.5399999999999999E-4</v>
      </c>
      <c r="F27" s="48"/>
    </row>
    <row r="28" spans="1:6" x14ac:dyDescent="0.2">
      <c r="A28" s="13">
        <f t="shared" si="0"/>
        <v>18</v>
      </c>
      <c r="B28" s="12"/>
      <c r="C28" s="13"/>
      <c r="D28" s="12"/>
      <c r="E28" s="12"/>
      <c r="F28" s="48"/>
    </row>
    <row r="29" spans="1:6" x14ac:dyDescent="0.2">
      <c r="A29" s="13">
        <f t="shared" si="0"/>
        <v>19</v>
      </c>
      <c r="B29" s="12" t="s">
        <v>50</v>
      </c>
      <c r="C29" s="13" t="str">
        <f>"("&amp;A25&amp;") - ("&amp;A21&amp;")"</f>
        <v>(15) - (11)</v>
      </c>
      <c r="D29" s="62">
        <f>D25-D21</f>
        <v>0.43</v>
      </c>
      <c r="E29" s="62">
        <f>E25-E21</f>
        <v>0.24</v>
      </c>
      <c r="F29" s="48"/>
    </row>
    <row r="30" spans="1:6" x14ac:dyDescent="0.2">
      <c r="A30" s="13">
        <f t="shared" si="0"/>
        <v>20</v>
      </c>
      <c r="B30" s="12"/>
      <c r="C30" s="13"/>
      <c r="D30" s="62"/>
      <c r="E30" s="62"/>
      <c r="F30" s="48"/>
    </row>
    <row r="31" spans="1:6" x14ac:dyDescent="0.2">
      <c r="A31" s="13">
        <f t="shared" si="0"/>
        <v>21</v>
      </c>
      <c r="B31" s="12" t="s">
        <v>51</v>
      </c>
      <c r="C31" s="13" t="str">
        <f>"("&amp;A27&amp;") - ("&amp;A23&amp;")"</f>
        <v>(17) - (13)</v>
      </c>
      <c r="D31" s="52">
        <f>D27-D23</f>
        <v>-2.12E-4</v>
      </c>
      <c r="E31" s="52">
        <f>E27-E23</f>
        <v>-1.9799999999999999E-4</v>
      </c>
      <c r="F31" s="48"/>
    </row>
    <row r="32" spans="1:6" x14ac:dyDescent="0.2">
      <c r="A32" s="13">
        <f t="shared" si="0"/>
        <v>22</v>
      </c>
      <c r="B32" s="12"/>
      <c r="C32" s="13"/>
      <c r="D32" s="12"/>
      <c r="E32" s="12"/>
      <c r="F32" s="48"/>
    </row>
    <row r="33" spans="1:10" x14ac:dyDescent="0.2">
      <c r="A33" s="13">
        <f t="shared" si="0"/>
        <v>23</v>
      </c>
      <c r="B33" s="12" t="s">
        <v>52</v>
      </c>
      <c r="C33" s="13" t="str">
        <f>"("&amp;A29&amp;") / ("&amp;A17&amp;")"</f>
        <v>(19) / (7)</v>
      </c>
      <c r="D33" s="57">
        <f>D29/D17</f>
        <v>1.2109264995775838E-2</v>
      </c>
      <c r="E33" s="57">
        <f>E29/E17</f>
        <v>6.9625761531766752E-3</v>
      </c>
      <c r="F33" s="48"/>
      <c r="G33" s="65"/>
    </row>
    <row r="34" spans="1:10" x14ac:dyDescent="0.2">
      <c r="A34" s="13">
        <f t="shared" si="0"/>
        <v>24</v>
      </c>
      <c r="B34" s="12"/>
      <c r="C34" s="13"/>
      <c r="D34" s="12"/>
      <c r="E34" s="12"/>
      <c r="F34" s="48"/>
    </row>
    <row r="35" spans="1:10" x14ac:dyDescent="0.2">
      <c r="A35" s="13">
        <f t="shared" si="0"/>
        <v>25</v>
      </c>
      <c r="B35" s="12" t="s">
        <v>53</v>
      </c>
      <c r="C35" s="13" t="str">
        <f>"("&amp;A31&amp;") / ("&amp;A19&amp;")"</f>
        <v>(21) / (9)</v>
      </c>
      <c r="D35" s="57">
        <f>D31/D19</f>
        <v>-2.4019941083163378E-3</v>
      </c>
      <c r="E35" s="57">
        <f>E31/E19</f>
        <v>-2.2976501305483027E-3</v>
      </c>
      <c r="F35" s="48"/>
      <c r="G35" s="65"/>
    </row>
    <row r="36" spans="1:10" x14ac:dyDescent="0.2">
      <c r="A36" s="13">
        <f t="shared" si="0"/>
        <v>26</v>
      </c>
      <c r="B36" s="12"/>
      <c r="C36" s="13"/>
      <c r="D36" s="12"/>
      <c r="E36" s="12"/>
      <c r="F36" s="48"/>
    </row>
    <row r="37" spans="1:10" x14ac:dyDescent="0.2">
      <c r="A37" s="13">
        <f t="shared" si="0"/>
        <v>27</v>
      </c>
      <c r="B37" s="12" t="s">
        <v>54</v>
      </c>
      <c r="C37" s="13" t="str">
        <f>"("&amp;A33&amp;") + ("&amp;A35&amp;")"</f>
        <v>(23) + (25)</v>
      </c>
      <c r="D37" s="57">
        <f>SUM(D33:D35)</f>
        <v>9.7072708874595005E-3</v>
      </c>
      <c r="E37" s="57">
        <f>SUM(E33:E35)</f>
        <v>4.6649260226283729E-3</v>
      </c>
      <c r="F37" s="48"/>
    </row>
    <row r="38" spans="1:10" x14ac:dyDescent="0.2">
      <c r="A38" s="13">
        <f t="shared" si="0"/>
        <v>28</v>
      </c>
      <c r="B38" s="12"/>
      <c r="C38" s="13"/>
      <c r="D38" s="12"/>
      <c r="E38" s="12"/>
      <c r="F38" s="48"/>
    </row>
    <row r="39" spans="1:10" x14ac:dyDescent="0.2">
      <c r="A39" s="13">
        <f t="shared" si="0"/>
        <v>29</v>
      </c>
      <c r="B39" s="12" t="s">
        <v>39</v>
      </c>
      <c r="C39" s="13" t="s">
        <v>21</v>
      </c>
      <c r="D39" s="58">
        <f>IF(D37&gt;3%,D37-3%,0)</f>
        <v>0</v>
      </c>
      <c r="E39" s="58">
        <f>IF(E37&gt;3%,E37-3%,0)</f>
        <v>0</v>
      </c>
      <c r="F39" s="48"/>
    </row>
    <row r="40" spans="1:10" x14ac:dyDescent="0.2">
      <c r="A40" s="13">
        <f t="shared" si="0"/>
        <v>30</v>
      </c>
      <c r="B40" s="12"/>
      <c r="C40" s="13"/>
      <c r="D40" s="12"/>
      <c r="E40" s="12"/>
      <c r="F40" s="48"/>
    </row>
    <row r="41" spans="1:10" x14ac:dyDescent="0.2">
      <c r="A41" s="13">
        <f t="shared" si="0"/>
        <v>31</v>
      </c>
      <c r="B41" s="12" t="s">
        <v>55</v>
      </c>
      <c r="C41" s="13" t="s">
        <v>21</v>
      </c>
      <c r="D41" s="66">
        <f>ROUND(IF(D25&lt;=0,0,(IF(D27&lt;0,D39*D17,(D39*(D33/D37))*D17))),2)</f>
        <v>0</v>
      </c>
      <c r="E41" s="66">
        <f>ROUND(IF(E25&lt;=0,0,(IF(E27&lt;0,E39*E17,(E39*(E33/E37))*E17))),2)</f>
        <v>0</v>
      </c>
      <c r="F41" s="48"/>
      <c r="G41" s="67"/>
      <c r="H41" s="67"/>
      <c r="I41" s="68"/>
      <c r="J41" s="67"/>
    </row>
    <row r="42" spans="1:10" x14ac:dyDescent="0.2">
      <c r="A42" s="13">
        <f t="shared" si="0"/>
        <v>32</v>
      </c>
      <c r="B42" s="6"/>
      <c r="C42" s="6"/>
      <c r="D42" s="69"/>
      <c r="E42" s="69"/>
      <c r="F42" s="48"/>
    </row>
    <row r="43" spans="1:10" x14ac:dyDescent="0.2">
      <c r="A43" s="13">
        <f t="shared" si="0"/>
        <v>33</v>
      </c>
      <c r="B43" s="12" t="s">
        <v>41</v>
      </c>
      <c r="C43" s="13" t="s">
        <v>21</v>
      </c>
      <c r="D43" s="55">
        <f>ROUND(IF(D27&lt;=0,0,(IF(D25&lt;0,D39*D19,(D39*(D35/D37))*D19))),6)</f>
        <v>0</v>
      </c>
      <c r="E43" s="55">
        <f>ROUND(IF(E27&lt;=0,0,(IF(E25&lt;0,E39*E19,(E39*(E35/E37))*E19))),6)</f>
        <v>0</v>
      </c>
      <c r="F43" s="48"/>
      <c r="G43" s="70"/>
      <c r="H43" s="70"/>
      <c r="I43" s="68"/>
      <c r="J43" s="70"/>
    </row>
    <row r="44" spans="1:10" x14ac:dyDescent="0.2">
      <c r="A44" s="13">
        <f t="shared" si="0"/>
        <v>34</v>
      </c>
      <c r="B44" s="6"/>
      <c r="C44" s="6"/>
      <c r="D44" s="60"/>
      <c r="E44" s="60"/>
      <c r="F44" s="48"/>
    </row>
    <row r="45" spans="1:10" x14ac:dyDescent="0.2">
      <c r="A45" s="13">
        <f t="shared" si="0"/>
        <v>35</v>
      </c>
      <c r="B45" s="12" t="s">
        <v>56</v>
      </c>
      <c r="C45" s="13" t="str">
        <f>"("&amp;A25&amp;") - ("&amp;A41&amp;")"</f>
        <v>(15) - (31)</v>
      </c>
      <c r="D45" s="62">
        <f>D25-D41</f>
        <v>0.37</v>
      </c>
      <c r="E45" s="62">
        <f>E25-E41</f>
        <v>0.16</v>
      </c>
      <c r="F45" s="48"/>
    </row>
    <row r="46" spans="1:10" x14ac:dyDescent="0.2">
      <c r="A46" s="13">
        <f t="shared" si="0"/>
        <v>36</v>
      </c>
      <c r="B46" s="12"/>
      <c r="C46" s="13"/>
      <c r="D46" s="62"/>
      <c r="E46" s="62"/>
      <c r="F46" s="48"/>
    </row>
    <row r="47" spans="1:10" x14ac:dyDescent="0.2">
      <c r="A47" s="13">
        <f t="shared" si="0"/>
        <v>37</v>
      </c>
      <c r="B47" s="12" t="s">
        <v>57</v>
      </c>
      <c r="C47" s="13" t="str">
        <f>"("&amp;A27&amp;") - ("&amp;A43&amp;")"</f>
        <v>(17) - (33)</v>
      </c>
      <c r="D47" s="52">
        <f>D27-D43</f>
        <v>-1.27E-4</v>
      </c>
      <c r="E47" s="52">
        <f>E27-E43</f>
        <v>-2.5399999999999999E-4</v>
      </c>
      <c r="F47" s="48"/>
    </row>
    <row r="49" spans="4:4" x14ac:dyDescent="0.2">
      <c r="D49" s="71"/>
    </row>
    <row r="50" spans="4:4" x14ac:dyDescent="0.2">
      <c r="D50" s="71"/>
    </row>
  </sheetData>
  <mergeCells count="4">
    <mergeCell ref="A1:E1"/>
    <mergeCell ref="A2:E2"/>
    <mergeCell ref="A3:E3"/>
    <mergeCell ref="A4:E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  <pageSetUpPr fitToPage="1"/>
  </sheetPr>
  <dimension ref="A1:U31"/>
  <sheetViews>
    <sheetView workbookViewId="0">
      <selection activeCell="B31" sqref="B31"/>
    </sheetView>
  </sheetViews>
  <sheetFormatPr defaultColWidth="9.140625" defaultRowHeight="11.25" x14ac:dyDescent="0.2"/>
  <cols>
    <col min="1" max="1" width="4.5703125" style="94" customWidth="1"/>
    <col min="2" max="2" width="23.28515625" style="94" bestFit="1" customWidth="1"/>
    <col min="3" max="3" width="13.5703125" style="94" customWidth="1"/>
    <col min="4" max="4" width="9.42578125" style="94" bestFit="1" customWidth="1"/>
    <col min="5" max="5" width="0.7109375" style="94" customWidth="1"/>
    <col min="6" max="6" width="4.140625" style="94" customWidth="1"/>
    <col min="7" max="7" width="33" style="94" bestFit="1" customWidth="1"/>
    <col min="8" max="8" width="8.42578125" style="94" bestFit="1" customWidth="1"/>
    <col min="9" max="10" width="10.28515625" style="94" bestFit="1" customWidth="1"/>
    <col min="11" max="11" width="10.28515625" style="94" customWidth="1"/>
    <col min="12" max="12" width="15.85546875" style="94" bestFit="1" customWidth="1"/>
    <col min="13" max="13" width="9.5703125" style="94" bestFit="1" customWidth="1"/>
    <col min="14" max="14" width="10.28515625" style="94" bestFit="1" customWidth="1"/>
    <col min="15" max="15" width="9.5703125" style="94" bestFit="1" customWidth="1"/>
    <col min="16" max="16384" width="9.140625" style="94"/>
  </cols>
  <sheetData>
    <row r="1" spans="1:21" ht="15" x14ac:dyDescent="0.25">
      <c r="A1" s="401" t="s">
        <v>0</v>
      </c>
      <c r="B1" s="401"/>
      <c r="C1" s="401"/>
      <c r="D1" s="401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"/>
      <c r="Q1" s="4"/>
      <c r="R1" s="4"/>
      <c r="S1" s="4"/>
      <c r="T1" s="4"/>
      <c r="U1" s="4"/>
    </row>
    <row r="2" spans="1:21" ht="15" x14ac:dyDescent="0.25">
      <c r="A2" s="401" t="s">
        <v>1</v>
      </c>
      <c r="B2" s="401"/>
      <c r="C2" s="401"/>
      <c r="D2" s="401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"/>
      <c r="Q2" s="4"/>
      <c r="R2" s="4"/>
      <c r="S2" s="4"/>
      <c r="T2" s="4"/>
      <c r="U2" s="4"/>
    </row>
    <row r="3" spans="1:21" ht="15" x14ac:dyDescent="0.25">
      <c r="A3" s="401" t="s">
        <v>440</v>
      </c>
      <c r="B3" s="401"/>
      <c r="C3" s="401"/>
      <c r="D3" s="401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"/>
      <c r="Q3" s="4"/>
      <c r="R3" s="4"/>
      <c r="S3" s="4"/>
      <c r="T3" s="4"/>
      <c r="U3" s="4"/>
    </row>
    <row r="4" spans="1:21" ht="15" x14ac:dyDescent="0.25">
      <c r="A4" s="403" t="str">
        <f>'Delivery Rate Change Calc'!A4:H4</f>
        <v>Proposed Effective May 1, 2019</v>
      </c>
      <c r="B4" s="403"/>
      <c r="C4" s="403"/>
      <c r="D4" s="403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"/>
      <c r="Q4" s="4"/>
      <c r="R4" s="4"/>
      <c r="S4" s="4"/>
      <c r="T4" s="4"/>
      <c r="U4" s="4"/>
    </row>
    <row r="5" spans="1:2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2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9"/>
      <c r="L6" s="9"/>
      <c r="M6" s="9"/>
      <c r="N6" s="12"/>
      <c r="O6" s="12"/>
    </row>
    <row r="7" spans="1:21" x14ac:dyDescent="0.2">
      <c r="A7" s="95" t="s">
        <v>2</v>
      </c>
      <c r="B7" s="12"/>
      <c r="C7" s="12"/>
      <c r="D7" s="377"/>
      <c r="E7" s="377"/>
      <c r="F7" s="95" t="s">
        <v>2</v>
      </c>
      <c r="G7" s="12"/>
      <c r="H7" s="12"/>
      <c r="I7" s="12"/>
      <c r="J7" s="9" t="s">
        <v>3</v>
      </c>
      <c r="K7" s="9" t="s">
        <v>4</v>
      </c>
      <c r="L7" s="9" t="s">
        <v>4</v>
      </c>
      <c r="M7" s="9" t="s">
        <v>3</v>
      </c>
      <c r="N7" s="9" t="s">
        <v>4</v>
      </c>
      <c r="O7" s="9" t="s">
        <v>4</v>
      </c>
      <c r="P7" s="9" t="s">
        <v>4</v>
      </c>
    </row>
    <row r="8" spans="1:21" x14ac:dyDescent="0.2">
      <c r="A8" s="378" t="s">
        <v>5</v>
      </c>
      <c r="B8" s="379"/>
      <c r="C8" s="378" t="s">
        <v>79</v>
      </c>
      <c r="D8" s="380" t="s">
        <v>435</v>
      </c>
      <c r="E8" s="380"/>
      <c r="F8" s="96" t="s">
        <v>5</v>
      </c>
      <c r="G8" s="49"/>
      <c r="H8" s="96" t="s">
        <v>6</v>
      </c>
      <c r="I8" s="96" t="s">
        <v>79</v>
      </c>
      <c r="J8" s="10">
        <v>7</v>
      </c>
      <c r="K8" s="10" t="s">
        <v>7</v>
      </c>
      <c r="L8" s="10" t="s">
        <v>8</v>
      </c>
      <c r="M8" s="10" t="s">
        <v>449</v>
      </c>
      <c r="N8" s="10" t="s">
        <v>24</v>
      </c>
      <c r="O8" s="10" t="s">
        <v>25</v>
      </c>
      <c r="P8" s="10" t="s">
        <v>163</v>
      </c>
    </row>
    <row r="9" spans="1:21" x14ac:dyDescent="0.2">
      <c r="A9" s="12"/>
      <c r="B9" s="13" t="s">
        <v>9</v>
      </c>
      <c r="C9" s="13" t="s">
        <v>10</v>
      </c>
      <c r="D9" s="13" t="s">
        <v>11</v>
      </c>
      <c r="E9" s="13"/>
      <c r="F9" s="12"/>
      <c r="G9" s="13" t="s">
        <v>12</v>
      </c>
      <c r="H9" s="13" t="s">
        <v>13</v>
      </c>
      <c r="I9" s="13" t="s">
        <v>14</v>
      </c>
      <c r="J9" s="13" t="s">
        <v>67</v>
      </c>
      <c r="K9" s="13" t="s">
        <v>68</v>
      </c>
      <c r="L9" s="13" t="s">
        <v>69</v>
      </c>
      <c r="M9" s="13" t="s">
        <v>70</v>
      </c>
      <c r="N9" s="13" t="s">
        <v>446</v>
      </c>
      <c r="O9" s="13" t="s">
        <v>447</v>
      </c>
      <c r="P9" s="13" t="s">
        <v>448</v>
      </c>
    </row>
    <row r="10" spans="1:21" x14ac:dyDescent="0.2">
      <c r="A10" s="13">
        <v>1</v>
      </c>
      <c r="B10" s="14"/>
      <c r="C10" s="13"/>
      <c r="D10" s="13"/>
      <c r="E10" s="13"/>
      <c r="F10" s="13">
        <v>1</v>
      </c>
      <c r="G10" s="14"/>
      <c r="H10" s="13"/>
      <c r="I10" s="13"/>
      <c r="J10" s="13"/>
      <c r="K10" s="13"/>
      <c r="L10" s="13"/>
      <c r="M10" s="13"/>
      <c r="N10" s="13"/>
      <c r="O10" s="13"/>
    </row>
    <row r="11" spans="1:21" x14ac:dyDescent="0.2">
      <c r="A11" s="13">
        <f>A10+1</f>
        <v>2</v>
      </c>
      <c r="B11" s="120" t="s">
        <v>84</v>
      </c>
      <c r="C11" s="381">
        <f>'2018 Electric Earnings Test'!L19</f>
        <v>0</v>
      </c>
      <c r="D11" s="13"/>
      <c r="E11" s="13"/>
      <c r="F11" s="13">
        <f>F10+1</f>
        <v>2</v>
      </c>
      <c r="G11" s="97" t="s">
        <v>86</v>
      </c>
      <c r="H11" s="13"/>
      <c r="I11" s="13"/>
      <c r="J11" s="13"/>
      <c r="K11" s="13"/>
      <c r="L11" s="13"/>
      <c r="M11" s="13"/>
      <c r="N11" s="13"/>
      <c r="O11" s="13"/>
    </row>
    <row r="12" spans="1:21" x14ac:dyDescent="0.2">
      <c r="A12" s="13">
        <f t="shared" ref="A12:A28" si="0">A11+1</f>
        <v>3</v>
      </c>
      <c r="B12" s="14"/>
      <c r="C12" s="13"/>
      <c r="D12" s="13"/>
      <c r="E12" s="13"/>
      <c r="F12" s="13">
        <f t="shared" ref="F12:F28" si="1">F11+1</f>
        <v>3</v>
      </c>
      <c r="G12" s="12" t="s">
        <v>85</v>
      </c>
      <c r="H12" s="98" t="s">
        <v>15</v>
      </c>
      <c r="I12" s="99">
        <f>SUM(J12:P12)</f>
        <v>723490266</v>
      </c>
      <c r="J12" s="50">
        <f>'2018 Elec Margin Calc'!C29</f>
        <v>427268795</v>
      </c>
      <c r="K12" s="50">
        <f>'2018 Elec Margin Calc'!C30</f>
        <v>102302054</v>
      </c>
      <c r="L12" s="50">
        <f>'2018 Elec Margin Calc'!C31</f>
        <v>107311449</v>
      </c>
      <c r="M12" s="50">
        <f>'2018 Elec Margin Calc'!C32</f>
        <v>4873190</v>
      </c>
      <c r="N12" s="50">
        <f>'2018 Elec Margin Calc'!C33</f>
        <v>46917485</v>
      </c>
      <c r="O12" s="50">
        <f>'2018 Elec Margin Calc'!C34</f>
        <v>34817293</v>
      </c>
      <c r="P12" s="50">
        <f>'2018 Elec Margin Calc'!C35</f>
        <v>0</v>
      </c>
    </row>
    <row r="13" spans="1:21" x14ac:dyDescent="0.2">
      <c r="A13" s="13">
        <f t="shared" si="0"/>
        <v>4</v>
      </c>
      <c r="B13" s="97" t="s">
        <v>436</v>
      </c>
      <c r="C13" s="13"/>
      <c r="D13" s="13"/>
      <c r="E13" s="13"/>
      <c r="F13" s="13">
        <f t="shared" si="1"/>
        <v>4</v>
      </c>
      <c r="G13" s="12"/>
      <c r="H13" s="13"/>
      <c r="I13" s="13"/>
      <c r="J13" s="12"/>
      <c r="K13" s="12"/>
      <c r="L13" s="12"/>
      <c r="M13" s="12"/>
      <c r="N13" s="12"/>
      <c r="O13" s="12"/>
    </row>
    <row r="14" spans="1:21" x14ac:dyDescent="0.2">
      <c r="A14" s="13">
        <f t="shared" si="0"/>
        <v>5</v>
      </c>
      <c r="B14" s="120" t="s">
        <v>85</v>
      </c>
      <c r="C14" s="101">
        <f>'2018 Elec Margin Calc'!C36</f>
        <v>723490266</v>
      </c>
      <c r="D14" s="382">
        <f>C14/C16</f>
        <v>0.57246610198741066</v>
      </c>
      <c r="E14" s="382"/>
      <c r="F14" s="13">
        <f t="shared" si="1"/>
        <v>5</v>
      </c>
      <c r="G14" s="12" t="s">
        <v>87</v>
      </c>
      <c r="H14" s="98" t="s">
        <v>88</v>
      </c>
      <c r="I14" s="100">
        <f>SUM(J14:O14)</f>
        <v>1</v>
      </c>
      <c r="J14" s="58">
        <f>ROUND(J12/$I$12,5)</f>
        <v>0.59057000000000004</v>
      </c>
      <c r="K14" s="58">
        <f t="shared" ref="K14:P14" si="2">ROUND(K12/$I$12,5)</f>
        <v>0.1414</v>
      </c>
      <c r="L14" s="58">
        <f t="shared" si="2"/>
        <v>0.14832000000000001</v>
      </c>
      <c r="M14" s="58">
        <f t="shared" si="2"/>
        <v>6.7400000000000003E-3</v>
      </c>
      <c r="N14" s="58">
        <f t="shared" si="2"/>
        <v>6.4850000000000005E-2</v>
      </c>
      <c r="O14" s="58">
        <f t="shared" si="2"/>
        <v>4.8120000000000003E-2</v>
      </c>
      <c r="P14" s="58">
        <f t="shared" si="2"/>
        <v>0</v>
      </c>
    </row>
    <row r="15" spans="1:21" x14ac:dyDescent="0.2">
      <c r="A15" s="13">
        <f t="shared" si="0"/>
        <v>6</v>
      </c>
      <c r="B15" s="120" t="s">
        <v>437</v>
      </c>
      <c r="C15" s="383">
        <f>'2018 Elec Margin Calc'!G36</f>
        <v>540323020.91477799</v>
      </c>
      <c r="D15" s="384">
        <f>C15/C16</f>
        <v>0.42753389801258934</v>
      </c>
      <c r="E15" s="388"/>
      <c r="F15" s="13">
        <f t="shared" si="1"/>
        <v>6</v>
      </c>
      <c r="G15" s="12"/>
      <c r="H15" s="98"/>
      <c r="I15" s="98"/>
      <c r="J15" s="21"/>
      <c r="K15" s="21"/>
      <c r="L15" s="21"/>
      <c r="M15" s="21"/>
      <c r="N15" s="21"/>
      <c r="O15" s="21"/>
    </row>
    <row r="16" spans="1:21" x14ac:dyDescent="0.2">
      <c r="A16" s="13">
        <f t="shared" si="0"/>
        <v>7</v>
      </c>
      <c r="B16" s="120" t="s">
        <v>438</v>
      </c>
      <c r="C16" s="385">
        <f>SUM(C14:C15)</f>
        <v>1263813286.914778</v>
      </c>
      <c r="D16" s="382">
        <f>SUM(D14:D15)</f>
        <v>1</v>
      </c>
      <c r="E16" s="382"/>
      <c r="F16" s="13">
        <f t="shared" si="1"/>
        <v>7</v>
      </c>
      <c r="G16" s="12" t="s">
        <v>84</v>
      </c>
      <c r="H16" s="13" t="s">
        <v>15</v>
      </c>
      <c r="I16" s="391">
        <f>C19</f>
        <v>0</v>
      </c>
      <c r="J16" s="21"/>
      <c r="K16" s="21"/>
      <c r="L16" s="21"/>
      <c r="M16" s="21"/>
      <c r="N16" s="21"/>
      <c r="O16" s="21"/>
    </row>
    <row r="17" spans="1:16" x14ac:dyDescent="0.2">
      <c r="A17" s="13">
        <f t="shared" si="0"/>
        <v>8</v>
      </c>
      <c r="B17" s="120"/>
      <c r="C17" s="385"/>
      <c r="D17" s="382"/>
      <c r="E17" s="382"/>
      <c r="F17" s="13">
        <f t="shared" si="1"/>
        <v>8</v>
      </c>
      <c r="G17" s="12"/>
      <c r="H17" s="98"/>
      <c r="I17" s="98"/>
      <c r="J17" s="12"/>
      <c r="K17" s="12"/>
      <c r="L17" s="12"/>
      <c r="M17" s="12"/>
      <c r="N17" s="12"/>
      <c r="O17" s="12"/>
    </row>
    <row r="18" spans="1:16" x14ac:dyDescent="0.2">
      <c r="A18" s="13">
        <f t="shared" si="0"/>
        <v>9</v>
      </c>
      <c r="B18" s="97" t="s">
        <v>439</v>
      </c>
      <c r="C18" s="13"/>
      <c r="D18" s="13"/>
      <c r="E18" s="13"/>
      <c r="F18" s="13">
        <f t="shared" si="1"/>
        <v>9</v>
      </c>
      <c r="G18" s="12" t="s">
        <v>89</v>
      </c>
      <c r="H18" s="98" t="s">
        <v>90</v>
      </c>
      <c r="I18" s="99">
        <f>SUM(J18:O18)</f>
        <v>0</v>
      </c>
      <c r="J18" s="99">
        <f>IF($I$16&gt;0,$I$16*J14,0)</f>
        <v>0</v>
      </c>
      <c r="K18" s="99">
        <f t="shared" ref="K18:P18" si="3">IF($I$16&gt;0,$I$16*K14,0)</f>
        <v>0</v>
      </c>
      <c r="L18" s="99">
        <f t="shared" si="3"/>
        <v>0</v>
      </c>
      <c r="M18" s="99">
        <f t="shared" si="3"/>
        <v>0</v>
      </c>
      <c r="N18" s="99">
        <f t="shared" si="3"/>
        <v>0</v>
      </c>
      <c r="O18" s="99">
        <f t="shared" si="3"/>
        <v>0</v>
      </c>
      <c r="P18" s="99">
        <f t="shared" si="3"/>
        <v>0</v>
      </c>
    </row>
    <row r="19" spans="1:16" x14ac:dyDescent="0.2">
      <c r="A19" s="13">
        <f t="shared" si="0"/>
        <v>10</v>
      </c>
      <c r="B19" s="120" t="s">
        <v>85</v>
      </c>
      <c r="C19" s="386">
        <f>C11*D14</f>
        <v>0</v>
      </c>
      <c r="D19" s="382"/>
      <c r="E19" s="382"/>
      <c r="F19" s="13">
        <f t="shared" si="1"/>
        <v>10</v>
      </c>
      <c r="G19" s="12"/>
      <c r="H19" s="12"/>
      <c r="I19" s="12"/>
      <c r="J19" s="12"/>
      <c r="K19" s="12"/>
      <c r="L19" s="12"/>
      <c r="M19" s="12"/>
      <c r="N19" s="12"/>
      <c r="O19" s="12"/>
    </row>
    <row r="20" spans="1:16" x14ac:dyDescent="0.2">
      <c r="A20" s="13">
        <f t="shared" si="0"/>
        <v>11</v>
      </c>
      <c r="B20" s="120" t="s">
        <v>437</v>
      </c>
      <c r="C20" s="387">
        <f>C11*D15</f>
        <v>0</v>
      </c>
      <c r="D20" s="388"/>
      <c r="E20" s="388"/>
      <c r="F20" s="13">
        <f t="shared" si="1"/>
        <v>11</v>
      </c>
      <c r="G20" s="14"/>
      <c r="H20" s="13"/>
      <c r="I20" s="13"/>
      <c r="J20" s="13"/>
      <c r="K20" s="13"/>
      <c r="L20" s="13"/>
      <c r="M20" s="13"/>
      <c r="N20" s="13"/>
      <c r="O20" s="13"/>
    </row>
    <row r="21" spans="1:16" x14ac:dyDescent="0.2">
      <c r="A21" s="13">
        <f t="shared" si="0"/>
        <v>12</v>
      </c>
      <c r="B21" s="120" t="s">
        <v>438</v>
      </c>
      <c r="C21" s="386">
        <f>SUM(C19:C20)</f>
        <v>0</v>
      </c>
      <c r="D21" s="382"/>
      <c r="E21" s="382"/>
      <c r="F21" s="13">
        <f t="shared" si="1"/>
        <v>12</v>
      </c>
      <c r="G21" s="97" t="s">
        <v>444</v>
      </c>
      <c r="H21" s="13"/>
      <c r="I21" s="13"/>
      <c r="J21" s="13"/>
      <c r="K21" s="13"/>
      <c r="L21" s="13"/>
      <c r="M21" s="13"/>
      <c r="N21" s="13"/>
      <c r="O21" s="13"/>
    </row>
    <row r="22" spans="1:16" x14ac:dyDescent="0.2">
      <c r="A22" s="13">
        <f t="shared" si="0"/>
        <v>13</v>
      </c>
      <c r="B22" s="14"/>
      <c r="C22" s="13"/>
      <c r="D22" s="13"/>
      <c r="E22" s="13"/>
      <c r="F22" s="13">
        <f t="shared" si="1"/>
        <v>13</v>
      </c>
      <c r="G22" s="12" t="s">
        <v>445</v>
      </c>
      <c r="H22" s="98" t="s">
        <v>15</v>
      </c>
      <c r="I22" s="99">
        <f>SUM(J22:P22)</f>
        <v>540323020.91477799</v>
      </c>
      <c r="J22" s="50">
        <f>'2018 Elec Margin Calc'!G29</f>
        <v>297457037.89283293</v>
      </c>
      <c r="K22" s="50">
        <f>'2018 Elec Margin Calc'!G30</f>
        <v>72924622.04392907</v>
      </c>
      <c r="L22" s="50">
        <f>'2018 Elec Margin Calc'!G31</f>
        <v>76054218.085537478</v>
      </c>
      <c r="M22" s="50">
        <f>'2018 Elec Margin Calc'!G32</f>
        <v>14809570.029492721</v>
      </c>
      <c r="N22" s="50">
        <f>'2018 Elec Margin Calc'!G33</f>
        <v>47620085.712548651</v>
      </c>
      <c r="O22" s="50">
        <f>'2018 Elec Margin Calc'!G34</f>
        <v>31457487.150437057</v>
      </c>
      <c r="P22" s="50">
        <f>'2018 Elec Margin Calc'!G35</f>
        <v>0</v>
      </c>
    </row>
    <row r="23" spans="1:16" x14ac:dyDescent="0.2">
      <c r="A23" s="13">
        <f t="shared" si="0"/>
        <v>14</v>
      </c>
      <c r="F23" s="13">
        <f t="shared" si="1"/>
        <v>14</v>
      </c>
      <c r="G23" s="12"/>
      <c r="H23" s="13"/>
      <c r="I23" s="13"/>
      <c r="J23" s="12"/>
      <c r="K23" s="12"/>
      <c r="L23" s="12"/>
      <c r="M23" s="12"/>
      <c r="N23" s="12"/>
      <c r="O23" s="12"/>
    </row>
    <row r="24" spans="1:16" x14ac:dyDescent="0.2">
      <c r="A24" s="13">
        <f t="shared" si="0"/>
        <v>15</v>
      </c>
      <c r="F24" s="13">
        <f t="shared" si="1"/>
        <v>15</v>
      </c>
      <c r="G24" s="12" t="s">
        <v>87</v>
      </c>
      <c r="H24" s="98" t="s">
        <v>88</v>
      </c>
      <c r="I24" s="100">
        <f>SUM(J24:O24)</f>
        <v>0.74682999999999999</v>
      </c>
      <c r="J24" s="58">
        <f>ROUND(J22/$I$12,5)</f>
        <v>0.41114000000000001</v>
      </c>
      <c r="K24" s="58">
        <f t="shared" ref="K24:P24" si="4">ROUND(K22/$I$12,5)</f>
        <v>0.1008</v>
      </c>
      <c r="L24" s="58">
        <f t="shared" si="4"/>
        <v>0.10512000000000001</v>
      </c>
      <c r="M24" s="58">
        <f t="shared" si="4"/>
        <v>2.0469999999999999E-2</v>
      </c>
      <c r="N24" s="58">
        <f t="shared" si="4"/>
        <v>6.5820000000000004E-2</v>
      </c>
      <c r="O24" s="58">
        <f t="shared" si="4"/>
        <v>4.3479999999999998E-2</v>
      </c>
      <c r="P24" s="58">
        <f t="shared" si="4"/>
        <v>0</v>
      </c>
    </row>
    <row r="25" spans="1:16" x14ac:dyDescent="0.2">
      <c r="A25" s="13">
        <f t="shared" si="0"/>
        <v>16</v>
      </c>
      <c r="F25" s="13">
        <f t="shared" si="1"/>
        <v>16</v>
      </c>
      <c r="G25" s="12"/>
      <c r="H25" s="98"/>
      <c r="I25" s="98"/>
      <c r="J25" s="21"/>
      <c r="K25" s="21"/>
      <c r="L25" s="21"/>
      <c r="M25" s="21"/>
      <c r="N25" s="21"/>
      <c r="O25" s="21"/>
    </row>
    <row r="26" spans="1:16" x14ac:dyDescent="0.2">
      <c r="A26" s="13">
        <f t="shared" si="0"/>
        <v>17</v>
      </c>
      <c r="F26" s="13">
        <f t="shared" si="1"/>
        <v>17</v>
      </c>
      <c r="G26" s="12" t="s">
        <v>84</v>
      </c>
      <c r="H26" s="13" t="s">
        <v>15</v>
      </c>
      <c r="I26" s="391">
        <f>C20</f>
        <v>0</v>
      </c>
      <c r="J26" s="21"/>
      <c r="K26" s="21"/>
      <c r="L26" s="21"/>
      <c r="M26" s="21"/>
      <c r="N26" s="21"/>
      <c r="O26" s="21"/>
    </row>
    <row r="27" spans="1:16" x14ac:dyDescent="0.2">
      <c r="A27" s="13">
        <f t="shared" si="0"/>
        <v>18</v>
      </c>
      <c r="F27" s="13">
        <f t="shared" si="1"/>
        <v>18</v>
      </c>
      <c r="G27" s="12"/>
      <c r="H27" s="98"/>
      <c r="I27" s="98"/>
      <c r="J27" s="12"/>
      <c r="K27" s="12"/>
      <c r="L27" s="12"/>
      <c r="M27" s="12"/>
      <c r="N27" s="12"/>
      <c r="O27" s="12"/>
    </row>
    <row r="28" spans="1:16" x14ac:dyDescent="0.2">
      <c r="A28" s="13">
        <f t="shared" si="0"/>
        <v>19</v>
      </c>
      <c r="F28" s="13">
        <f t="shared" si="1"/>
        <v>19</v>
      </c>
      <c r="G28" s="12" t="s">
        <v>89</v>
      </c>
      <c r="H28" s="98" t="s">
        <v>90</v>
      </c>
      <c r="I28" s="99">
        <f>SUM(J28:O28)</f>
        <v>0</v>
      </c>
      <c r="J28" s="99">
        <f>IF($I$16&gt;0,$I$16*J24,0)</f>
        <v>0</v>
      </c>
      <c r="K28" s="99">
        <f t="shared" ref="K28:P28" si="5">IF($I$16&gt;0,$I$16*K24,0)</f>
        <v>0</v>
      </c>
      <c r="L28" s="99">
        <f t="shared" si="5"/>
        <v>0</v>
      </c>
      <c r="M28" s="99">
        <f t="shared" si="5"/>
        <v>0</v>
      </c>
      <c r="N28" s="99">
        <f t="shared" si="5"/>
        <v>0</v>
      </c>
      <c r="O28" s="99">
        <f t="shared" si="5"/>
        <v>0</v>
      </c>
      <c r="P28" s="99">
        <f t="shared" si="5"/>
        <v>0</v>
      </c>
    </row>
    <row r="31" spans="1:16" x14ac:dyDescent="0.2">
      <c r="B31" s="12" t="s">
        <v>450</v>
      </c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70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C000"/>
    <pageSetUpPr fitToPage="1"/>
  </sheetPr>
  <dimension ref="A1"/>
  <sheetViews>
    <sheetView workbookViewId="0">
      <selection activeCell="J45" sqref="J45"/>
    </sheetView>
  </sheetViews>
  <sheetFormatPr defaultRowHeight="15" x14ac:dyDescent="0.25"/>
  <sheetData/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92D050"/>
    <pageSetUpPr fitToPage="1"/>
  </sheetPr>
  <dimension ref="A1:S86"/>
  <sheetViews>
    <sheetView topLeftCell="A10" zoomScaleNormal="100" workbookViewId="0">
      <selection activeCell="S16" sqref="S16"/>
    </sheetView>
  </sheetViews>
  <sheetFormatPr defaultColWidth="9.140625" defaultRowHeight="11.25" x14ac:dyDescent="0.2"/>
  <cols>
    <col min="1" max="1" width="20" style="39" bestFit="1" customWidth="1"/>
    <col min="2" max="2" width="11.5703125" style="39" bestFit="1" customWidth="1"/>
    <col min="3" max="3" width="11.28515625" style="39" bestFit="1" customWidth="1"/>
    <col min="4" max="4" width="7" style="39" bestFit="1" customWidth="1"/>
    <col min="5" max="5" width="6.42578125" style="39" bestFit="1" customWidth="1"/>
    <col min="6" max="6" width="10" style="39" bestFit="1" customWidth="1"/>
    <col min="7" max="7" width="11.140625" style="39" bestFit="1" customWidth="1"/>
    <col min="8" max="8" width="7.28515625" style="39" bestFit="1" customWidth="1"/>
    <col min="9" max="11" width="6.140625" style="39" bestFit="1" customWidth="1"/>
    <col min="12" max="13" width="6.42578125" style="39" bestFit="1" customWidth="1"/>
    <col min="14" max="14" width="10.28515625" style="39" bestFit="1" customWidth="1"/>
    <col min="15" max="16" width="6.7109375" style="39" bestFit="1" customWidth="1"/>
    <col min="17" max="17" width="8.28515625" style="39" bestFit="1" customWidth="1"/>
    <col min="18" max="18" width="10.28515625" style="39" bestFit="1" customWidth="1"/>
    <col min="19" max="19" width="8.85546875" style="39" bestFit="1" customWidth="1"/>
    <col min="20" max="16384" width="9.140625" style="39"/>
  </cols>
  <sheetData>
    <row r="1" spans="1:19" x14ac:dyDescent="0.2">
      <c r="A1" s="407" t="s">
        <v>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</row>
    <row r="2" spans="1:19" x14ac:dyDescent="0.2">
      <c r="A2" s="407" t="str">
        <f>'Delivery Rate Change Calc'!A2:H2</f>
        <v>2019 Electric Decoupling Filing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</row>
    <row r="3" spans="1:19" x14ac:dyDescent="0.2">
      <c r="A3" s="407" t="s">
        <v>294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</row>
    <row r="4" spans="1:19" x14ac:dyDescent="0.2">
      <c r="A4" s="407" t="str">
        <f>'Delivery Rate Change Calc'!A4:H4</f>
        <v>Proposed Effective May 1, 2019</v>
      </c>
      <c r="B4" s="407"/>
      <c r="C4" s="407"/>
      <c r="D4" s="407"/>
      <c r="E4" s="407"/>
      <c r="F4" s="407"/>
      <c r="G4" s="407"/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/>
      <c r="S4" s="407"/>
    </row>
    <row r="6" spans="1:19" x14ac:dyDescent="0.2">
      <c r="C6" s="409" t="s">
        <v>115</v>
      </c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</row>
    <row r="7" spans="1:19" ht="45" x14ac:dyDescent="0.2">
      <c r="A7" s="179" t="s">
        <v>116</v>
      </c>
      <c r="B7" s="179" t="s">
        <v>111</v>
      </c>
      <c r="C7" s="180" t="s">
        <v>299</v>
      </c>
      <c r="D7" s="180" t="s">
        <v>300</v>
      </c>
      <c r="E7" s="180" t="s">
        <v>301</v>
      </c>
      <c r="F7" s="180" t="s">
        <v>302</v>
      </c>
      <c r="G7" s="180" t="s">
        <v>303</v>
      </c>
      <c r="H7" s="180" t="s">
        <v>304</v>
      </c>
      <c r="I7" s="180" t="s">
        <v>305</v>
      </c>
      <c r="J7" s="180" t="s">
        <v>306</v>
      </c>
      <c r="K7" s="180" t="s">
        <v>307</v>
      </c>
      <c r="L7" s="180" t="s">
        <v>110</v>
      </c>
      <c r="M7" s="180" t="s">
        <v>308</v>
      </c>
      <c r="N7" s="163" t="s">
        <v>309</v>
      </c>
      <c r="O7" s="163" t="s">
        <v>310</v>
      </c>
      <c r="P7" s="163" t="s">
        <v>311</v>
      </c>
      <c r="Q7" s="180" t="s">
        <v>117</v>
      </c>
      <c r="R7" s="180" t="s">
        <v>312</v>
      </c>
      <c r="S7" s="179" t="s">
        <v>118</v>
      </c>
    </row>
    <row r="8" spans="1:19" x14ac:dyDescent="0.2">
      <c r="A8" s="39" t="s">
        <v>119</v>
      </c>
      <c r="B8" s="137">
        <v>1223</v>
      </c>
      <c r="C8" s="22">
        <v>126.11</v>
      </c>
      <c r="D8" s="22">
        <v>0</v>
      </c>
      <c r="E8" s="22">
        <v>-2.34</v>
      </c>
      <c r="F8" s="22">
        <v>5.94</v>
      </c>
      <c r="G8" s="22">
        <v>1.0900000000000001</v>
      </c>
      <c r="H8" s="22">
        <v>0</v>
      </c>
      <c r="I8" s="22">
        <v>-0.09</v>
      </c>
      <c r="J8" s="22">
        <v>4.25</v>
      </c>
      <c r="K8" s="22">
        <v>0</v>
      </c>
      <c r="L8" s="22">
        <v>-1.51</v>
      </c>
      <c r="M8" s="22">
        <v>-9.06</v>
      </c>
      <c r="N8" s="115">
        <f>SUM(C8:M8)</f>
        <v>124.39000000000001</v>
      </c>
      <c r="O8" s="115">
        <f t="shared" ref="O8:O19" si="0">-L8</f>
        <v>1.51</v>
      </c>
      <c r="P8" s="22">
        <f>ROUND($B8*$G$42,2)</f>
        <v>0.76</v>
      </c>
      <c r="Q8" s="131">
        <f t="shared" ref="Q8:Q19" si="1">SUM(O8:P8)</f>
        <v>2.27</v>
      </c>
      <c r="R8" s="131">
        <f t="shared" ref="R8:R19" si="2">+N8+Q8</f>
        <v>126.66000000000001</v>
      </c>
      <c r="S8" s="182">
        <f t="shared" ref="S8:S19" si="3">+Q8/N8</f>
        <v>1.8249055390304685E-2</v>
      </c>
    </row>
    <row r="9" spans="1:19" x14ac:dyDescent="0.2">
      <c r="A9" s="39" t="s">
        <v>120</v>
      </c>
      <c r="B9" s="137">
        <v>1057</v>
      </c>
      <c r="C9" s="22">
        <v>108.47</v>
      </c>
      <c r="D9" s="22">
        <v>0</v>
      </c>
      <c r="E9" s="22">
        <v>-2.02</v>
      </c>
      <c r="F9" s="22">
        <v>5.14</v>
      </c>
      <c r="G9" s="22">
        <v>0.95</v>
      </c>
      <c r="H9" s="22">
        <v>0</v>
      </c>
      <c r="I9" s="22">
        <v>-0.08</v>
      </c>
      <c r="J9" s="22">
        <v>3.67</v>
      </c>
      <c r="K9" s="22">
        <v>0</v>
      </c>
      <c r="L9" s="22">
        <v>-1.31</v>
      </c>
      <c r="M9" s="22">
        <v>-7.83</v>
      </c>
      <c r="N9" s="115">
        <f t="shared" ref="N9:N19" si="4">SUM(C9:M9)</f>
        <v>106.99000000000001</v>
      </c>
      <c r="O9" s="115">
        <f t="shared" si="0"/>
        <v>1.31</v>
      </c>
      <c r="P9" s="22">
        <f t="shared" ref="P9:P19" si="5">ROUND($B9*$G$42,2)</f>
        <v>0.66</v>
      </c>
      <c r="Q9" s="131">
        <f t="shared" si="1"/>
        <v>1.9700000000000002</v>
      </c>
      <c r="R9" s="131">
        <f t="shared" si="2"/>
        <v>108.96000000000001</v>
      </c>
      <c r="S9" s="182">
        <f t="shared" si="3"/>
        <v>1.8412935788391437E-2</v>
      </c>
    </row>
    <row r="10" spans="1:19" x14ac:dyDescent="0.2">
      <c r="A10" s="39" t="s">
        <v>121</v>
      </c>
      <c r="B10" s="137">
        <v>1009</v>
      </c>
      <c r="C10" s="22">
        <v>103.37</v>
      </c>
      <c r="D10" s="22">
        <v>0</v>
      </c>
      <c r="E10" s="22">
        <v>-1.93</v>
      </c>
      <c r="F10" s="22">
        <v>4.9000000000000004</v>
      </c>
      <c r="G10" s="22">
        <v>0.9</v>
      </c>
      <c r="H10" s="22">
        <v>0</v>
      </c>
      <c r="I10" s="22">
        <v>-7.0000000000000007E-2</v>
      </c>
      <c r="J10" s="22">
        <v>3.5</v>
      </c>
      <c r="K10" s="22">
        <v>0</v>
      </c>
      <c r="L10" s="22">
        <v>-1.25</v>
      </c>
      <c r="M10" s="22">
        <v>-7.47</v>
      </c>
      <c r="N10" s="115">
        <f t="shared" si="4"/>
        <v>101.95000000000002</v>
      </c>
      <c r="O10" s="115">
        <f t="shared" si="0"/>
        <v>1.25</v>
      </c>
      <c r="P10" s="22">
        <f t="shared" si="5"/>
        <v>0.63</v>
      </c>
      <c r="Q10" s="131">
        <f t="shared" si="1"/>
        <v>1.88</v>
      </c>
      <c r="R10" s="131">
        <f t="shared" si="2"/>
        <v>103.83000000000001</v>
      </c>
      <c r="S10" s="182">
        <f t="shared" si="3"/>
        <v>1.8440411966650316E-2</v>
      </c>
    </row>
    <row r="11" spans="1:19" x14ac:dyDescent="0.2">
      <c r="A11" s="39" t="s">
        <v>122</v>
      </c>
      <c r="B11" s="137">
        <v>831</v>
      </c>
      <c r="C11" s="22">
        <v>84.45</v>
      </c>
      <c r="D11" s="22">
        <v>0</v>
      </c>
      <c r="E11" s="22">
        <v>-1.59</v>
      </c>
      <c r="F11" s="22">
        <v>4.04</v>
      </c>
      <c r="G11" s="22">
        <v>0.74</v>
      </c>
      <c r="H11" s="22">
        <v>0</v>
      </c>
      <c r="I11" s="22">
        <v>-0.06</v>
      </c>
      <c r="J11" s="22">
        <v>2.89</v>
      </c>
      <c r="K11" s="22">
        <v>0</v>
      </c>
      <c r="L11" s="22">
        <v>-1.03</v>
      </c>
      <c r="M11" s="22">
        <v>-6.15</v>
      </c>
      <c r="N11" s="115">
        <f t="shared" si="4"/>
        <v>83.289999999999992</v>
      </c>
      <c r="O11" s="115">
        <f t="shared" si="0"/>
        <v>1.03</v>
      </c>
      <c r="P11" s="22">
        <f t="shared" si="5"/>
        <v>0.52</v>
      </c>
      <c r="Q11" s="131">
        <f t="shared" si="1"/>
        <v>1.55</v>
      </c>
      <c r="R11" s="131">
        <f t="shared" si="2"/>
        <v>84.839999999999989</v>
      </c>
      <c r="S11" s="182">
        <f t="shared" si="3"/>
        <v>1.8609677032056671E-2</v>
      </c>
    </row>
    <row r="12" spans="1:19" x14ac:dyDescent="0.2">
      <c r="A12" s="39" t="s">
        <v>123</v>
      </c>
      <c r="B12" s="137">
        <v>725</v>
      </c>
      <c r="C12" s="22">
        <v>73.180000000000007</v>
      </c>
      <c r="D12" s="22">
        <v>0</v>
      </c>
      <c r="E12" s="22">
        <v>-1.39</v>
      </c>
      <c r="F12" s="22">
        <v>3.52</v>
      </c>
      <c r="G12" s="22">
        <v>0.65</v>
      </c>
      <c r="H12" s="22">
        <v>0</v>
      </c>
      <c r="I12" s="22">
        <v>-0.05</v>
      </c>
      <c r="J12" s="22">
        <v>2.52</v>
      </c>
      <c r="K12" s="22">
        <v>0</v>
      </c>
      <c r="L12" s="22">
        <v>-0.9</v>
      </c>
      <c r="M12" s="22">
        <v>-5.37</v>
      </c>
      <c r="N12" s="115">
        <f t="shared" si="4"/>
        <v>72.16</v>
      </c>
      <c r="O12" s="115">
        <f t="shared" si="0"/>
        <v>0.9</v>
      </c>
      <c r="P12" s="22">
        <f t="shared" si="5"/>
        <v>0.45</v>
      </c>
      <c r="Q12" s="131">
        <f t="shared" si="1"/>
        <v>1.35</v>
      </c>
      <c r="R12" s="131">
        <f t="shared" si="2"/>
        <v>73.509999999999991</v>
      </c>
      <c r="S12" s="182">
        <f t="shared" si="3"/>
        <v>1.8708425720620845E-2</v>
      </c>
    </row>
    <row r="13" spans="1:19" x14ac:dyDescent="0.2">
      <c r="A13" s="39" t="s">
        <v>124</v>
      </c>
      <c r="B13" s="137">
        <v>666</v>
      </c>
      <c r="C13" s="22">
        <v>66.91</v>
      </c>
      <c r="D13" s="22">
        <v>0</v>
      </c>
      <c r="E13" s="22">
        <v>-1.27</v>
      </c>
      <c r="F13" s="22">
        <v>3.24</v>
      </c>
      <c r="G13" s="22">
        <v>0.6</v>
      </c>
      <c r="H13" s="22">
        <v>0</v>
      </c>
      <c r="I13" s="22">
        <v>-0.05</v>
      </c>
      <c r="J13" s="22">
        <v>2.31</v>
      </c>
      <c r="K13" s="22">
        <v>0</v>
      </c>
      <c r="L13" s="22">
        <v>-0.82</v>
      </c>
      <c r="M13" s="22">
        <v>-4.93</v>
      </c>
      <c r="N13" s="115">
        <f t="shared" si="4"/>
        <v>65.990000000000009</v>
      </c>
      <c r="O13" s="115">
        <f t="shared" si="0"/>
        <v>0.82</v>
      </c>
      <c r="P13" s="22">
        <f t="shared" si="5"/>
        <v>0.41</v>
      </c>
      <c r="Q13" s="131">
        <f t="shared" si="1"/>
        <v>1.23</v>
      </c>
      <c r="R13" s="131">
        <f t="shared" si="2"/>
        <v>67.220000000000013</v>
      </c>
      <c r="S13" s="182">
        <f t="shared" si="3"/>
        <v>1.8639187755720561E-2</v>
      </c>
    </row>
    <row r="14" spans="1:19" x14ac:dyDescent="0.2">
      <c r="A14" s="39" t="s">
        <v>125</v>
      </c>
      <c r="B14" s="137">
        <v>667</v>
      </c>
      <c r="C14" s="22">
        <v>67.010000000000005</v>
      </c>
      <c r="D14" s="22">
        <v>0</v>
      </c>
      <c r="E14" s="22">
        <v>-1.28</v>
      </c>
      <c r="F14" s="22">
        <v>3.24</v>
      </c>
      <c r="G14" s="22">
        <v>0.6</v>
      </c>
      <c r="H14" s="22">
        <v>0</v>
      </c>
      <c r="I14" s="22">
        <v>-0.05</v>
      </c>
      <c r="J14" s="22">
        <v>2.3199999999999998</v>
      </c>
      <c r="K14" s="22">
        <v>0</v>
      </c>
      <c r="L14" s="22">
        <v>-0.83</v>
      </c>
      <c r="M14" s="22">
        <v>-4.9400000000000004</v>
      </c>
      <c r="N14" s="115">
        <f t="shared" si="4"/>
        <v>66.069999999999993</v>
      </c>
      <c r="O14" s="115">
        <f t="shared" si="0"/>
        <v>0.83</v>
      </c>
      <c r="P14" s="22">
        <f t="shared" si="5"/>
        <v>0.41</v>
      </c>
      <c r="Q14" s="131">
        <f t="shared" si="1"/>
        <v>1.24</v>
      </c>
      <c r="R14" s="131">
        <f t="shared" si="2"/>
        <v>67.309999999999988</v>
      </c>
      <c r="S14" s="182">
        <f t="shared" si="3"/>
        <v>1.8767973361586199E-2</v>
      </c>
    </row>
    <row r="15" spans="1:19" x14ac:dyDescent="0.2">
      <c r="A15" s="39" t="s">
        <v>126</v>
      </c>
      <c r="B15" s="137">
        <v>650</v>
      </c>
      <c r="C15" s="22">
        <v>65.209999999999994</v>
      </c>
      <c r="D15" s="22">
        <v>0</v>
      </c>
      <c r="E15" s="22">
        <v>-1.24</v>
      </c>
      <c r="F15" s="22">
        <v>3.16</v>
      </c>
      <c r="G15" s="22">
        <v>0.57999999999999996</v>
      </c>
      <c r="H15" s="22">
        <v>0</v>
      </c>
      <c r="I15" s="22">
        <v>-0.05</v>
      </c>
      <c r="J15" s="22">
        <v>2.2599999999999998</v>
      </c>
      <c r="K15" s="22">
        <v>0</v>
      </c>
      <c r="L15" s="22">
        <v>-0.8</v>
      </c>
      <c r="M15" s="22">
        <v>-4.8099999999999996</v>
      </c>
      <c r="N15" s="115">
        <f t="shared" si="4"/>
        <v>64.31</v>
      </c>
      <c r="O15" s="115">
        <f t="shared" si="0"/>
        <v>0.8</v>
      </c>
      <c r="P15" s="22">
        <f t="shared" si="5"/>
        <v>0.4</v>
      </c>
      <c r="Q15" s="131">
        <f t="shared" si="1"/>
        <v>1.2000000000000002</v>
      </c>
      <c r="R15" s="131">
        <f t="shared" si="2"/>
        <v>65.510000000000005</v>
      </c>
      <c r="S15" s="182">
        <f t="shared" si="3"/>
        <v>1.8659617477841707E-2</v>
      </c>
    </row>
    <row r="16" spans="1:19" x14ac:dyDescent="0.2">
      <c r="A16" s="39" t="s">
        <v>127</v>
      </c>
      <c r="B16" s="137">
        <v>652</v>
      </c>
      <c r="C16" s="22">
        <v>65.42</v>
      </c>
      <c r="D16" s="22">
        <v>0</v>
      </c>
      <c r="E16" s="22">
        <v>-1.25</v>
      </c>
      <c r="F16" s="22">
        <v>3.17</v>
      </c>
      <c r="G16" s="22">
        <v>0.57999999999999996</v>
      </c>
      <c r="H16" s="22">
        <v>0</v>
      </c>
      <c r="I16" s="22">
        <v>-0.05</v>
      </c>
      <c r="J16" s="22">
        <v>2.2599999999999998</v>
      </c>
      <c r="K16" s="22">
        <v>0</v>
      </c>
      <c r="L16" s="22">
        <v>-0.81</v>
      </c>
      <c r="M16" s="22">
        <v>-4.83</v>
      </c>
      <c r="N16" s="115">
        <f t="shared" si="4"/>
        <v>64.490000000000009</v>
      </c>
      <c r="O16" s="115">
        <f t="shared" si="0"/>
        <v>0.81</v>
      </c>
      <c r="P16" s="22">
        <f t="shared" si="5"/>
        <v>0.4</v>
      </c>
      <c r="Q16" s="131">
        <f t="shared" si="1"/>
        <v>1.21</v>
      </c>
      <c r="R16" s="131">
        <f t="shared" si="2"/>
        <v>65.7</v>
      </c>
      <c r="S16" s="182">
        <f t="shared" si="3"/>
        <v>1.8762598852535273E-2</v>
      </c>
    </row>
    <row r="17" spans="1:19" x14ac:dyDescent="0.2">
      <c r="A17" s="39" t="s">
        <v>128</v>
      </c>
      <c r="B17" s="137">
        <v>812</v>
      </c>
      <c r="C17" s="22">
        <v>82.43</v>
      </c>
      <c r="D17" s="22">
        <v>0</v>
      </c>
      <c r="E17" s="22">
        <v>-1.55</v>
      </c>
      <c r="F17" s="22">
        <v>3.95</v>
      </c>
      <c r="G17" s="22">
        <v>0.73</v>
      </c>
      <c r="H17" s="22">
        <v>0</v>
      </c>
      <c r="I17" s="22">
        <v>-0.06</v>
      </c>
      <c r="J17" s="22">
        <v>2.82</v>
      </c>
      <c r="K17" s="22">
        <v>0</v>
      </c>
      <c r="L17" s="22">
        <v>-1</v>
      </c>
      <c r="M17" s="22">
        <v>-6.01</v>
      </c>
      <c r="N17" s="115">
        <f t="shared" si="4"/>
        <v>81.31</v>
      </c>
      <c r="O17" s="115">
        <f t="shared" si="0"/>
        <v>1</v>
      </c>
      <c r="P17" s="22">
        <f t="shared" si="5"/>
        <v>0.5</v>
      </c>
      <c r="Q17" s="131">
        <f t="shared" si="1"/>
        <v>1.5</v>
      </c>
      <c r="R17" s="131">
        <f t="shared" si="2"/>
        <v>82.81</v>
      </c>
      <c r="S17" s="182">
        <f t="shared" si="3"/>
        <v>1.8447915385561432E-2</v>
      </c>
    </row>
    <row r="18" spans="1:19" x14ac:dyDescent="0.2">
      <c r="A18" s="39" t="s">
        <v>129</v>
      </c>
      <c r="B18" s="137">
        <v>1001</v>
      </c>
      <c r="C18" s="22">
        <v>102.52</v>
      </c>
      <c r="D18" s="22">
        <v>0</v>
      </c>
      <c r="E18" s="22">
        <v>-1.91</v>
      </c>
      <c r="F18" s="22">
        <v>4.8600000000000003</v>
      </c>
      <c r="G18" s="22">
        <v>0.9</v>
      </c>
      <c r="H18" s="22">
        <v>0</v>
      </c>
      <c r="I18" s="22">
        <v>-7.0000000000000007E-2</v>
      </c>
      <c r="J18" s="22">
        <v>3.48</v>
      </c>
      <c r="K18" s="22">
        <v>0</v>
      </c>
      <c r="L18" s="22">
        <v>-1.24</v>
      </c>
      <c r="M18" s="22">
        <v>-7.41</v>
      </c>
      <c r="N18" s="115">
        <f t="shared" si="4"/>
        <v>101.13000000000002</v>
      </c>
      <c r="O18" s="115">
        <f t="shared" si="0"/>
        <v>1.24</v>
      </c>
      <c r="P18" s="22">
        <f t="shared" si="5"/>
        <v>0.62</v>
      </c>
      <c r="Q18" s="131">
        <f t="shared" si="1"/>
        <v>1.8599999999999999</v>
      </c>
      <c r="R18" s="131">
        <f t="shared" si="2"/>
        <v>102.99000000000002</v>
      </c>
      <c r="S18" s="182">
        <f t="shared" si="3"/>
        <v>1.8392168495995249E-2</v>
      </c>
    </row>
    <row r="19" spans="1:19" x14ac:dyDescent="0.2">
      <c r="A19" s="39" t="s">
        <v>130</v>
      </c>
      <c r="B19" s="137">
        <v>1264</v>
      </c>
      <c r="C19" s="22">
        <v>130.47</v>
      </c>
      <c r="D19" s="22">
        <v>0</v>
      </c>
      <c r="E19" s="22">
        <v>-2.42</v>
      </c>
      <c r="F19" s="22">
        <v>6.14</v>
      </c>
      <c r="G19" s="22">
        <v>1.1299999999999999</v>
      </c>
      <c r="H19" s="22">
        <v>0</v>
      </c>
      <c r="I19" s="22">
        <v>-0.09</v>
      </c>
      <c r="J19" s="22">
        <v>4.3899999999999997</v>
      </c>
      <c r="K19" s="22">
        <v>0</v>
      </c>
      <c r="L19" s="22">
        <v>-1.56</v>
      </c>
      <c r="M19" s="22">
        <v>-9.36</v>
      </c>
      <c r="N19" s="115">
        <f t="shared" si="4"/>
        <v>128.69999999999999</v>
      </c>
      <c r="O19" s="115">
        <f t="shared" si="0"/>
        <v>1.56</v>
      </c>
      <c r="P19" s="22">
        <f t="shared" si="5"/>
        <v>0.78</v>
      </c>
      <c r="Q19" s="131">
        <f t="shared" si="1"/>
        <v>2.34</v>
      </c>
      <c r="R19" s="131">
        <f t="shared" si="2"/>
        <v>131.04</v>
      </c>
      <c r="S19" s="182">
        <f t="shared" si="3"/>
        <v>1.8181818181818181E-2</v>
      </c>
    </row>
    <row r="20" spans="1:19" x14ac:dyDescent="0.2"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15"/>
      <c r="O20" s="115"/>
      <c r="P20" s="115"/>
      <c r="Q20" s="131"/>
      <c r="R20" s="131"/>
      <c r="S20" s="182"/>
    </row>
    <row r="21" spans="1:19" ht="12" thickBot="1" x14ac:dyDescent="0.25">
      <c r="A21" s="170" t="s">
        <v>131</v>
      </c>
      <c r="B21" s="183">
        <f>SUM(B8:B20)</f>
        <v>10557</v>
      </c>
      <c r="C21" s="184">
        <f>SUM(C8:C20)</f>
        <v>1075.55</v>
      </c>
      <c r="D21" s="184">
        <f>SUM(D8:D20)</f>
        <v>0</v>
      </c>
      <c r="E21" s="184">
        <f>SUM(E8:E20)</f>
        <v>-20.189999999999998</v>
      </c>
      <c r="F21" s="184">
        <f t="shared" ref="F21:R21" si="6">SUM(F8:F20)</f>
        <v>51.300000000000011</v>
      </c>
      <c r="G21" s="184">
        <f t="shared" si="6"/>
        <v>9.4499999999999993</v>
      </c>
      <c r="H21" s="184">
        <f t="shared" si="6"/>
        <v>0</v>
      </c>
      <c r="I21" s="184">
        <f t="shared" si="6"/>
        <v>-0.76999999999999991</v>
      </c>
      <c r="J21" s="184">
        <f t="shared" si="6"/>
        <v>36.669999999999995</v>
      </c>
      <c r="K21" s="184">
        <f t="shared" si="6"/>
        <v>0</v>
      </c>
      <c r="L21" s="184">
        <f t="shared" si="6"/>
        <v>-13.060000000000002</v>
      </c>
      <c r="M21" s="184">
        <f t="shared" si="6"/>
        <v>-78.169999999999987</v>
      </c>
      <c r="N21" s="130">
        <f t="shared" si="6"/>
        <v>1060.7799999999997</v>
      </c>
      <c r="O21" s="130">
        <f t="shared" si="6"/>
        <v>13.060000000000002</v>
      </c>
      <c r="P21" s="130">
        <f t="shared" si="6"/>
        <v>6.5400000000000009</v>
      </c>
      <c r="Q21" s="184">
        <f t="shared" si="6"/>
        <v>19.600000000000001</v>
      </c>
      <c r="R21" s="184">
        <f t="shared" si="6"/>
        <v>1080.3799999999999</v>
      </c>
      <c r="S21" s="185">
        <f>+Q21/N21</f>
        <v>1.8476969776956585E-2</v>
      </c>
    </row>
    <row r="22" spans="1:19" ht="12" thickTop="1" x14ac:dyDescent="0.2">
      <c r="A22" s="170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15"/>
      <c r="O22" s="115"/>
      <c r="P22" s="115"/>
      <c r="Q22" s="131"/>
      <c r="R22" s="131"/>
      <c r="S22" s="182"/>
    </row>
    <row r="23" spans="1:19" ht="12" thickBot="1" x14ac:dyDescent="0.25">
      <c r="A23" s="166" t="s">
        <v>132</v>
      </c>
      <c r="B23" s="183">
        <f>ROUND(+B21/12,0)</f>
        <v>880</v>
      </c>
      <c r="C23" s="184">
        <f>+C21/12</f>
        <v>89.629166666666663</v>
      </c>
      <c r="D23" s="184">
        <f>+D21/12</f>
        <v>0</v>
      </c>
      <c r="E23" s="184">
        <f>+E21/12</f>
        <v>-1.6824999999999999</v>
      </c>
      <c r="F23" s="184">
        <f t="shared" ref="F23:R23" si="7">+F21/12</f>
        <v>4.2750000000000012</v>
      </c>
      <c r="G23" s="184">
        <f t="shared" si="7"/>
        <v>0.78749999999999998</v>
      </c>
      <c r="H23" s="184">
        <f t="shared" si="7"/>
        <v>0</v>
      </c>
      <c r="I23" s="184">
        <f t="shared" si="7"/>
        <v>-6.4166666666666664E-2</v>
      </c>
      <c r="J23" s="184">
        <f t="shared" si="7"/>
        <v>3.0558333333333327</v>
      </c>
      <c r="K23" s="184">
        <f t="shared" si="7"/>
        <v>0</v>
      </c>
      <c r="L23" s="184">
        <f t="shared" si="7"/>
        <v>-1.0883333333333336</v>
      </c>
      <c r="M23" s="184">
        <f t="shared" si="7"/>
        <v>-6.5141666666666653</v>
      </c>
      <c r="N23" s="130">
        <f t="shared" si="7"/>
        <v>88.398333333333312</v>
      </c>
      <c r="O23" s="130">
        <f>-L23</f>
        <v>1.0883333333333336</v>
      </c>
      <c r="P23" s="130">
        <f t="shared" ref="P23:P29" si="8">ROUND($B23*$G$42,2)</f>
        <v>0.55000000000000004</v>
      </c>
      <c r="Q23" s="130">
        <f t="shared" si="7"/>
        <v>1.6333333333333335</v>
      </c>
      <c r="R23" s="184">
        <f t="shared" si="7"/>
        <v>90.031666666666652</v>
      </c>
      <c r="S23" s="185">
        <f>+Q23/N23</f>
        <v>1.8476969776956585E-2</v>
      </c>
    </row>
    <row r="24" spans="1:19" ht="12" thickTop="1" x14ac:dyDescent="0.2"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15"/>
      <c r="O24" s="115"/>
      <c r="P24" s="115"/>
      <c r="Q24" s="115"/>
      <c r="R24" s="131"/>
    </row>
    <row r="25" spans="1:19" x14ac:dyDescent="0.2">
      <c r="A25" s="186" t="s">
        <v>313</v>
      </c>
      <c r="B25" s="25"/>
      <c r="C25" s="129">
        <f>+C21/$B$21*100</f>
        <v>10.188026901581889</v>
      </c>
      <c r="D25" s="129">
        <f t="shared" ref="D25:R25" si="9">+D21/$B$21*100</f>
        <v>0</v>
      </c>
      <c r="E25" s="129">
        <f t="shared" si="9"/>
        <v>-0.19124751349815286</v>
      </c>
      <c r="F25" s="129">
        <f t="shared" si="9"/>
        <v>0.48593350383631723</v>
      </c>
      <c r="G25" s="129">
        <f t="shared" si="9"/>
        <v>8.9514066496163669E-2</v>
      </c>
      <c r="H25" s="129">
        <f t="shared" si="9"/>
        <v>0</v>
      </c>
      <c r="I25" s="129">
        <f t="shared" si="9"/>
        <v>-7.2937387515392624E-3</v>
      </c>
      <c r="J25" s="129">
        <f t="shared" si="9"/>
        <v>0.34735246755707111</v>
      </c>
      <c r="K25" s="129">
        <f t="shared" si="9"/>
        <v>0</v>
      </c>
      <c r="L25" s="129">
        <f t="shared" si="9"/>
        <v>-0.12370938713649714</v>
      </c>
      <c r="M25" s="129">
        <f t="shared" si="9"/>
        <v>-0.74045656910107027</v>
      </c>
      <c r="N25" s="129">
        <f t="shared" si="9"/>
        <v>10.048119730984178</v>
      </c>
      <c r="O25" s="129">
        <f t="shared" si="9"/>
        <v>0.12370938713649714</v>
      </c>
      <c r="P25" s="129">
        <f t="shared" si="9"/>
        <v>6.1949417448138686E-2</v>
      </c>
      <c r="Q25" s="129">
        <f t="shared" si="9"/>
        <v>0.18565880458463579</v>
      </c>
      <c r="R25" s="129">
        <f t="shared" si="9"/>
        <v>10.233778535568817</v>
      </c>
      <c r="S25" s="182"/>
    </row>
    <row r="26" spans="1:19" ht="10.5" customHeight="1" x14ac:dyDescent="0.2"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15"/>
      <c r="O26" s="115"/>
      <c r="P26" s="115"/>
      <c r="Q26" s="115"/>
      <c r="R26" s="131"/>
    </row>
    <row r="27" spans="1:19" ht="12" thickBot="1" x14ac:dyDescent="0.25">
      <c r="A27" s="166" t="s">
        <v>314</v>
      </c>
      <c r="B27" s="332">
        <f>ROUND(B23,-2)</f>
        <v>900</v>
      </c>
      <c r="C27" s="184">
        <f>ROUND($F$34+IF($B27&gt;600,(600*$F$38+(($B27-600)*$F$45)),$B27*$F$38),2)</f>
        <v>91.78</v>
      </c>
      <c r="D27" s="184">
        <f>ROUND($B27*$F$56,2)</f>
        <v>0</v>
      </c>
      <c r="E27" s="184">
        <f>ROUND($B27*$F$57,2)</f>
        <v>-1.72</v>
      </c>
      <c r="F27" s="184">
        <f>ROUND($B27*$F$58,2)</f>
        <v>4.37</v>
      </c>
      <c r="G27" s="184">
        <f>ROUND($B27*$F$39,2)</f>
        <v>0.81</v>
      </c>
      <c r="H27" s="184">
        <f>ROUND($B27*$F$59,2)</f>
        <v>0</v>
      </c>
      <c r="I27" s="184">
        <f>ROUND($B27*$F$60,2)</f>
        <v>-7.0000000000000007E-2</v>
      </c>
      <c r="J27" s="184">
        <f>ROUND($B27*$F$40,2)</f>
        <v>3.12</v>
      </c>
      <c r="K27" s="184">
        <f>ROUND($F$35+IF($B27&gt;600,(600*$F$41+(($B27-600)*$F$48)),$B27*$F$38),2)</f>
        <v>0</v>
      </c>
      <c r="L27" s="184">
        <f>ROUND($B27*$F$42,2)</f>
        <v>-1.1100000000000001</v>
      </c>
      <c r="M27" s="184">
        <f>ROUND($B27*$F$52,2)</f>
        <v>-6.67</v>
      </c>
      <c r="N27" s="130">
        <f>SUM(C27:M27)</f>
        <v>90.510000000000019</v>
      </c>
      <c r="O27" s="130">
        <f>-L27</f>
        <v>1.1100000000000001</v>
      </c>
      <c r="P27" s="130">
        <f t="shared" si="8"/>
        <v>0.56000000000000005</v>
      </c>
      <c r="Q27" s="130">
        <f>SUM(O27:P27)</f>
        <v>1.6700000000000002</v>
      </c>
      <c r="R27" s="184">
        <f>+N27+Q27</f>
        <v>92.180000000000021</v>
      </c>
      <c r="S27" s="185">
        <f>+Q27/N27</f>
        <v>1.8450999889514968E-2</v>
      </c>
    </row>
    <row r="28" spans="1:19" ht="12" thickTop="1" x14ac:dyDescent="0.2">
      <c r="A28" s="166"/>
      <c r="B28" s="187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26"/>
      <c r="O28" s="126"/>
      <c r="P28" s="126"/>
      <c r="Q28" s="126"/>
      <c r="R28" s="188"/>
      <c r="S28" s="189"/>
    </row>
    <row r="29" spans="1:19" ht="12" thickBot="1" x14ac:dyDescent="0.25">
      <c r="A29" s="166" t="s">
        <v>315</v>
      </c>
      <c r="B29" s="183">
        <v>1000</v>
      </c>
      <c r="C29" s="184">
        <f>ROUND($F$34+IF($B29&gt;600,(600*$F$38+(($B29-600)*$F$45)),$B29*$F$38),2)</f>
        <v>102.41</v>
      </c>
      <c r="D29" s="184">
        <f>ROUND($B29*$F$56,2)</f>
        <v>0</v>
      </c>
      <c r="E29" s="184">
        <f>ROUND($B29*$F$57,2)</f>
        <v>-1.91</v>
      </c>
      <c r="F29" s="184">
        <f>ROUND($B29*$F$58,2)</f>
        <v>4.8600000000000003</v>
      </c>
      <c r="G29" s="184">
        <f>ROUND($B29*$F$39,2)</f>
        <v>0.9</v>
      </c>
      <c r="H29" s="184">
        <f>ROUND($B29*$F$59,2)</f>
        <v>0</v>
      </c>
      <c r="I29" s="184">
        <f>ROUND($B29*$F$60,2)</f>
        <v>-7.0000000000000007E-2</v>
      </c>
      <c r="J29" s="184">
        <f>ROUND($B29*$F$40,2)</f>
        <v>3.47</v>
      </c>
      <c r="K29" s="184">
        <f>ROUND($F$35+IF($B29&gt;600,(600*$F$41+(($B29-600)*$F$48)),$B29*$F$38),2)</f>
        <v>0</v>
      </c>
      <c r="L29" s="184">
        <f>ROUND($B29*$F$42,2)</f>
        <v>-1.24</v>
      </c>
      <c r="M29" s="184">
        <f>ROUND($B29*$F$52,2)</f>
        <v>-7.41</v>
      </c>
      <c r="N29" s="130">
        <f>SUM(C29:M29)</f>
        <v>101.01000000000002</v>
      </c>
      <c r="O29" s="130">
        <f>-L29</f>
        <v>1.24</v>
      </c>
      <c r="P29" s="130">
        <f t="shared" si="8"/>
        <v>0.62</v>
      </c>
      <c r="Q29" s="130">
        <f>SUM(O29:P29)</f>
        <v>1.8599999999999999</v>
      </c>
      <c r="R29" s="184">
        <f>+N29+Q29</f>
        <v>102.87000000000002</v>
      </c>
      <c r="S29" s="185">
        <f>+Q29/N29</f>
        <v>1.8414018414018411E-2</v>
      </c>
    </row>
    <row r="30" spans="1:19" ht="12" thickTop="1" x14ac:dyDescent="0.2"/>
    <row r="32" spans="1:19" ht="45" x14ac:dyDescent="0.2">
      <c r="A32" s="190" t="s">
        <v>316</v>
      </c>
      <c r="B32" s="191"/>
      <c r="C32" s="191"/>
      <c r="D32" s="191"/>
      <c r="F32" s="336" t="s">
        <v>481</v>
      </c>
      <c r="G32" s="192" t="s">
        <v>413</v>
      </c>
    </row>
    <row r="33" spans="1:10" x14ac:dyDescent="0.2">
      <c r="A33" s="404" t="s">
        <v>133</v>
      </c>
      <c r="B33" s="404"/>
      <c r="C33" s="404"/>
      <c r="D33" s="404"/>
      <c r="F33" s="193"/>
      <c r="G33" s="194"/>
    </row>
    <row r="34" spans="1:10" x14ac:dyDescent="0.2">
      <c r="A34" s="408" t="s">
        <v>317</v>
      </c>
      <c r="B34" s="408"/>
      <c r="C34" s="408"/>
      <c r="D34" s="408"/>
      <c r="F34" s="315">
        <v>7.49</v>
      </c>
      <c r="G34" s="195">
        <f>+F34</f>
        <v>7.49</v>
      </c>
      <c r="H34" s="39" t="s">
        <v>134</v>
      </c>
    </row>
    <row r="35" spans="1:10" x14ac:dyDescent="0.2">
      <c r="A35" s="408" t="s">
        <v>135</v>
      </c>
      <c r="B35" s="408"/>
      <c r="C35" s="408"/>
      <c r="D35" s="408"/>
      <c r="F35" s="334">
        <v>0</v>
      </c>
      <c r="G35" s="196">
        <f>+F35</f>
        <v>0</v>
      </c>
      <c r="H35" s="39" t="s">
        <v>134</v>
      </c>
    </row>
    <row r="36" spans="1:10" ht="12" thickBot="1" x14ac:dyDescent="0.25">
      <c r="A36" s="405" t="s">
        <v>136</v>
      </c>
      <c r="B36" s="405"/>
      <c r="C36" s="405"/>
      <c r="D36" s="405"/>
      <c r="F36" s="197">
        <f>SUM(F34:F35)</f>
        <v>7.49</v>
      </c>
      <c r="G36" s="198">
        <f>SUM(G34:G35)</f>
        <v>7.49</v>
      </c>
    </row>
    <row r="37" spans="1:10" ht="12" thickTop="1" x14ac:dyDescent="0.2">
      <c r="A37" s="404" t="s">
        <v>137</v>
      </c>
      <c r="B37" s="404"/>
      <c r="C37" s="404"/>
      <c r="D37" s="404"/>
      <c r="F37" s="335"/>
      <c r="G37" s="200"/>
    </row>
    <row r="38" spans="1:10" x14ac:dyDescent="0.2">
      <c r="A38" s="408" t="s">
        <v>138</v>
      </c>
      <c r="B38" s="408"/>
      <c r="C38" s="408"/>
      <c r="D38" s="408"/>
      <c r="F38" s="316">
        <v>8.7335999999999997E-2</v>
      </c>
      <c r="G38" s="202">
        <f>+F38</f>
        <v>8.7335999999999997E-2</v>
      </c>
      <c r="H38" s="39" t="s">
        <v>139</v>
      </c>
    </row>
    <row r="39" spans="1:10" x14ac:dyDescent="0.2">
      <c r="A39" s="408" t="s">
        <v>140</v>
      </c>
      <c r="B39" s="408"/>
      <c r="C39" s="408"/>
      <c r="D39" s="408"/>
      <c r="F39" s="316">
        <v>8.9499999999999996E-4</v>
      </c>
      <c r="G39" s="202">
        <v>9.3700000000000001E-4</v>
      </c>
      <c r="H39" s="39" t="s">
        <v>139</v>
      </c>
    </row>
    <row r="40" spans="1:10" x14ac:dyDescent="0.2">
      <c r="A40" s="408" t="s">
        <v>141</v>
      </c>
      <c r="B40" s="408"/>
      <c r="C40" s="408"/>
      <c r="D40" s="408"/>
      <c r="F40" s="316">
        <v>3.4720000000000003E-3</v>
      </c>
      <c r="G40" s="202">
        <f>+F40</f>
        <v>3.4720000000000003E-3</v>
      </c>
      <c r="H40" s="25" t="s">
        <v>139</v>
      </c>
      <c r="I40" s="25"/>
      <c r="J40" s="25"/>
    </row>
    <row r="41" spans="1:10" x14ac:dyDescent="0.2">
      <c r="A41" s="408" t="s">
        <v>142</v>
      </c>
      <c r="B41" s="408"/>
      <c r="C41" s="408"/>
      <c r="D41" s="408"/>
      <c r="F41" s="316">
        <v>0</v>
      </c>
      <c r="G41" s="202">
        <f>+F41</f>
        <v>0</v>
      </c>
      <c r="H41" s="25" t="s">
        <v>139</v>
      </c>
      <c r="I41" s="25"/>
      <c r="J41" s="25"/>
    </row>
    <row r="42" spans="1:10" x14ac:dyDescent="0.2">
      <c r="A42" s="408" t="s">
        <v>143</v>
      </c>
      <c r="B42" s="408"/>
      <c r="C42" s="408"/>
      <c r="D42" s="408"/>
      <c r="F42" s="334">
        <v>-1.237E-3</v>
      </c>
      <c r="G42" s="203">
        <f>'Summary of Rates'!E11</f>
        <v>6.2100000000000002E-4</v>
      </c>
      <c r="H42" s="25" t="s">
        <v>139</v>
      </c>
      <c r="I42" s="25"/>
      <c r="J42" s="25"/>
    </row>
    <row r="43" spans="1:10" ht="12" thickBot="1" x14ac:dyDescent="0.25">
      <c r="A43" s="405" t="s">
        <v>144</v>
      </c>
      <c r="B43" s="405"/>
      <c r="C43" s="405"/>
      <c r="D43" s="405"/>
      <c r="F43" s="333">
        <f>SUM(F38:F42)</f>
        <v>9.0466000000000005E-2</v>
      </c>
      <c r="G43" s="205">
        <f>SUM(G38:G42)</f>
        <v>9.236599999999999E-2</v>
      </c>
      <c r="H43" s="25" t="s">
        <v>139</v>
      </c>
      <c r="I43" s="25"/>
      <c r="J43" s="25"/>
    </row>
    <row r="44" spans="1:10" ht="12" thickTop="1" x14ac:dyDescent="0.2">
      <c r="A44" s="404"/>
      <c r="B44" s="404"/>
      <c r="C44" s="404"/>
      <c r="D44" s="404"/>
      <c r="F44" s="206"/>
      <c r="G44" s="202"/>
    </row>
    <row r="45" spans="1:10" x14ac:dyDescent="0.2">
      <c r="A45" s="404" t="s">
        <v>145</v>
      </c>
      <c r="B45" s="404"/>
      <c r="C45" s="404"/>
      <c r="D45" s="404"/>
      <c r="F45" s="316">
        <v>0.106297</v>
      </c>
      <c r="G45" s="202">
        <f>+F45</f>
        <v>0.106297</v>
      </c>
      <c r="H45" s="39" t="s">
        <v>139</v>
      </c>
    </row>
    <row r="46" spans="1:10" x14ac:dyDescent="0.2">
      <c r="A46" s="408" t="s">
        <v>140</v>
      </c>
      <c r="B46" s="408"/>
      <c r="C46" s="408"/>
      <c r="D46" s="408"/>
      <c r="F46" s="316">
        <v>8.9499999999999996E-4</v>
      </c>
      <c r="G46" s="202">
        <f>+G39</f>
        <v>9.3700000000000001E-4</v>
      </c>
      <c r="H46" s="39" t="s">
        <v>139</v>
      </c>
    </row>
    <row r="47" spans="1:10" x14ac:dyDescent="0.2">
      <c r="A47" s="408" t="s">
        <v>141</v>
      </c>
      <c r="B47" s="408"/>
      <c r="C47" s="408"/>
      <c r="D47" s="408"/>
      <c r="F47" s="316">
        <v>3.4720000000000003E-3</v>
      </c>
      <c r="G47" s="202">
        <f>+F47</f>
        <v>3.4720000000000003E-3</v>
      </c>
      <c r="H47" s="39" t="s">
        <v>139</v>
      </c>
    </row>
    <row r="48" spans="1:10" x14ac:dyDescent="0.2">
      <c r="A48" s="408" t="s">
        <v>146</v>
      </c>
      <c r="B48" s="408"/>
      <c r="C48" s="408"/>
      <c r="D48" s="408"/>
      <c r="F48" s="316">
        <v>0</v>
      </c>
      <c r="G48" s="202">
        <f>+F48</f>
        <v>0</v>
      </c>
      <c r="H48" s="25" t="s">
        <v>139</v>
      </c>
      <c r="I48" s="25"/>
      <c r="J48" s="25"/>
    </row>
    <row r="49" spans="1:19" x14ac:dyDescent="0.2">
      <c r="A49" s="408" t="s">
        <v>143</v>
      </c>
      <c r="B49" s="408"/>
      <c r="C49" s="408"/>
      <c r="D49" s="408"/>
      <c r="F49" s="334">
        <v>-1.237E-3</v>
      </c>
      <c r="G49" s="202">
        <f>G42</f>
        <v>6.2100000000000002E-4</v>
      </c>
      <c r="H49" s="25" t="s">
        <v>139</v>
      </c>
      <c r="I49" s="25"/>
      <c r="J49" s="25"/>
    </row>
    <row r="50" spans="1:19" ht="12" thickBot="1" x14ac:dyDescent="0.25">
      <c r="A50" s="405" t="s">
        <v>147</v>
      </c>
      <c r="B50" s="405"/>
      <c r="C50" s="405"/>
      <c r="D50" s="405"/>
      <c r="F50" s="204">
        <f>SUM(F45:F49)</f>
        <v>0.10942700000000001</v>
      </c>
      <c r="G50" s="205">
        <f>SUM(G45:G49)</f>
        <v>0.111327</v>
      </c>
      <c r="H50" s="25" t="s">
        <v>139</v>
      </c>
      <c r="I50" s="25"/>
      <c r="J50" s="25"/>
    </row>
    <row r="51" spans="1:19" ht="12" thickTop="1" x14ac:dyDescent="0.2">
      <c r="A51" s="404"/>
      <c r="B51" s="404"/>
      <c r="C51" s="404"/>
      <c r="D51" s="404"/>
      <c r="F51" s="206"/>
      <c r="G51" s="202"/>
      <c r="H51" s="25"/>
      <c r="I51" s="25"/>
      <c r="J51" s="25"/>
    </row>
    <row r="52" spans="1:19" x14ac:dyDescent="0.2">
      <c r="A52" s="405" t="s">
        <v>154</v>
      </c>
      <c r="B52" s="405"/>
      <c r="C52" s="405"/>
      <c r="D52" s="405"/>
      <c r="F52" s="316">
        <v>-7.4058380000000005E-3</v>
      </c>
      <c r="G52" s="202">
        <v>-7.4060000000000003E-3</v>
      </c>
      <c r="H52" s="25" t="s">
        <v>139</v>
      </c>
      <c r="I52" s="25"/>
      <c r="J52" s="25"/>
    </row>
    <row r="53" spans="1:19" x14ac:dyDescent="0.2">
      <c r="A53" s="405" t="s">
        <v>152</v>
      </c>
      <c r="B53" s="405"/>
      <c r="C53" s="405"/>
      <c r="D53" s="405"/>
      <c r="F53" s="316">
        <v>0</v>
      </c>
      <c r="G53" s="202">
        <f>+F53</f>
        <v>0</v>
      </c>
      <c r="H53" s="25" t="s">
        <v>139</v>
      </c>
    </row>
    <row r="54" spans="1:19" x14ac:dyDescent="0.2">
      <c r="A54" s="404"/>
      <c r="B54" s="404"/>
      <c r="C54" s="404"/>
      <c r="D54" s="404"/>
      <c r="F54" s="201"/>
      <c r="G54" s="202"/>
    </row>
    <row r="55" spans="1:19" x14ac:dyDescent="0.2">
      <c r="A55" s="404" t="s">
        <v>318</v>
      </c>
      <c r="B55" s="404"/>
      <c r="C55" s="404"/>
      <c r="D55" s="404"/>
      <c r="F55" s="201"/>
      <c r="G55" s="202"/>
      <c r="H55" s="39" t="s">
        <v>139</v>
      </c>
    </row>
    <row r="56" spans="1:19" x14ac:dyDescent="0.2">
      <c r="A56" s="408" t="s">
        <v>148</v>
      </c>
      <c r="B56" s="408"/>
      <c r="C56" s="408"/>
      <c r="D56" s="408"/>
      <c r="E56" s="25"/>
      <c r="F56" s="316">
        <v>0</v>
      </c>
      <c r="G56" s="202">
        <f>+F56</f>
        <v>0</v>
      </c>
      <c r="H56" s="39" t="s">
        <v>139</v>
      </c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</row>
    <row r="57" spans="1:19" x14ac:dyDescent="0.2">
      <c r="A57" s="408" t="s">
        <v>149</v>
      </c>
      <c r="B57" s="408"/>
      <c r="C57" s="408"/>
      <c r="D57" s="408"/>
      <c r="F57" s="316">
        <v>-1.913E-3</v>
      </c>
      <c r="G57" s="202">
        <f>+F57</f>
        <v>-1.913E-3</v>
      </c>
      <c r="H57" s="25" t="s">
        <v>139</v>
      </c>
      <c r="I57" s="25"/>
      <c r="J57" s="25"/>
    </row>
    <row r="58" spans="1:19" x14ac:dyDescent="0.2">
      <c r="A58" s="408" t="s">
        <v>150</v>
      </c>
      <c r="B58" s="408"/>
      <c r="C58" s="408"/>
      <c r="D58" s="408"/>
      <c r="F58" s="316">
        <v>4.8599999999999997E-3</v>
      </c>
      <c r="G58" s="202">
        <f>+F58</f>
        <v>4.8599999999999997E-3</v>
      </c>
      <c r="H58" s="25" t="s">
        <v>139</v>
      </c>
      <c r="I58" s="25"/>
      <c r="J58" s="25"/>
      <c r="K58" s="131"/>
    </row>
    <row r="59" spans="1:19" x14ac:dyDescent="0.2">
      <c r="A59" s="408" t="s">
        <v>151</v>
      </c>
      <c r="B59" s="408"/>
      <c r="C59" s="408"/>
      <c r="D59" s="408"/>
      <c r="F59" s="316">
        <v>0</v>
      </c>
      <c r="G59" s="202">
        <f t="shared" ref="G59:G60" si="10">+F59</f>
        <v>0</v>
      </c>
      <c r="H59" s="25" t="s">
        <v>139</v>
      </c>
      <c r="I59" s="25"/>
      <c r="J59" s="25"/>
    </row>
    <row r="60" spans="1:19" x14ac:dyDescent="0.2">
      <c r="A60" s="408" t="s">
        <v>153</v>
      </c>
      <c r="B60" s="408"/>
      <c r="C60" s="408"/>
      <c r="D60" s="408"/>
      <c r="F60" s="316">
        <v>-7.2999999999999999E-5</v>
      </c>
      <c r="G60" s="202">
        <f t="shared" si="10"/>
        <v>-7.2999999999999999E-5</v>
      </c>
      <c r="H60" s="25" t="s">
        <v>139</v>
      </c>
      <c r="I60" s="25"/>
      <c r="J60" s="25"/>
    </row>
    <row r="61" spans="1:19" ht="12" thickBot="1" x14ac:dyDescent="0.25">
      <c r="A61" s="405" t="s">
        <v>319</v>
      </c>
      <c r="B61" s="405"/>
      <c r="C61" s="405"/>
      <c r="D61" s="405"/>
      <c r="F61" s="204">
        <f>SUM(F56:F60)</f>
        <v>2.8739999999999998E-3</v>
      </c>
      <c r="G61" s="205">
        <f>SUM(G56:G60)</f>
        <v>2.8739999999999998E-3</v>
      </c>
      <c r="H61" s="25" t="s">
        <v>139</v>
      </c>
    </row>
    <row r="62" spans="1:19" ht="12" thickTop="1" x14ac:dyDescent="0.2">
      <c r="A62" s="404"/>
      <c r="B62" s="404"/>
      <c r="C62" s="404"/>
      <c r="D62" s="404"/>
      <c r="F62" s="199"/>
      <c r="G62" s="200"/>
    </row>
    <row r="63" spans="1:19" x14ac:dyDescent="0.2">
      <c r="A63" s="405" t="s">
        <v>320</v>
      </c>
      <c r="B63" s="405"/>
      <c r="C63" s="405"/>
      <c r="D63" s="405"/>
      <c r="F63" s="207">
        <f>SUM(F43,F52:F53,F61)</f>
        <v>8.5934162000000008E-2</v>
      </c>
      <c r="G63" s="196">
        <f>SUM(G43,G52:G53,G61)</f>
        <v>8.7833999999999995E-2</v>
      </c>
      <c r="H63" s="25" t="s">
        <v>139</v>
      </c>
    </row>
    <row r="64" spans="1:19" x14ac:dyDescent="0.2">
      <c r="A64" s="405" t="s">
        <v>321</v>
      </c>
      <c r="B64" s="405"/>
      <c r="C64" s="405"/>
      <c r="D64" s="405"/>
      <c r="F64" s="208">
        <f>SUM(F50,F52:F53,F61)</f>
        <v>0.10489516200000001</v>
      </c>
      <c r="G64" s="209">
        <f>SUM(G50,G52:G53,G61)</f>
        <v>0.106795</v>
      </c>
      <c r="H64" s="25" t="s">
        <v>139</v>
      </c>
    </row>
    <row r="68" spans="1:19" x14ac:dyDescent="0.2">
      <c r="A68" s="406" t="s">
        <v>482</v>
      </c>
      <c r="B68" s="406"/>
      <c r="C68" s="406"/>
      <c r="D68" s="406"/>
    </row>
    <row r="69" spans="1:19" ht="45" x14ac:dyDescent="0.2">
      <c r="A69" s="210"/>
      <c r="B69" s="210" t="s">
        <v>322</v>
      </c>
      <c r="C69" s="210" t="s">
        <v>323</v>
      </c>
      <c r="D69" s="210" t="s">
        <v>324</v>
      </c>
      <c r="E69" s="210"/>
      <c r="F69" s="210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0"/>
      <c r="S69" s="210"/>
    </row>
    <row r="70" spans="1:19" x14ac:dyDescent="0.2">
      <c r="A70" s="39" t="str">
        <f t="shared" ref="A70:A81" si="11">+A8</f>
        <v>January</v>
      </c>
      <c r="B70" s="343">
        <v>1258458999.9999998</v>
      </c>
      <c r="C70" s="343">
        <v>1029336</v>
      </c>
      <c r="D70" s="181">
        <f>ROUND(+B70/C70,0)</f>
        <v>1223</v>
      </c>
    </row>
    <row r="71" spans="1:19" x14ac:dyDescent="0.2">
      <c r="A71" s="39" t="str">
        <f t="shared" si="11"/>
        <v>February</v>
      </c>
      <c r="B71" s="343">
        <v>1089253000</v>
      </c>
      <c r="C71" s="343">
        <v>1030405</v>
      </c>
      <c r="D71" s="181">
        <f t="shared" ref="D71:D81" si="12">ROUND(+B71/C71,0)</f>
        <v>1057</v>
      </c>
    </row>
    <row r="72" spans="1:19" x14ac:dyDescent="0.2">
      <c r="A72" s="39" t="str">
        <f t="shared" si="11"/>
        <v>March</v>
      </c>
      <c r="B72" s="343">
        <v>1040985000</v>
      </c>
      <c r="C72" s="343">
        <v>1031320</v>
      </c>
      <c r="D72" s="181">
        <f t="shared" si="12"/>
        <v>1009</v>
      </c>
    </row>
    <row r="73" spans="1:19" x14ac:dyDescent="0.2">
      <c r="A73" s="39" t="str">
        <f t="shared" si="11"/>
        <v>April</v>
      </c>
      <c r="B73" s="343">
        <v>858224000</v>
      </c>
      <c r="C73" s="343">
        <v>1032177</v>
      </c>
      <c r="D73" s="181">
        <f t="shared" si="12"/>
        <v>831</v>
      </c>
    </row>
    <row r="74" spans="1:19" x14ac:dyDescent="0.2">
      <c r="A74" s="39" t="str">
        <f t="shared" si="11"/>
        <v>May</v>
      </c>
      <c r="B74" s="343">
        <v>739742000</v>
      </c>
      <c r="C74" s="343">
        <v>1020686</v>
      </c>
      <c r="D74" s="181">
        <f t="shared" si="12"/>
        <v>725</v>
      </c>
    </row>
    <row r="75" spans="1:19" x14ac:dyDescent="0.2">
      <c r="A75" s="39" t="str">
        <f t="shared" si="11"/>
        <v>June</v>
      </c>
      <c r="B75" s="343">
        <v>680386000</v>
      </c>
      <c r="C75" s="343">
        <v>1021433</v>
      </c>
      <c r="D75" s="181">
        <f t="shared" si="12"/>
        <v>666</v>
      </c>
    </row>
    <row r="76" spans="1:19" x14ac:dyDescent="0.2">
      <c r="A76" s="39" t="str">
        <f t="shared" si="11"/>
        <v>July</v>
      </c>
      <c r="B76" s="343">
        <v>681210000</v>
      </c>
      <c r="C76" s="343">
        <v>1021991</v>
      </c>
      <c r="D76" s="181">
        <f t="shared" si="12"/>
        <v>667</v>
      </c>
    </row>
    <row r="77" spans="1:19" x14ac:dyDescent="0.2">
      <c r="A77" s="39" t="str">
        <f t="shared" si="11"/>
        <v>August</v>
      </c>
      <c r="B77" s="343">
        <v>664685000</v>
      </c>
      <c r="C77" s="343">
        <v>1022870</v>
      </c>
      <c r="D77" s="181">
        <f t="shared" si="12"/>
        <v>650</v>
      </c>
    </row>
    <row r="78" spans="1:19" x14ac:dyDescent="0.2">
      <c r="A78" s="39" t="str">
        <f t="shared" si="11"/>
        <v>September</v>
      </c>
      <c r="B78" s="343">
        <v>667587999.99999988</v>
      </c>
      <c r="C78" s="343">
        <v>1024028</v>
      </c>
      <c r="D78" s="181">
        <f t="shared" si="12"/>
        <v>652</v>
      </c>
    </row>
    <row r="79" spans="1:19" x14ac:dyDescent="0.2">
      <c r="A79" s="39" t="str">
        <f t="shared" si="11"/>
        <v>October</v>
      </c>
      <c r="B79" s="343">
        <v>832841999.99999988</v>
      </c>
      <c r="C79" s="343">
        <v>1025543</v>
      </c>
      <c r="D79" s="181">
        <f t="shared" si="12"/>
        <v>812</v>
      </c>
    </row>
    <row r="80" spans="1:19" x14ac:dyDescent="0.2">
      <c r="A80" s="39" t="str">
        <f t="shared" si="11"/>
        <v>November</v>
      </c>
      <c r="B80" s="343">
        <v>1028038000</v>
      </c>
      <c r="C80" s="343">
        <v>1026942</v>
      </c>
      <c r="D80" s="181">
        <f t="shared" si="12"/>
        <v>1001</v>
      </c>
    </row>
    <row r="81" spans="1:4" x14ac:dyDescent="0.2">
      <c r="A81" s="39" t="str">
        <f t="shared" si="11"/>
        <v>December</v>
      </c>
      <c r="B81" s="343">
        <v>1299084000</v>
      </c>
      <c r="C81" s="343">
        <v>1028067</v>
      </c>
      <c r="D81" s="181">
        <f t="shared" si="12"/>
        <v>1264</v>
      </c>
    </row>
    <row r="82" spans="1:4" x14ac:dyDescent="0.2">
      <c r="A82" s="39" t="s">
        <v>79</v>
      </c>
      <c r="B82" s="181">
        <f>SUM(B70:B81)</f>
        <v>10840496000</v>
      </c>
      <c r="C82" s="181">
        <f>SUM(C70:C81)</f>
        <v>12314798</v>
      </c>
      <c r="D82" s="181">
        <f>SUM(D70:D81)</f>
        <v>10557</v>
      </c>
    </row>
    <row r="83" spans="1:4" x14ac:dyDescent="0.2">
      <c r="D83" s="181"/>
    </row>
    <row r="84" spans="1:4" x14ac:dyDescent="0.2">
      <c r="A84" s="39" t="s">
        <v>174</v>
      </c>
      <c r="B84" s="181"/>
      <c r="C84" s="181"/>
      <c r="D84" s="181">
        <f>ROUND(AVERAGE(D70:D81),0)</f>
        <v>880</v>
      </c>
    </row>
    <row r="85" spans="1:4" x14ac:dyDescent="0.2">
      <c r="D85" s="181"/>
    </row>
    <row r="86" spans="1:4" x14ac:dyDescent="0.2">
      <c r="D86" s="181"/>
    </row>
  </sheetData>
  <mergeCells count="38">
    <mergeCell ref="A43:D43"/>
    <mergeCell ref="C6:N6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52:D52"/>
    <mergeCell ref="A53:D53"/>
    <mergeCell ref="A54:D54"/>
    <mergeCell ref="A55:D55"/>
    <mergeCell ref="A44:D44"/>
    <mergeCell ref="A45:D45"/>
    <mergeCell ref="A46:D46"/>
    <mergeCell ref="A47:D47"/>
    <mergeCell ref="A48:D48"/>
    <mergeCell ref="A49:D49"/>
    <mergeCell ref="A62:D62"/>
    <mergeCell ref="A63:D63"/>
    <mergeCell ref="A64:D64"/>
    <mergeCell ref="A68:D68"/>
    <mergeCell ref="A1:S1"/>
    <mergeCell ref="A2:S2"/>
    <mergeCell ref="A3:S3"/>
    <mergeCell ref="A4:S4"/>
    <mergeCell ref="A56:D56"/>
    <mergeCell ref="A57:D57"/>
    <mergeCell ref="A58:D58"/>
    <mergeCell ref="A59:D59"/>
    <mergeCell ref="A60:D60"/>
    <mergeCell ref="A61:D61"/>
    <mergeCell ref="A50:D50"/>
    <mergeCell ref="A51:D51"/>
  </mergeCells>
  <printOptions horizontalCentered="1"/>
  <pageMargins left="0.45" right="0.45" top="0.75" bottom="0.75" header="0.3" footer="0.3"/>
  <pageSetup scale="71" orientation="landscape" blackAndWhite="1" r:id="rId1"/>
  <headerFooter>
    <oddFooter>&amp;R&amp;F
&amp;A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92D050"/>
    <pageSetUpPr fitToPage="1"/>
  </sheetPr>
  <dimension ref="A1:W38"/>
  <sheetViews>
    <sheetView zoomScaleNormal="100" workbookViewId="0">
      <pane xSplit="4" ySplit="7" topLeftCell="K8" activePane="bottomRight" state="frozen"/>
      <selection activeCell="J45" sqref="J45"/>
      <selection pane="topRight" activeCell="J45" sqref="J45"/>
      <selection pane="bottomLeft" activeCell="J45" sqref="J45"/>
      <selection pane="bottomRight" activeCell="A29" sqref="A29:XFD30"/>
    </sheetView>
  </sheetViews>
  <sheetFormatPr defaultColWidth="3.7109375" defaultRowHeight="11.25" x14ac:dyDescent="0.2"/>
  <cols>
    <col min="1" max="1" width="3.42578125" style="39" bestFit="1" customWidth="1"/>
    <col min="2" max="2" width="16.7109375" style="39" bestFit="1" customWidth="1"/>
    <col min="3" max="3" width="15" style="39" bestFit="1" customWidth="1"/>
    <col min="4" max="4" width="13.7109375" style="324" bestFit="1" customWidth="1"/>
    <col min="5" max="5" width="7.5703125" style="39" customWidth="1"/>
    <col min="6" max="8" width="10.28515625" style="39" customWidth="1"/>
    <col min="9" max="9" width="7.28515625" style="39" customWidth="1"/>
    <col min="10" max="11" width="10.28515625" style="39" customWidth="1"/>
    <col min="12" max="12" width="7.28515625" style="39" customWidth="1"/>
    <col min="13" max="15" width="10.28515625" style="39" customWidth="1"/>
    <col min="16" max="16" width="12.7109375" style="39" customWidth="1"/>
    <col min="17" max="17" width="1.140625" style="39" customWidth="1"/>
    <col min="18" max="20" width="10.85546875" style="39" customWidth="1"/>
    <col min="21" max="21" width="1.28515625" style="39" customWidth="1"/>
    <col min="22" max="22" width="11.7109375" style="39" customWidth="1"/>
    <col min="23" max="23" width="6.28515625" style="39" bestFit="1" customWidth="1"/>
    <col min="24" max="16384" width="3.7109375" style="39"/>
  </cols>
  <sheetData>
    <row r="1" spans="1:23" x14ac:dyDescent="0.2">
      <c r="A1" s="407" t="s">
        <v>0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</row>
    <row r="2" spans="1:23" x14ac:dyDescent="0.2">
      <c r="A2" s="407" t="str">
        <f>'Delivery Rate Change Calc'!A2:H2</f>
        <v>2019 Electric Decoupling Filing</v>
      </c>
      <c r="B2" s="407"/>
      <c r="C2" s="407"/>
      <c r="D2" s="40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</row>
    <row r="3" spans="1:23" x14ac:dyDescent="0.2">
      <c r="A3" s="407" t="s">
        <v>331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</row>
    <row r="4" spans="1:23" x14ac:dyDescent="0.2">
      <c r="A4" s="410" t="str">
        <f>'Delivery Rate Change Calc'!A4:H4</f>
        <v>Proposed Effective May 1, 2019</v>
      </c>
      <c r="B4" s="410"/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</row>
    <row r="5" spans="1:23" x14ac:dyDescent="0.2">
      <c r="A5" s="160"/>
      <c r="B5" s="32"/>
      <c r="C5" s="32"/>
      <c r="D5" s="318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25"/>
    </row>
    <row r="6" spans="1:23" x14ac:dyDescent="0.2">
      <c r="A6" s="160"/>
      <c r="B6" s="32"/>
      <c r="C6" s="32"/>
      <c r="D6" s="318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161"/>
      <c r="R6" s="32" t="s">
        <v>295</v>
      </c>
      <c r="S6" s="32" t="s">
        <v>296</v>
      </c>
      <c r="T6" s="25"/>
      <c r="U6" s="162"/>
      <c r="V6" s="25"/>
      <c r="W6" s="25"/>
    </row>
    <row r="7" spans="1:23" s="106" customFormat="1" ht="67.5" x14ac:dyDescent="0.2">
      <c r="A7" s="326" t="s">
        <v>58</v>
      </c>
      <c r="B7" s="326" t="s">
        <v>31</v>
      </c>
      <c r="C7" s="327" t="s">
        <v>293</v>
      </c>
      <c r="D7" s="328" t="s">
        <v>59</v>
      </c>
      <c r="E7" s="329" t="s">
        <v>60</v>
      </c>
      <c r="F7" s="329" t="s">
        <v>61</v>
      </c>
      <c r="G7" s="329" t="s">
        <v>62</v>
      </c>
      <c r="H7" s="329" t="s">
        <v>63</v>
      </c>
      <c r="I7" s="329" t="s">
        <v>64</v>
      </c>
      <c r="J7" s="329" t="s">
        <v>419</v>
      </c>
      <c r="K7" s="329" t="s">
        <v>65</v>
      </c>
      <c r="L7" s="329" t="s">
        <v>420</v>
      </c>
      <c r="M7" s="329" t="s">
        <v>421</v>
      </c>
      <c r="N7" s="329" t="s">
        <v>66</v>
      </c>
      <c r="O7" s="329" t="s">
        <v>422</v>
      </c>
      <c r="P7" s="330" t="s">
        <v>483</v>
      </c>
      <c r="R7" s="329" t="s">
        <v>423</v>
      </c>
      <c r="S7" s="329" t="s">
        <v>423</v>
      </c>
      <c r="T7" s="327" t="s">
        <v>297</v>
      </c>
      <c r="U7" s="331"/>
      <c r="V7" s="327" t="s">
        <v>424</v>
      </c>
      <c r="W7" s="327" t="s">
        <v>298</v>
      </c>
    </row>
    <row r="8" spans="1:23" x14ac:dyDescent="0.2">
      <c r="A8" s="165">
        <v>1</v>
      </c>
      <c r="B8" s="165">
        <v>7</v>
      </c>
      <c r="C8" s="61">
        <v>10838149000</v>
      </c>
      <c r="D8" s="319">
        <v>1127848000</v>
      </c>
      <c r="E8" s="319">
        <v>0</v>
      </c>
      <c r="F8" s="319">
        <v>-20733000</v>
      </c>
      <c r="G8" s="319">
        <v>52673000</v>
      </c>
      <c r="H8" s="319">
        <v>9700000</v>
      </c>
      <c r="I8" s="319">
        <v>0</v>
      </c>
      <c r="J8" s="319">
        <v>-791000</v>
      </c>
      <c r="K8" s="319">
        <v>37630000</v>
      </c>
      <c r="L8" s="319">
        <v>0</v>
      </c>
      <c r="M8" s="319">
        <v>-13407000</v>
      </c>
      <c r="N8" s="319">
        <v>-80266000</v>
      </c>
      <c r="O8" s="167">
        <f>SUM(E8:N8)</f>
        <v>-15194000</v>
      </c>
      <c r="P8" s="167">
        <f>SUM(D8:N8)</f>
        <v>1112654000</v>
      </c>
      <c r="R8" s="167">
        <f>-M8</f>
        <v>13407000</v>
      </c>
      <c r="S8" s="50">
        <f>+'Sch 142 Impacts'!K9</f>
        <v>6730000</v>
      </c>
      <c r="T8" s="167">
        <f>SUM(R8:S8)</f>
        <v>20137000</v>
      </c>
      <c r="U8" s="168"/>
      <c r="V8" s="167">
        <f>SUM(T8,P8)</f>
        <v>1132791000</v>
      </c>
      <c r="W8" s="169">
        <f>+T8/P8</f>
        <v>1.8098168882689496E-2</v>
      </c>
    </row>
    <row r="9" spans="1:23" x14ac:dyDescent="0.2">
      <c r="A9" s="165">
        <f t="shared" ref="A9:A37" si="0">+A8+1</f>
        <v>2</v>
      </c>
      <c r="B9" s="325" t="s">
        <v>71</v>
      </c>
      <c r="C9" s="61">
        <v>2347000</v>
      </c>
      <c r="D9" s="319">
        <v>212000</v>
      </c>
      <c r="E9" s="319">
        <v>0</v>
      </c>
      <c r="F9" s="319">
        <v>-4000</v>
      </c>
      <c r="G9" s="319">
        <v>10000</v>
      </c>
      <c r="H9" s="319">
        <v>2000</v>
      </c>
      <c r="I9" s="319">
        <v>0</v>
      </c>
      <c r="J9" s="319">
        <v>0</v>
      </c>
      <c r="K9" s="319">
        <v>6000</v>
      </c>
      <c r="L9" s="319">
        <v>0</v>
      </c>
      <c r="M9" s="319">
        <v>3000</v>
      </c>
      <c r="N9" s="319">
        <v>-17000</v>
      </c>
      <c r="O9" s="167">
        <f>SUM(E9:N9)</f>
        <v>0</v>
      </c>
      <c r="P9" s="167">
        <f>SUM(D9:N9)</f>
        <v>212000</v>
      </c>
      <c r="R9" s="167">
        <f>-M9</f>
        <v>-3000</v>
      </c>
      <c r="S9" s="50">
        <f>+'Sch 142 Impacts'!K10</f>
        <v>-2000</v>
      </c>
      <c r="T9" s="167">
        <f>SUM(R9:S9)</f>
        <v>-5000</v>
      </c>
      <c r="U9" s="168"/>
      <c r="V9" s="167">
        <f>SUM(T9,P9)</f>
        <v>207000</v>
      </c>
      <c r="W9" s="169">
        <f>+T9/P9</f>
        <v>-2.358490566037736E-2</v>
      </c>
    </row>
    <row r="10" spans="1:23" x14ac:dyDescent="0.2">
      <c r="A10" s="165">
        <f t="shared" si="0"/>
        <v>3</v>
      </c>
      <c r="B10" s="165" t="s">
        <v>72</v>
      </c>
      <c r="C10" s="172">
        <f t="shared" ref="C10:P10" si="1">SUM(C8:C9)</f>
        <v>10840496000</v>
      </c>
      <c r="D10" s="320">
        <f t="shared" si="1"/>
        <v>1128060000</v>
      </c>
      <c r="E10" s="173">
        <f t="shared" si="1"/>
        <v>0</v>
      </c>
      <c r="F10" s="173">
        <f t="shared" si="1"/>
        <v>-20737000</v>
      </c>
      <c r="G10" s="173">
        <f t="shared" si="1"/>
        <v>52683000</v>
      </c>
      <c r="H10" s="173">
        <f t="shared" si="1"/>
        <v>9702000</v>
      </c>
      <c r="I10" s="173">
        <f t="shared" si="1"/>
        <v>0</v>
      </c>
      <c r="J10" s="173">
        <f t="shared" si="1"/>
        <v>-791000</v>
      </c>
      <c r="K10" s="173">
        <f t="shared" si="1"/>
        <v>37636000</v>
      </c>
      <c r="L10" s="173">
        <f t="shared" si="1"/>
        <v>0</v>
      </c>
      <c r="M10" s="173">
        <f t="shared" si="1"/>
        <v>-13404000</v>
      </c>
      <c r="N10" s="173">
        <f t="shared" si="1"/>
        <v>-80283000</v>
      </c>
      <c r="O10" s="173">
        <f t="shared" si="1"/>
        <v>-15194000</v>
      </c>
      <c r="P10" s="173">
        <f t="shared" si="1"/>
        <v>1112866000</v>
      </c>
      <c r="R10" s="173">
        <f t="shared" ref="R10:S10" si="2">SUM(R8:R9)</f>
        <v>13404000</v>
      </c>
      <c r="S10" s="173">
        <f t="shared" si="2"/>
        <v>6728000</v>
      </c>
      <c r="T10" s="173">
        <f>SUM(T8:T9)</f>
        <v>20132000</v>
      </c>
      <c r="U10" s="168"/>
      <c r="V10" s="173">
        <f>SUM(V8:V9)</f>
        <v>1132998000</v>
      </c>
      <c r="W10" s="174">
        <f>+T10/P10</f>
        <v>1.809022829343335E-2</v>
      </c>
    </row>
    <row r="11" spans="1:23" x14ac:dyDescent="0.2">
      <c r="A11" s="165">
        <f t="shared" si="0"/>
        <v>4</v>
      </c>
      <c r="B11" s="165"/>
      <c r="C11" s="143"/>
      <c r="D11" s="321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R11" s="167"/>
      <c r="S11" s="167"/>
      <c r="T11" s="167"/>
      <c r="U11" s="168"/>
      <c r="V11" s="167"/>
      <c r="W11" s="169"/>
    </row>
    <row r="12" spans="1:23" x14ac:dyDescent="0.2">
      <c r="A12" s="165">
        <f t="shared" si="0"/>
        <v>5</v>
      </c>
      <c r="B12" s="165">
        <v>8</v>
      </c>
      <c r="C12" s="61">
        <v>274905000</v>
      </c>
      <c r="D12" s="319">
        <v>26752000</v>
      </c>
      <c r="E12" s="319">
        <v>0</v>
      </c>
      <c r="F12" s="319">
        <v>-451000</v>
      </c>
      <c r="G12" s="319">
        <v>1157000</v>
      </c>
      <c r="H12" s="319">
        <v>236000</v>
      </c>
      <c r="I12" s="319">
        <v>0</v>
      </c>
      <c r="J12" s="319">
        <v>-17000</v>
      </c>
      <c r="K12" s="319">
        <v>723000</v>
      </c>
      <c r="L12" s="319">
        <v>0</v>
      </c>
      <c r="M12" s="319">
        <v>344000</v>
      </c>
      <c r="N12" s="319">
        <v>-2036000</v>
      </c>
      <c r="O12" s="167">
        <f t="shared" ref="O12:O18" si="3">SUM(E12:N12)</f>
        <v>-44000</v>
      </c>
      <c r="P12" s="167">
        <f t="shared" ref="P12:P18" si="4">SUM(D12:N12)</f>
        <v>26708000</v>
      </c>
      <c r="R12" s="167">
        <f t="shared" ref="R12:R18" si="5">-M12</f>
        <v>-344000</v>
      </c>
      <c r="S12" s="50">
        <f>+'Sch 142 Impacts'!K13</f>
        <v>774000</v>
      </c>
      <c r="T12" s="167">
        <f t="shared" ref="T12:T18" si="6">SUM(R12:S12)</f>
        <v>430000</v>
      </c>
      <c r="U12" s="168"/>
      <c r="V12" s="167">
        <f>SUM(T12,P12)</f>
        <v>27138000</v>
      </c>
      <c r="W12" s="169">
        <f t="shared" ref="W12:W19" si="7">+T12/P12</f>
        <v>1.6100044930357944E-2</v>
      </c>
    </row>
    <row r="13" spans="1:23" x14ac:dyDescent="0.2">
      <c r="A13" s="165">
        <f t="shared" si="0"/>
        <v>6</v>
      </c>
      <c r="B13" s="165">
        <v>24</v>
      </c>
      <c r="C13" s="61">
        <v>2842704000</v>
      </c>
      <c r="D13" s="319">
        <v>276636000</v>
      </c>
      <c r="E13" s="319">
        <v>0</v>
      </c>
      <c r="F13" s="319">
        <v>-4665000</v>
      </c>
      <c r="G13" s="319">
        <v>11962000</v>
      </c>
      <c r="H13" s="319">
        <v>2436000</v>
      </c>
      <c r="I13" s="319">
        <v>0</v>
      </c>
      <c r="J13" s="319">
        <v>-179000</v>
      </c>
      <c r="K13" s="319">
        <v>7473000</v>
      </c>
      <c r="L13" s="319">
        <v>0</v>
      </c>
      <c r="M13" s="319">
        <v>3556000</v>
      </c>
      <c r="N13" s="319">
        <v>0</v>
      </c>
      <c r="O13" s="167">
        <f t="shared" si="3"/>
        <v>20583000</v>
      </c>
      <c r="P13" s="167">
        <f t="shared" si="4"/>
        <v>297219000</v>
      </c>
      <c r="R13" s="167">
        <f t="shared" si="5"/>
        <v>-3556000</v>
      </c>
      <c r="S13" s="50">
        <f>+'Sch 142 Impacts'!K14</f>
        <v>8008000</v>
      </c>
      <c r="T13" s="167">
        <f t="shared" si="6"/>
        <v>4452000</v>
      </c>
      <c r="U13" s="168"/>
      <c r="V13" s="167">
        <f t="shared" ref="V13:V18" si="8">SUM(T13,P13)</f>
        <v>301671000</v>
      </c>
      <c r="W13" s="169">
        <f t="shared" si="7"/>
        <v>1.4978853976360866E-2</v>
      </c>
    </row>
    <row r="14" spans="1:23" x14ac:dyDescent="0.2">
      <c r="A14" s="165">
        <f t="shared" si="0"/>
        <v>7</v>
      </c>
      <c r="B14" s="325">
        <v>11</v>
      </c>
      <c r="C14" s="61">
        <v>161833000</v>
      </c>
      <c r="D14" s="319">
        <v>14598000</v>
      </c>
      <c r="E14" s="319">
        <v>0</v>
      </c>
      <c r="F14" s="319">
        <v>-254000</v>
      </c>
      <c r="G14" s="319">
        <v>689000</v>
      </c>
      <c r="H14" s="319">
        <v>129000</v>
      </c>
      <c r="I14" s="319">
        <v>0</v>
      </c>
      <c r="J14" s="319">
        <v>-10000</v>
      </c>
      <c r="K14" s="319">
        <v>399000</v>
      </c>
      <c r="L14" s="319">
        <v>0</v>
      </c>
      <c r="M14" s="319">
        <v>228000</v>
      </c>
      <c r="N14" s="319">
        <v>-1199000</v>
      </c>
      <c r="O14" s="167">
        <f t="shared" si="3"/>
        <v>-18000</v>
      </c>
      <c r="P14" s="167">
        <f t="shared" si="4"/>
        <v>14580000</v>
      </c>
      <c r="R14" s="167">
        <f t="shared" si="5"/>
        <v>-228000</v>
      </c>
      <c r="S14" s="50">
        <f>+'Sch 142 Impacts'!K15</f>
        <v>-106000</v>
      </c>
      <c r="T14" s="167">
        <f t="shared" si="6"/>
        <v>-334000</v>
      </c>
      <c r="U14" s="168"/>
      <c r="V14" s="167">
        <f t="shared" si="8"/>
        <v>14246000</v>
      </c>
      <c r="W14" s="169">
        <f t="shared" si="7"/>
        <v>-2.2908093278463649E-2</v>
      </c>
    </row>
    <row r="15" spans="1:23" x14ac:dyDescent="0.2">
      <c r="A15" s="165">
        <f t="shared" si="0"/>
        <v>8</v>
      </c>
      <c r="B15" s="325">
        <v>25</v>
      </c>
      <c r="C15" s="61">
        <v>3118988000</v>
      </c>
      <c r="D15" s="319">
        <v>281348000</v>
      </c>
      <c r="E15" s="319">
        <v>0</v>
      </c>
      <c r="F15" s="319">
        <v>-4891000</v>
      </c>
      <c r="G15" s="319">
        <v>13278000</v>
      </c>
      <c r="H15" s="319">
        <v>2483000</v>
      </c>
      <c r="I15" s="319">
        <v>0</v>
      </c>
      <c r="J15" s="319">
        <v>-187000</v>
      </c>
      <c r="K15" s="319">
        <v>7695000</v>
      </c>
      <c r="L15" s="319">
        <v>0</v>
      </c>
      <c r="M15" s="319">
        <v>4392000</v>
      </c>
      <c r="N15" s="319">
        <v>0</v>
      </c>
      <c r="O15" s="167">
        <f t="shared" si="3"/>
        <v>22770000</v>
      </c>
      <c r="P15" s="167">
        <f t="shared" si="4"/>
        <v>304118000</v>
      </c>
      <c r="R15" s="167">
        <f t="shared" si="5"/>
        <v>-4392000</v>
      </c>
      <c r="S15" s="50">
        <f>+'Sch 142 Impacts'!K16</f>
        <v>-2049000</v>
      </c>
      <c r="T15" s="167">
        <f t="shared" si="6"/>
        <v>-6441000</v>
      </c>
      <c r="U15" s="168"/>
      <c r="V15" s="167">
        <f t="shared" si="8"/>
        <v>297677000</v>
      </c>
      <c r="W15" s="169">
        <f t="shared" si="7"/>
        <v>-2.1179279095614203E-2</v>
      </c>
    </row>
    <row r="16" spans="1:23" x14ac:dyDescent="0.2">
      <c r="A16" s="165">
        <f t="shared" si="0"/>
        <v>9</v>
      </c>
      <c r="B16" s="165">
        <v>12</v>
      </c>
      <c r="C16" s="61">
        <v>19940000</v>
      </c>
      <c r="D16" s="319">
        <v>1652000</v>
      </c>
      <c r="E16" s="319">
        <v>0</v>
      </c>
      <c r="F16" s="319">
        <v>-34000</v>
      </c>
      <c r="G16" s="319">
        <v>86000</v>
      </c>
      <c r="H16" s="319">
        <v>14000</v>
      </c>
      <c r="I16" s="319">
        <v>0</v>
      </c>
      <c r="J16" s="319">
        <v>-1000</v>
      </c>
      <c r="K16" s="319">
        <v>45000</v>
      </c>
      <c r="L16" s="319">
        <v>0</v>
      </c>
      <c r="M16" s="319">
        <v>-1000</v>
      </c>
      <c r="N16" s="319">
        <v>-148000</v>
      </c>
      <c r="O16" s="167">
        <f t="shared" si="3"/>
        <v>-39000</v>
      </c>
      <c r="P16" s="167">
        <f t="shared" si="4"/>
        <v>1613000</v>
      </c>
      <c r="R16" s="167">
        <f t="shared" si="5"/>
        <v>1000</v>
      </c>
      <c r="S16" s="50">
        <f>+'Sch 142 Impacts'!K17+'Sch 142 Impacts'!K19</f>
        <v>14000</v>
      </c>
      <c r="T16" s="167">
        <f t="shared" si="6"/>
        <v>15000</v>
      </c>
      <c r="U16" s="168"/>
      <c r="V16" s="167">
        <f t="shared" si="8"/>
        <v>1628000</v>
      </c>
      <c r="W16" s="169">
        <f t="shared" si="7"/>
        <v>9.299442033477991E-3</v>
      </c>
    </row>
    <row r="17" spans="1:23" x14ac:dyDescent="0.2">
      <c r="A17" s="165">
        <f t="shared" si="0"/>
        <v>10</v>
      </c>
      <c r="B17" s="165" t="s">
        <v>73</v>
      </c>
      <c r="C17" s="61">
        <v>1922586000</v>
      </c>
      <c r="D17" s="319">
        <v>159298000</v>
      </c>
      <c r="E17" s="319">
        <v>0</v>
      </c>
      <c r="F17" s="319">
        <v>-3288000</v>
      </c>
      <c r="G17" s="319">
        <v>8315000</v>
      </c>
      <c r="H17" s="319">
        <v>1378000</v>
      </c>
      <c r="I17" s="319">
        <v>0</v>
      </c>
      <c r="J17" s="319">
        <v>-125000</v>
      </c>
      <c r="K17" s="319">
        <v>4355000</v>
      </c>
      <c r="L17" s="319">
        <v>0</v>
      </c>
      <c r="M17" s="319">
        <v>-98000</v>
      </c>
      <c r="N17" s="319">
        <v>0</v>
      </c>
      <c r="O17" s="167">
        <f t="shared" si="3"/>
        <v>10537000</v>
      </c>
      <c r="P17" s="167">
        <f t="shared" si="4"/>
        <v>169835000</v>
      </c>
      <c r="R17" s="167">
        <f t="shared" si="5"/>
        <v>98000</v>
      </c>
      <c r="S17" s="50">
        <f>+'Sch 142 Impacts'!K18+'Sch 142 Impacts'!K20</f>
        <v>1371000</v>
      </c>
      <c r="T17" s="167">
        <f t="shared" si="6"/>
        <v>1469000</v>
      </c>
      <c r="U17" s="168"/>
      <c r="V17" s="167">
        <f t="shared" si="8"/>
        <v>171304000</v>
      </c>
      <c r="W17" s="169">
        <f t="shared" si="7"/>
        <v>8.6495716430653284E-3</v>
      </c>
    </row>
    <row r="18" spans="1:23" x14ac:dyDescent="0.2">
      <c r="A18" s="165">
        <f t="shared" si="0"/>
        <v>11</v>
      </c>
      <c r="B18" s="165">
        <v>29</v>
      </c>
      <c r="C18" s="61">
        <v>16292000</v>
      </c>
      <c r="D18" s="319">
        <v>1294000</v>
      </c>
      <c r="E18" s="319">
        <v>0</v>
      </c>
      <c r="F18" s="319">
        <v>-21000</v>
      </c>
      <c r="G18" s="319">
        <v>52000</v>
      </c>
      <c r="H18" s="319">
        <v>12000</v>
      </c>
      <c r="I18" s="319">
        <v>0</v>
      </c>
      <c r="J18" s="319">
        <v>-1000</v>
      </c>
      <c r="K18" s="319">
        <v>40000</v>
      </c>
      <c r="L18" s="319">
        <v>0</v>
      </c>
      <c r="M18" s="319">
        <v>23000</v>
      </c>
      <c r="N18" s="319">
        <v>-121000</v>
      </c>
      <c r="O18" s="167">
        <f t="shared" si="3"/>
        <v>-16000</v>
      </c>
      <c r="P18" s="167">
        <f t="shared" si="4"/>
        <v>1278000</v>
      </c>
      <c r="R18" s="167">
        <f t="shared" si="5"/>
        <v>-23000</v>
      </c>
      <c r="S18" s="50">
        <f>+'Sch 142 Impacts'!K21</f>
        <v>-11000</v>
      </c>
      <c r="T18" s="167">
        <f t="shared" si="6"/>
        <v>-34000</v>
      </c>
      <c r="U18" s="168"/>
      <c r="V18" s="167">
        <f t="shared" si="8"/>
        <v>1244000</v>
      </c>
      <c r="W18" s="169">
        <f t="shared" si="7"/>
        <v>-2.6604068857589983E-2</v>
      </c>
    </row>
    <row r="19" spans="1:23" x14ac:dyDescent="0.2">
      <c r="A19" s="165">
        <f t="shared" si="0"/>
        <v>12</v>
      </c>
      <c r="B19" s="325" t="s">
        <v>74</v>
      </c>
      <c r="C19" s="172">
        <f t="shared" ref="C19:P19" si="9">SUM(C12:C18)</f>
        <v>8357248000</v>
      </c>
      <c r="D19" s="320">
        <f t="shared" si="9"/>
        <v>761578000</v>
      </c>
      <c r="E19" s="173">
        <f t="shared" si="9"/>
        <v>0</v>
      </c>
      <c r="F19" s="173">
        <f t="shared" si="9"/>
        <v>-13604000</v>
      </c>
      <c r="G19" s="173">
        <f t="shared" si="9"/>
        <v>35539000</v>
      </c>
      <c r="H19" s="173">
        <f t="shared" si="9"/>
        <v>6688000</v>
      </c>
      <c r="I19" s="173">
        <f t="shared" si="9"/>
        <v>0</v>
      </c>
      <c r="J19" s="173">
        <f t="shared" si="9"/>
        <v>-520000</v>
      </c>
      <c r="K19" s="173">
        <f t="shared" si="9"/>
        <v>20730000</v>
      </c>
      <c r="L19" s="173">
        <f t="shared" si="9"/>
        <v>0</v>
      </c>
      <c r="M19" s="173">
        <f t="shared" si="9"/>
        <v>8444000</v>
      </c>
      <c r="N19" s="173">
        <f t="shared" si="9"/>
        <v>-3504000</v>
      </c>
      <c r="O19" s="173">
        <f t="shared" si="9"/>
        <v>53773000</v>
      </c>
      <c r="P19" s="173">
        <f t="shared" si="9"/>
        <v>815351000</v>
      </c>
      <c r="R19" s="173">
        <f t="shared" ref="R19:T19" si="10">SUM(R12:R18)</f>
        <v>-8444000</v>
      </c>
      <c r="S19" s="173">
        <f t="shared" si="10"/>
        <v>8001000</v>
      </c>
      <c r="T19" s="173">
        <f t="shared" si="10"/>
        <v>-443000</v>
      </c>
      <c r="U19" s="168"/>
      <c r="V19" s="173">
        <f>SUM(V12:V18)</f>
        <v>814908000</v>
      </c>
      <c r="W19" s="174">
        <f t="shared" si="7"/>
        <v>-5.4332428610500262E-4</v>
      </c>
    </row>
    <row r="20" spans="1:23" x14ac:dyDescent="0.2">
      <c r="A20" s="165">
        <f t="shared" si="0"/>
        <v>13</v>
      </c>
      <c r="B20" s="165"/>
      <c r="C20" s="143"/>
      <c r="D20" s="321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R20" s="167"/>
      <c r="S20" s="167"/>
      <c r="T20" s="167"/>
      <c r="U20" s="168"/>
      <c r="V20" s="167"/>
      <c r="W20" s="169"/>
    </row>
    <row r="21" spans="1:23" x14ac:dyDescent="0.2">
      <c r="A21" s="165">
        <f t="shared" si="0"/>
        <v>14</v>
      </c>
      <c r="B21" s="165">
        <v>10</v>
      </c>
      <c r="C21" s="61">
        <v>36510000</v>
      </c>
      <c r="D21" s="319">
        <v>2961000</v>
      </c>
      <c r="E21" s="319">
        <v>0</v>
      </c>
      <c r="F21" s="319">
        <v>-56000</v>
      </c>
      <c r="G21" s="319">
        <v>152000</v>
      </c>
      <c r="H21" s="319">
        <v>26000</v>
      </c>
      <c r="I21" s="319">
        <v>0</v>
      </c>
      <c r="J21" s="319">
        <v>-2000</v>
      </c>
      <c r="K21" s="319">
        <v>82000</v>
      </c>
      <c r="L21" s="319">
        <v>0</v>
      </c>
      <c r="M21" s="319">
        <v>-8000</v>
      </c>
      <c r="N21" s="319">
        <v>-270000</v>
      </c>
      <c r="O21" s="167">
        <f t="shared" ref="O21:O24" si="11">SUM(E21:N21)</f>
        <v>-76000</v>
      </c>
      <c r="P21" s="167">
        <f>SUM(D21:N21)</f>
        <v>2885000</v>
      </c>
      <c r="R21" s="167">
        <f>-M21</f>
        <v>8000</v>
      </c>
      <c r="S21" s="50">
        <f>+'Sch 142 Impacts'!K24+'Sch 142 Impacts'!K26</f>
        <v>4000</v>
      </c>
      <c r="T21" s="167">
        <f>SUM(R21:S21)</f>
        <v>12000</v>
      </c>
      <c r="U21" s="168"/>
      <c r="V21" s="167">
        <f>SUM(T21,P21)</f>
        <v>2897000</v>
      </c>
      <c r="W21" s="169">
        <f t="shared" ref="W21:W25" si="12">+T21/P21</f>
        <v>4.1594454072790294E-3</v>
      </c>
    </row>
    <row r="22" spans="1:23" x14ac:dyDescent="0.2">
      <c r="A22" s="165">
        <f t="shared" si="0"/>
        <v>15</v>
      </c>
      <c r="B22" s="165">
        <v>31</v>
      </c>
      <c r="C22" s="61">
        <v>1383563000</v>
      </c>
      <c r="D22" s="319">
        <v>112211000</v>
      </c>
      <c r="E22" s="319">
        <v>0</v>
      </c>
      <c r="F22" s="319">
        <v>-2135000</v>
      </c>
      <c r="G22" s="319">
        <v>5745000</v>
      </c>
      <c r="H22" s="319">
        <v>974000</v>
      </c>
      <c r="I22" s="319">
        <v>0</v>
      </c>
      <c r="J22" s="319">
        <v>-82000</v>
      </c>
      <c r="K22" s="319">
        <v>3119000</v>
      </c>
      <c r="L22" s="319">
        <v>0</v>
      </c>
      <c r="M22" s="319">
        <v>-342000</v>
      </c>
      <c r="N22" s="319">
        <v>0</v>
      </c>
      <c r="O22" s="167">
        <f t="shared" si="11"/>
        <v>7279000</v>
      </c>
      <c r="P22" s="167">
        <f>SUM(D22:N22)</f>
        <v>119490000</v>
      </c>
      <c r="R22" s="167">
        <f>-M22</f>
        <v>342000</v>
      </c>
      <c r="S22" s="50">
        <f>+'Sch 142 Impacts'!K25+'Sch 142 Impacts'!K27</f>
        <v>177000</v>
      </c>
      <c r="T22" s="167">
        <f>SUM(R22:S22)</f>
        <v>519000</v>
      </c>
      <c r="U22" s="168"/>
      <c r="V22" s="167">
        <f t="shared" ref="V22:V24" si="13">SUM(T22,P22)</f>
        <v>120009000</v>
      </c>
      <c r="W22" s="169">
        <f t="shared" si="12"/>
        <v>4.3434597037408989E-3</v>
      </c>
    </row>
    <row r="23" spans="1:23" x14ac:dyDescent="0.2">
      <c r="A23" s="165">
        <f t="shared" si="0"/>
        <v>16</v>
      </c>
      <c r="B23" s="165">
        <v>35</v>
      </c>
      <c r="C23" s="61">
        <v>5174000</v>
      </c>
      <c r="D23" s="319">
        <v>309000</v>
      </c>
      <c r="E23" s="319">
        <v>0</v>
      </c>
      <c r="F23" s="319">
        <v>-6000</v>
      </c>
      <c r="G23" s="319">
        <v>15000</v>
      </c>
      <c r="H23" s="319">
        <v>3000</v>
      </c>
      <c r="I23" s="319">
        <v>0</v>
      </c>
      <c r="J23" s="319">
        <v>0</v>
      </c>
      <c r="K23" s="319">
        <v>12000</v>
      </c>
      <c r="L23" s="319">
        <v>0</v>
      </c>
      <c r="M23" s="319">
        <v>7000</v>
      </c>
      <c r="N23" s="319">
        <v>-38000</v>
      </c>
      <c r="O23" s="167">
        <f t="shared" si="11"/>
        <v>-7000</v>
      </c>
      <c r="P23" s="167">
        <f>SUM(D23:N23)</f>
        <v>302000</v>
      </c>
      <c r="R23" s="167">
        <f>-M23</f>
        <v>-7000</v>
      </c>
      <c r="S23" s="50">
        <f>+'Sch 142 Impacts'!K28</f>
        <v>-3000</v>
      </c>
      <c r="T23" s="167">
        <f>SUM(R23:S23)</f>
        <v>-10000</v>
      </c>
      <c r="U23" s="168"/>
      <c r="V23" s="167">
        <f t="shared" si="13"/>
        <v>292000</v>
      </c>
      <c r="W23" s="169">
        <f t="shared" si="12"/>
        <v>-3.3112582781456956E-2</v>
      </c>
    </row>
    <row r="24" spans="1:23" x14ac:dyDescent="0.2">
      <c r="A24" s="165">
        <f t="shared" si="0"/>
        <v>17</v>
      </c>
      <c r="B24" s="165">
        <v>43</v>
      </c>
      <c r="C24" s="61">
        <v>127202000</v>
      </c>
      <c r="D24" s="319">
        <v>11159000</v>
      </c>
      <c r="E24" s="319">
        <v>0</v>
      </c>
      <c r="F24" s="319">
        <v>-165000</v>
      </c>
      <c r="G24" s="319">
        <v>420000</v>
      </c>
      <c r="H24" s="319">
        <v>99000</v>
      </c>
      <c r="I24" s="319">
        <v>0</v>
      </c>
      <c r="J24" s="319">
        <v>-6000</v>
      </c>
      <c r="K24" s="319">
        <v>419000</v>
      </c>
      <c r="L24" s="319">
        <v>0</v>
      </c>
      <c r="M24" s="319">
        <v>179000</v>
      </c>
      <c r="N24" s="319">
        <v>0</v>
      </c>
      <c r="O24" s="167">
        <f t="shared" si="11"/>
        <v>946000</v>
      </c>
      <c r="P24" s="167">
        <f>SUM(D24:N24)</f>
        <v>12105000</v>
      </c>
      <c r="R24" s="167">
        <f>-M24</f>
        <v>-179000</v>
      </c>
      <c r="S24" s="50">
        <f>+'Sch 142 Impacts'!K29</f>
        <v>-84000</v>
      </c>
      <c r="T24" s="167">
        <f>SUM(R24:S24)</f>
        <v>-263000</v>
      </c>
      <c r="U24" s="168"/>
      <c r="V24" s="167">
        <f t="shared" si="13"/>
        <v>11842000</v>
      </c>
      <c r="W24" s="169">
        <f t="shared" si="12"/>
        <v>-2.1726559273027673E-2</v>
      </c>
    </row>
    <row r="25" spans="1:23" x14ac:dyDescent="0.2">
      <c r="A25" s="165">
        <f t="shared" si="0"/>
        <v>18</v>
      </c>
      <c r="B25" s="165" t="s">
        <v>75</v>
      </c>
      <c r="C25" s="172">
        <f t="shared" ref="C25:P25" si="14">SUM(C21:C24)</f>
        <v>1552449000</v>
      </c>
      <c r="D25" s="320">
        <f t="shared" si="14"/>
        <v>126640000</v>
      </c>
      <c r="E25" s="173">
        <f t="shared" si="14"/>
        <v>0</v>
      </c>
      <c r="F25" s="173">
        <f t="shared" si="14"/>
        <v>-2362000</v>
      </c>
      <c r="G25" s="173">
        <f t="shared" si="14"/>
        <v>6332000</v>
      </c>
      <c r="H25" s="173">
        <f t="shared" si="14"/>
        <v>1102000</v>
      </c>
      <c r="I25" s="173">
        <f t="shared" si="14"/>
        <v>0</v>
      </c>
      <c r="J25" s="173">
        <f t="shared" si="14"/>
        <v>-90000</v>
      </c>
      <c r="K25" s="173">
        <f t="shared" si="14"/>
        <v>3632000</v>
      </c>
      <c r="L25" s="173">
        <f t="shared" si="14"/>
        <v>0</v>
      </c>
      <c r="M25" s="173">
        <f t="shared" si="14"/>
        <v>-164000</v>
      </c>
      <c r="N25" s="173">
        <f t="shared" si="14"/>
        <v>-308000</v>
      </c>
      <c r="O25" s="173">
        <f t="shared" si="14"/>
        <v>8142000</v>
      </c>
      <c r="P25" s="173">
        <f t="shared" si="14"/>
        <v>134782000</v>
      </c>
      <c r="R25" s="173">
        <f t="shared" ref="R25:V25" si="15">SUM(R21:R24)</f>
        <v>164000</v>
      </c>
      <c r="S25" s="173">
        <f t="shared" si="15"/>
        <v>94000</v>
      </c>
      <c r="T25" s="173">
        <f t="shared" si="15"/>
        <v>258000</v>
      </c>
      <c r="U25" s="168"/>
      <c r="V25" s="173">
        <f t="shared" si="15"/>
        <v>135040000</v>
      </c>
      <c r="W25" s="174">
        <f t="shared" si="12"/>
        <v>1.914202193171195E-3</v>
      </c>
    </row>
    <row r="26" spans="1:23" x14ac:dyDescent="0.2">
      <c r="A26" s="165">
        <f t="shared" si="0"/>
        <v>19</v>
      </c>
      <c r="B26" s="165"/>
      <c r="C26" s="143"/>
      <c r="D26" s="321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R26" s="167"/>
      <c r="S26" s="167"/>
      <c r="T26" s="167"/>
      <c r="U26" s="168"/>
      <c r="V26" s="167"/>
      <c r="W26" s="169"/>
    </row>
    <row r="27" spans="1:23" x14ac:dyDescent="0.2">
      <c r="A27" s="165">
        <f t="shared" si="0"/>
        <v>20</v>
      </c>
      <c r="B27" s="165">
        <v>40</v>
      </c>
      <c r="C27" s="317">
        <v>586597000</v>
      </c>
      <c r="D27" s="322">
        <v>42793000</v>
      </c>
      <c r="E27" s="322">
        <v>0</v>
      </c>
      <c r="F27" s="322">
        <v>-1029000</v>
      </c>
      <c r="G27" s="322">
        <v>2223000</v>
      </c>
      <c r="H27" s="322">
        <v>380000</v>
      </c>
      <c r="I27" s="322">
        <v>0</v>
      </c>
      <c r="J27" s="322">
        <v>-39000</v>
      </c>
      <c r="K27" s="322">
        <v>1234000</v>
      </c>
      <c r="L27" s="322">
        <v>0</v>
      </c>
      <c r="M27" s="322">
        <v>1055000</v>
      </c>
      <c r="N27" s="322">
        <v>0</v>
      </c>
      <c r="O27" s="173">
        <f>SUM(E27:N27)</f>
        <v>3824000</v>
      </c>
      <c r="P27" s="173">
        <f>SUM(D27:N27)</f>
        <v>46617000</v>
      </c>
      <c r="R27" s="173">
        <f>-M27</f>
        <v>-1055000</v>
      </c>
      <c r="S27" s="175">
        <f>+'Sch 142 Impacts'!K32</f>
        <v>2453000</v>
      </c>
      <c r="T27" s="173">
        <f>SUM(R27:S27)</f>
        <v>1398000</v>
      </c>
      <c r="U27" s="168"/>
      <c r="V27" s="173">
        <f>SUM(T27,P27)</f>
        <v>48015000</v>
      </c>
      <c r="W27" s="174">
        <f>+T27/P27</f>
        <v>2.9989059785056952E-2</v>
      </c>
    </row>
    <row r="28" spans="1:23" x14ac:dyDescent="0.2">
      <c r="A28" s="165">
        <f t="shared" si="0"/>
        <v>21</v>
      </c>
      <c r="B28" s="165"/>
      <c r="C28" s="143"/>
      <c r="D28" s="321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R28" s="167"/>
      <c r="S28" s="167"/>
      <c r="T28" s="167"/>
      <c r="U28" s="168"/>
      <c r="V28" s="167"/>
      <c r="W28" s="169"/>
    </row>
    <row r="29" spans="1:23" x14ac:dyDescent="0.2">
      <c r="A29" s="165">
        <f t="shared" si="0"/>
        <v>22</v>
      </c>
      <c r="B29" s="165">
        <v>46</v>
      </c>
      <c r="C29" s="61">
        <v>76029000</v>
      </c>
      <c r="D29" s="319">
        <v>5061000</v>
      </c>
      <c r="E29" s="319">
        <v>0</v>
      </c>
      <c r="F29" s="319">
        <v>-76000</v>
      </c>
      <c r="G29" s="319">
        <v>199000</v>
      </c>
      <c r="H29" s="319">
        <v>45000</v>
      </c>
      <c r="I29" s="319">
        <v>0</v>
      </c>
      <c r="J29" s="319">
        <v>-3000</v>
      </c>
      <c r="K29" s="319">
        <v>126000</v>
      </c>
      <c r="L29" s="319">
        <v>0</v>
      </c>
      <c r="M29" s="319">
        <v>101000</v>
      </c>
      <c r="N29" s="319">
        <v>0</v>
      </c>
      <c r="O29" s="167">
        <f t="shared" ref="O29:O30" si="16">SUM(E29:N29)</f>
        <v>392000</v>
      </c>
      <c r="P29" s="167">
        <f>SUM(D29:N29)</f>
        <v>5453000</v>
      </c>
      <c r="R29" s="167">
        <f>-M29</f>
        <v>-101000</v>
      </c>
      <c r="S29" s="50">
        <f>+'Sch 142 Impacts'!K34</f>
        <v>14000</v>
      </c>
      <c r="T29" s="167">
        <f>SUM(R29:S29)</f>
        <v>-87000</v>
      </c>
      <c r="U29" s="168"/>
      <c r="V29" s="167">
        <f>SUM(T29,P29)</f>
        <v>5366000</v>
      </c>
      <c r="W29" s="169">
        <f t="shared" ref="W29:W31" si="17">+T29/P29</f>
        <v>-1.5954520447460114E-2</v>
      </c>
    </row>
    <row r="30" spans="1:23" x14ac:dyDescent="0.2">
      <c r="A30" s="165">
        <f t="shared" si="0"/>
        <v>23</v>
      </c>
      <c r="B30" s="165">
        <v>49</v>
      </c>
      <c r="C30" s="61">
        <v>606297000</v>
      </c>
      <c r="D30" s="319">
        <v>39492000</v>
      </c>
      <c r="E30" s="319">
        <v>0</v>
      </c>
      <c r="F30" s="319">
        <v>-917000</v>
      </c>
      <c r="G30" s="319">
        <v>2367000</v>
      </c>
      <c r="H30" s="319">
        <v>347000</v>
      </c>
      <c r="I30" s="319">
        <v>0</v>
      </c>
      <c r="J30" s="319">
        <v>-35000</v>
      </c>
      <c r="K30" s="319">
        <v>1002000</v>
      </c>
      <c r="L30" s="319">
        <v>0</v>
      </c>
      <c r="M30" s="319">
        <v>802000</v>
      </c>
      <c r="N30" s="319">
        <v>0</v>
      </c>
      <c r="O30" s="167">
        <f t="shared" si="16"/>
        <v>3566000</v>
      </c>
      <c r="P30" s="167">
        <f>SUM(D30:N30)</f>
        <v>43058000</v>
      </c>
      <c r="R30" s="167">
        <f>-M30</f>
        <v>-802000</v>
      </c>
      <c r="S30" s="50">
        <f>+'Sch 142 Impacts'!K35</f>
        <v>112000</v>
      </c>
      <c r="T30" s="167">
        <f>SUM(R30:S30)</f>
        <v>-690000</v>
      </c>
      <c r="U30" s="168"/>
      <c r="V30" s="167">
        <f>SUM(T30,P30)</f>
        <v>42368000</v>
      </c>
      <c r="W30" s="169">
        <f t="shared" si="17"/>
        <v>-1.6024896651028846E-2</v>
      </c>
    </row>
    <row r="31" spans="1:23" x14ac:dyDescent="0.2">
      <c r="A31" s="165">
        <f t="shared" si="0"/>
        <v>24</v>
      </c>
      <c r="B31" s="165" t="s">
        <v>76</v>
      </c>
      <c r="C31" s="172">
        <f t="shared" ref="C31:P31" si="18">SUM(C29:C30)</f>
        <v>682326000</v>
      </c>
      <c r="D31" s="320">
        <f t="shared" si="18"/>
        <v>44553000</v>
      </c>
      <c r="E31" s="173">
        <f t="shared" si="18"/>
        <v>0</v>
      </c>
      <c r="F31" s="173">
        <f t="shared" si="18"/>
        <v>-993000</v>
      </c>
      <c r="G31" s="173">
        <f t="shared" si="18"/>
        <v>2566000</v>
      </c>
      <c r="H31" s="173">
        <f t="shared" si="18"/>
        <v>392000</v>
      </c>
      <c r="I31" s="173">
        <f t="shared" si="18"/>
        <v>0</v>
      </c>
      <c r="J31" s="173">
        <f t="shared" si="18"/>
        <v>-38000</v>
      </c>
      <c r="K31" s="173">
        <f t="shared" si="18"/>
        <v>1128000</v>
      </c>
      <c r="L31" s="173">
        <f t="shared" si="18"/>
        <v>0</v>
      </c>
      <c r="M31" s="173">
        <f t="shared" si="18"/>
        <v>903000</v>
      </c>
      <c r="N31" s="173">
        <f t="shared" si="18"/>
        <v>0</v>
      </c>
      <c r="O31" s="173">
        <f t="shared" si="18"/>
        <v>3958000</v>
      </c>
      <c r="P31" s="173">
        <f t="shared" si="18"/>
        <v>48511000</v>
      </c>
      <c r="R31" s="173">
        <f>SUM(R29:R30)</f>
        <v>-903000</v>
      </c>
      <c r="S31" s="173">
        <f t="shared" ref="S31:V31" si="19">SUM(S29:S30)</f>
        <v>126000</v>
      </c>
      <c r="T31" s="173">
        <f t="shared" si="19"/>
        <v>-777000</v>
      </c>
      <c r="U31" s="168"/>
      <c r="V31" s="173">
        <f t="shared" si="19"/>
        <v>47734000</v>
      </c>
      <c r="W31" s="174">
        <f t="shared" si="17"/>
        <v>-1.6016985838263487E-2</v>
      </c>
    </row>
    <row r="32" spans="1:23" x14ac:dyDescent="0.2">
      <c r="A32" s="165">
        <f t="shared" si="0"/>
        <v>25</v>
      </c>
      <c r="B32" s="165"/>
      <c r="C32" s="143"/>
      <c r="D32" s="321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R32" s="167"/>
      <c r="S32" s="167"/>
      <c r="T32" s="167"/>
      <c r="U32" s="168"/>
      <c r="V32" s="167"/>
      <c r="W32" s="169"/>
    </row>
    <row r="33" spans="1:23" x14ac:dyDescent="0.2">
      <c r="A33" s="165">
        <f t="shared" si="0"/>
        <v>26</v>
      </c>
      <c r="B33" s="165" t="s">
        <v>77</v>
      </c>
      <c r="C33" s="317">
        <v>71427000</v>
      </c>
      <c r="D33" s="322">
        <v>16711000</v>
      </c>
      <c r="E33" s="322">
        <v>0</v>
      </c>
      <c r="F33" s="322">
        <v>-140000</v>
      </c>
      <c r="G33" s="322">
        <v>326000</v>
      </c>
      <c r="H33" s="322">
        <v>139000</v>
      </c>
      <c r="I33" s="322">
        <v>0</v>
      </c>
      <c r="J33" s="322">
        <v>-5000</v>
      </c>
      <c r="K33" s="322">
        <v>663000</v>
      </c>
      <c r="L33" s="322">
        <v>0</v>
      </c>
      <c r="M33" s="322">
        <v>0</v>
      </c>
      <c r="N33" s="322">
        <v>0</v>
      </c>
      <c r="O33" s="173">
        <f>SUM(E33:N33)</f>
        <v>983000</v>
      </c>
      <c r="P33" s="173">
        <f>SUM(D33:N33)</f>
        <v>17694000</v>
      </c>
      <c r="R33" s="173">
        <f>-M33</f>
        <v>0</v>
      </c>
      <c r="S33" s="175">
        <f>+'Sch 142 Impacts'!K38</f>
        <v>0</v>
      </c>
      <c r="T33" s="173">
        <f>SUM(R33:S33)</f>
        <v>0</v>
      </c>
      <c r="U33" s="168"/>
      <c r="V33" s="173">
        <f>SUM(T33,P33)</f>
        <v>17694000</v>
      </c>
      <c r="W33" s="174">
        <f>+T33/P33</f>
        <v>0</v>
      </c>
    </row>
    <row r="34" spans="1:23" x14ac:dyDescent="0.2">
      <c r="A34" s="165">
        <f t="shared" si="0"/>
        <v>27</v>
      </c>
      <c r="B34" s="165"/>
      <c r="C34" s="143"/>
      <c r="D34" s="321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R34" s="167"/>
      <c r="S34" s="167"/>
      <c r="T34" s="167"/>
      <c r="U34" s="168"/>
      <c r="V34" s="167"/>
      <c r="W34" s="169"/>
    </row>
    <row r="35" spans="1:23" x14ac:dyDescent="0.2">
      <c r="A35" s="165">
        <f t="shared" si="0"/>
        <v>28</v>
      </c>
      <c r="B35" s="165" t="s">
        <v>78</v>
      </c>
      <c r="C35" s="317">
        <v>2024995000</v>
      </c>
      <c r="D35" s="322">
        <v>8508000</v>
      </c>
      <c r="E35" s="322">
        <v>0</v>
      </c>
      <c r="F35" s="322">
        <v>0</v>
      </c>
      <c r="G35" s="322">
        <v>2120000</v>
      </c>
      <c r="H35" s="322">
        <v>67000</v>
      </c>
      <c r="I35" s="322">
        <v>0</v>
      </c>
      <c r="J35" s="322">
        <v>0</v>
      </c>
      <c r="K35" s="322">
        <v>61000</v>
      </c>
      <c r="L35" s="322">
        <v>0</v>
      </c>
      <c r="M35" s="322">
        <v>0</v>
      </c>
      <c r="N35" s="322">
        <v>-15000</v>
      </c>
      <c r="O35" s="173">
        <f>SUM(E35:N35)</f>
        <v>2233000</v>
      </c>
      <c r="P35" s="173">
        <f>SUM(D35:N35)</f>
        <v>10741000</v>
      </c>
      <c r="R35" s="173">
        <f>-M35</f>
        <v>0</v>
      </c>
      <c r="S35" s="175">
        <f>+'Sch 142 Impacts'!K40</f>
        <v>0</v>
      </c>
      <c r="T35" s="173">
        <f>SUM(R35:S35)</f>
        <v>0</v>
      </c>
      <c r="U35" s="168"/>
      <c r="V35" s="173">
        <f>SUM(T35,P35)</f>
        <v>10741000</v>
      </c>
      <c r="W35" s="174">
        <f>+T35/P35</f>
        <v>0</v>
      </c>
    </row>
    <row r="36" spans="1:23" x14ac:dyDescent="0.2">
      <c r="A36" s="165">
        <f t="shared" si="0"/>
        <v>29</v>
      </c>
      <c r="B36" s="165"/>
      <c r="C36" s="143"/>
      <c r="D36" s="321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R36" s="167"/>
      <c r="S36" s="167"/>
      <c r="T36" s="167"/>
      <c r="U36" s="168"/>
      <c r="V36" s="167"/>
      <c r="W36" s="169"/>
    </row>
    <row r="37" spans="1:23" ht="12" thickBot="1" x14ac:dyDescent="0.25">
      <c r="A37" s="165">
        <f t="shared" si="0"/>
        <v>30</v>
      </c>
      <c r="B37" s="165" t="s">
        <v>79</v>
      </c>
      <c r="C37" s="176">
        <f t="shared" ref="C37:O37" si="20">SUM(C10,C19,C25,C27,C31,C33,C35)</f>
        <v>24115538000</v>
      </c>
      <c r="D37" s="323">
        <f t="shared" si="20"/>
        <v>2128843000</v>
      </c>
      <c r="E37" s="177">
        <f t="shared" si="20"/>
        <v>0</v>
      </c>
      <c r="F37" s="177">
        <f t="shared" si="20"/>
        <v>-38865000</v>
      </c>
      <c r="G37" s="177">
        <f t="shared" si="20"/>
        <v>101789000</v>
      </c>
      <c r="H37" s="177">
        <f t="shared" si="20"/>
        <v>18470000</v>
      </c>
      <c r="I37" s="177">
        <f t="shared" si="20"/>
        <v>0</v>
      </c>
      <c r="J37" s="177">
        <f t="shared" si="20"/>
        <v>-1483000</v>
      </c>
      <c r="K37" s="177">
        <f t="shared" si="20"/>
        <v>65084000</v>
      </c>
      <c r="L37" s="177">
        <f t="shared" si="20"/>
        <v>0</v>
      </c>
      <c r="M37" s="177">
        <f t="shared" si="20"/>
        <v>-3166000</v>
      </c>
      <c r="N37" s="177">
        <f t="shared" si="20"/>
        <v>-84110000</v>
      </c>
      <c r="O37" s="177">
        <f t="shared" si="20"/>
        <v>57719000</v>
      </c>
      <c r="P37" s="177">
        <f>SUM(D37:N37)</f>
        <v>2186562000</v>
      </c>
      <c r="R37" s="177">
        <f>-M37</f>
        <v>3166000</v>
      </c>
      <c r="S37" s="177">
        <f>SUM(S10,S19,S25,S27,S31,S33,S35)</f>
        <v>17402000</v>
      </c>
      <c r="T37" s="177">
        <f>SUM(T10,T19,T25,T27,T31,T33,T35)</f>
        <v>20568000</v>
      </c>
      <c r="U37" s="168"/>
      <c r="V37" s="177">
        <f t="shared" ref="V37" si="21">SUM(V10,V19,V25,V27,V31,V33,V35)</f>
        <v>2207130000</v>
      </c>
      <c r="W37" s="178">
        <f>+T37/P37</f>
        <v>9.406547813416679E-3</v>
      </c>
    </row>
    <row r="38" spans="1:23" ht="12" thickTop="1" x14ac:dyDescent="0.2">
      <c r="U38" s="168"/>
    </row>
  </sheetData>
  <mergeCells count="4">
    <mergeCell ref="A1:W1"/>
    <mergeCell ref="A2:W2"/>
    <mergeCell ref="A3:W3"/>
    <mergeCell ref="A4:W4"/>
  </mergeCells>
  <printOptions horizontalCentered="1"/>
  <pageMargins left="0.45" right="0.45" top="0.75" bottom="0.75" header="0.3" footer="0.3"/>
  <pageSetup scale="58" orientation="landscape" blackAndWhite="1" r:id="rId1"/>
  <headerFooter>
    <oddFooter>&amp;R&amp;F
&amp;A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2D050"/>
    <pageSetUpPr fitToPage="1"/>
  </sheetPr>
  <dimension ref="A1:M46"/>
  <sheetViews>
    <sheetView zoomScaleNormal="100" workbookViewId="0">
      <pane xSplit="3" ySplit="7" topLeftCell="D8" activePane="bottomRight" state="frozen"/>
      <selection activeCell="J45" sqref="J45"/>
      <selection pane="topRight" activeCell="J45" sqref="J45"/>
      <selection pane="bottomLeft" activeCell="J45" sqref="J45"/>
      <selection pane="bottomRight" activeCell="A34" sqref="A34:XFD35"/>
    </sheetView>
  </sheetViews>
  <sheetFormatPr defaultColWidth="8.85546875" defaultRowHeight="11.25" x14ac:dyDescent="0.2"/>
  <cols>
    <col min="1" max="1" width="3.42578125" style="39" bestFit="1" customWidth="1"/>
    <col min="2" max="2" width="6.140625" style="39" bestFit="1" customWidth="1"/>
    <col min="3" max="3" width="16.7109375" style="39" bestFit="1" customWidth="1"/>
    <col min="4" max="4" width="15" style="39" bestFit="1" customWidth="1"/>
    <col min="5" max="5" width="9.5703125" style="39" bestFit="1" customWidth="1"/>
    <col min="6" max="6" width="1.28515625" style="39" customWidth="1"/>
    <col min="7" max="7" width="10" style="39" bestFit="1" customWidth="1"/>
    <col min="8" max="8" width="11.140625" style="39" bestFit="1" customWidth="1"/>
    <col min="9" max="9" width="1.28515625" style="39" customWidth="1"/>
    <col min="10" max="10" width="10.28515625" style="39" bestFit="1" customWidth="1"/>
    <col min="11" max="11" width="11.28515625" style="39" customWidth="1"/>
    <col min="12" max="12" width="10.7109375" style="39" bestFit="1" customWidth="1"/>
    <col min="13" max="16384" width="8.85546875" style="39"/>
  </cols>
  <sheetData>
    <row r="1" spans="1:13" x14ac:dyDescent="0.2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</row>
    <row r="2" spans="1:13" x14ac:dyDescent="0.2">
      <c r="A2" s="410" t="str">
        <f>'Delivery Rate Change Calc'!A2:H2</f>
        <v>2019 Electric Decoupling Filing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</row>
    <row r="3" spans="1:13" x14ac:dyDescent="0.2">
      <c r="A3" s="398" t="s">
        <v>332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</row>
    <row r="4" spans="1:13" x14ac:dyDescent="0.2">
      <c r="A4" s="398" t="str">
        <f>'Delivery Rate Change Calc'!A4:H4</f>
        <v>Proposed Effective May 1, 2019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</row>
    <row r="5" spans="1:13" x14ac:dyDescent="0.2">
      <c r="A5" s="413"/>
      <c r="B5" s="413"/>
      <c r="C5" s="413"/>
      <c r="D5" s="413"/>
      <c r="E5" s="413"/>
      <c r="F5" s="413"/>
      <c r="G5" s="413"/>
      <c r="H5" s="413"/>
      <c r="I5" s="413"/>
      <c r="J5" s="413"/>
      <c r="K5" s="413"/>
    </row>
    <row r="6" spans="1:13" ht="15" x14ac:dyDescent="0.25">
      <c r="A6" s="411" t="s">
        <v>416</v>
      </c>
      <c r="B6" s="412"/>
      <c r="C6" s="412"/>
      <c r="D6" s="412"/>
      <c r="E6" s="412"/>
      <c r="F6" s="412"/>
      <c r="G6" s="412"/>
      <c r="H6" s="412"/>
      <c r="I6" s="412"/>
      <c r="J6" s="412"/>
      <c r="K6" s="412"/>
    </row>
    <row r="7" spans="1:13" s="210" customFormat="1" ht="56.25" x14ac:dyDescent="0.2">
      <c r="A7" s="211" t="s">
        <v>58</v>
      </c>
      <c r="B7" s="211" t="s">
        <v>31</v>
      </c>
      <c r="C7" s="211" t="s">
        <v>162</v>
      </c>
      <c r="D7" s="212" t="s">
        <v>293</v>
      </c>
      <c r="E7" s="163" t="s">
        <v>325</v>
      </c>
      <c r="F7" s="213"/>
      <c r="G7" s="212" t="s">
        <v>418</v>
      </c>
      <c r="H7" s="212" t="s">
        <v>417</v>
      </c>
      <c r="I7" s="213"/>
      <c r="J7" s="163" t="s">
        <v>415</v>
      </c>
      <c r="K7" s="163" t="s">
        <v>414</v>
      </c>
      <c r="L7" s="39"/>
      <c r="M7" s="39"/>
    </row>
    <row r="8" spans="1:13" s="210" customFormat="1" ht="33.75" x14ac:dyDescent="0.2">
      <c r="A8" s="211"/>
      <c r="B8" s="211"/>
      <c r="C8" s="211"/>
      <c r="D8" s="164" t="s">
        <v>9</v>
      </c>
      <c r="E8" s="214" t="s">
        <v>10</v>
      </c>
      <c r="F8" s="164"/>
      <c r="G8" s="164" t="s">
        <v>12</v>
      </c>
      <c r="H8" s="213" t="s">
        <v>13</v>
      </c>
      <c r="I8" s="164"/>
      <c r="J8" s="164" t="s">
        <v>326</v>
      </c>
      <c r="K8" s="164" t="s">
        <v>327</v>
      </c>
      <c r="L8" s="39"/>
      <c r="M8" s="39"/>
    </row>
    <row r="9" spans="1:13" s="210" customFormat="1" x14ac:dyDescent="0.2">
      <c r="A9" s="32">
        <v>1</v>
      </c>
      <c r="B9" s="32">
        <v>7</v>
      </c>
      <c r="C9" s="25"/>
      <c r="D9" s="61">
        <v>10838149000</v>
      </c>
      <c r="E9" s="143"/>
      <c r="F9" s="213"/>
      <c r="G9" s="64">
        <v>-1.237E-3</v>
      </c>
      <c r="H9" s="64">
        <f>'Summary of Rates'!E11</f>
        <v>6.2100000000000002E-4</v>
      </c>
      <c r="I9" s="213"/>
      <c r="J9" s="167">
        <f>ROUND(D9*G9,-3)</f>
        <v>-13407000</v>
      </c>
      <c r="K9" s="167">
        <f>ROUND(D9*H9,-3)</f>
        <v>6730000</v>
      </c>
      <c r="L9" s="39"/>
      <c r="M9" s="39"/>
    </row>
    <row r="10" spans="1:13" s="210" customFormat="1" x14ac:dyDescent="0.2">
      <c r="A10" s="32">
        <f t="shared" ref="A10:A42" si="0">+A9+1</f>
        <v>2</v>
      </c>
      <c r="B10" s="160" t="s">
        <v>170</v>
      </c>
      <c r="C10" s="25"/>
      <c r="D10" s="61">
        <v>2347000</v>
      </c>
      <c r="E10" s="143"/>
      <c r="F10" s="213"/>
      <c r="G10" s="64">
        <v>1.408E-3</v>
      </c>
      <c r="H10" s="64">
        <f>'Summary of Rates'!E17</f>
        <v>-6.5700000000000003E-4</v>
      </c>
      <c r="I10" s="213"/>
      <c r="J10" s="167">
        <f>ROUND(D10*G10,-3)</f>
        <v>3000</v>
      </c>
      <c r="K10" s="167">
        <f>ROUND(D10*H10,-3)</f>
        <v>-2000</v>
      </c>
      <c r="L10" s="39"/>
      <c r="M10" s="39"/>
    </row>
    <row r="11" spans="1:13" x14ac:dyDescent="0.2">
      <c r="A11" s="32">
        <f t="shared" si="0"/>
        <v>3</v>
      </c>
      <c r="B11" s="32"/>
      <c r="C11" s="25" t="s">
        <v>72</v>
      </c>
      <c r="D11" s="172">
        <f>SUM(D9:D10)</f>
        <v>10840496000</v>
      </c>
      <c r="E11" s="143"/>
      <c r="F11" s="213"/>
      <c r="G11" s="64"/>
      <c r="H11" s="215"/>
      <c r="I11" s="213"/>
      <c r="J11" s="173">
        <f>SUM(J9:J10)</f>
        <v>-13404000</v>
      </c>
      <c r="K11" s="173">
        <f>SUM(K9:K10)</f>
        <v>6728000</v>
      </c>
    </row>
    <row r="12" spans="1:13" x14ac:dyDescent="0.2">
      <c r="A12" s="32">
        <f t="shared" si="0"/>
        <v>4</v>
      </c>
      <c r="B12" s="32"/>
      <c r="C12" s="25"/>
      <c r="D12" s="143"/>
      <c r="E12" s="143"/>
      <c r="F12" s="37"/>
      <c r="G12" s="64"/>
      <c r="H12" s="215"/>
      <c r="I12" s="37"/>
      <c r="J12" s="167"/>
      <c r="K12" s="167"/>
    </row>
    <row r="13" spans="1:13" x14ac:dyDescent="0.2">
      <c r="A13" s="32">
        <f t="shared" si="0"/>
        <v>5</v>
      </c>
      <c r="B13" s="160" t="s">
        <v>328</v>
      </c>
      <c r="C13" s="25"/>
      <c r="D13" s="61">
        <v>274905000</v>
      </c>
      <c r="E13" s="143"/>
      <c r="F13" s="37"/>
      <c r="G13" s="64">
        <v>1.2509999999999999E-3</v>
      </c>
      <c r="H13" s="64">
        <f>'Summary of Rates'!E14</f>
        <v>2.8170000000000001E-3</v>
      </c>
      <c r="I13" s="37"/>
      <c r="J13" s="167">
        <f t="shared" ref="J13:J18" si="1">ROUND(D13*G13,-3)</f>
        <v>344000</v>
      </c>
      <c r="K13" s="167">
        <f t="shared" ref="K13:K18" si="2">ROUND(D13*H13,-3)</f>
        <v>774000</v>
      </c>
    </row>
    <row r="14" spans="1:13" x14ac:dyDescent="0.2">
      <c r="A14" s="32">
        <f t="shared" si="0"/>
        <v>6</v>
      </c>
      <c r="B14" s="32">
        <v>24</v>
      </c>
      <c r="C14" s="25"/>
      <c r="D14" s="61">
        <v>2842704000</v>
      </c>
      <c r="E14" s="143"/>
      <c r="F14" s="37"/>
      <c r="G14" s="215">
        <f>G13</f>
        <v>1.2509999999999999E-3</v>
      </c>
      <c r="H14" s="64">
        <f>'Summary of Rates'!E14</f>
        <v>2.8170000000000001E-3</v>
      </c>
      <c r="I14" s="37"/>
      <c r="J14" s="167">
        <f t="shared" si="1"/>
        <v>3556000</v>
      </c>
      <c r="K14" s="167">
        <f t="shared" si="2"/>
        <v>8008000</v>
      </c>
    </row>
    <row r="15" spans="1:13" x14ac:dyDescent="0.2">
      <c r="A15" s="32">
        <f t="shared" si="0"/>
        <v>7</v>
      </c>
      <c r="B15" s="160">
        <v>11</v>
      </c>
      <c r="C15" s="25"/>
      <c r="D15" s="61">
        <v>161833000</v>
      </c>
      <c r="E15" s="143"/>
      <c r="F15" s="37"/>
      <c r="G15" s="215">
        <f>G10</f>
        <v>1.408E-3</v>
      </c>
      <c r="H15" s="64">
        <f>'Summary of Rates'!E17</f>
        <v>-6.5700000000000003E-4</v>
      </c>
      <c r="I15" s="37"/>
      <c r="J15" s="167">
        <f t="shared" si="1"/>
        <v>228000</v>
      </c>
      <c r="K15" s="167">
        <f t="shared" si="2"/>
        <v>-106000</v>
      </c>
    </row>
    <row r="16" spans="1:13" x14ac:dyDescent="0.2">
      <c r="A16" s="32">
        <f t="shared" si="0"/>
        <v>8</v>
      </c>
      <c r="B16" s="160">
        <v>25</v>
      </c>
      <c r="C16" s="25"/>
      <c r="D16" s="61">
        <v>3118988000</v>
      </c>
      <c r="E16" s="143"/>
      <c r="F16" s="37"/>
      <c r="G16" s="215">
        <f>+G10</f>
        <v>1.408E-3</v>
      </c>
      <c r="H16" s="64">
        <f>'Summary of Rates'!E17</f>
        <v>-6.5700000000000003E-4</v>
      </c>
      <c r="I16" s="37"/>
      <c r="J16" s="167">
        <f t="shared" si="1"/>
        <v>4392000</v>
      </c>
      <c r="K16" s="167">
        <f t="shared" si="2"/>
        <v>-2049000</v>
      </c>
    </row>
    <row r="17" spans="1:11" x14ac:dyDescent="0.2">
      <c r="A17" s="32">
        <f t="shared" si="0"/>
        <v>9</v>
      </c>
      <c r="B17" s="32">
        <v>12</v>
      </c>
      <c r="C17" s="25"/>
      <c r="D17" s="61">
        <v>19940000</v>
      </c>
      <c r="E17" s="143"/>
      <c r="F17" s="37"/>
      <c r="G17" s="64">
        <v>8.5000000000000006E-5</v>
      </c>
      <c r="H17" s="64">
        <f>'Summary of Rates'!E24</f>
        <v>-1.27E-4</v>
      </c>
      <c r="I17" s="37"/>
      <c r="J17" s="167">
        <f t="shared" si="1"/>
        <v>2000</v>
      </c>
      <c r="K17" s="167">
        <f t="shared" si="2"/>
        <v>-3000</v>
      </c>
    </row>
    <row r="18" spans="1:11" x14ac:dyDescent="0.2">
      <c r="A18" s="32">
        <f t="shared" si="0"/>
        <v>10</v>
      </c>
      <c r="B18" s="160" t="s">
        <v>329</v>
      </c>
      <c r="C18" s="25"/>
      <c r="D18" s="61">
        <v>1922586000</v>
      </c>
      <c r="E18" s="143"/>
      <c r="F18" s="37"/>
      <c r="G18" s="215">
        <f>G17</f>
        <v>8.5000000000000006E-5</v>
      </c>
      <c r="H18" s="64">
        <f>'Summary of Rates'!E24</f>
        <v>-1.27E-4</v>
      </c>
      <c r="I18" s="37"/>
      <c r="J18" s="167">
        <f t="shared" si="1"/>
        <v>163000</v>
      </c>
      <c r="K18" s="167">
        <f t="shared" si="2"/>
        <v>-244000</v>
      </c>
    </row>
    <row r="19" spans="1:11" x14ac:dyDescent="0.2">
      <c r="A19" s="32">
        <f t="shared" si="0"/>
        <v>11</v>
      </c>
      <c r="B19" s="32">
        <v>12</v>
      </c>
      <c r="C19" s="25"/>
      <c r="D19" s="61"/>
      <c r="E19" s="61">
        <v>46801</v>
      </c>
      <c r="F19" s="37"/>
      <c r="G19" s="374">
        <v>-0.06</v>
      </c>
      <c r="H19" s="374">
        <f>'Summary of Rates'!E23</f>
        <v>0.37</v>
      </c>
      <c r="I19" s="37"/>
      <c r="J19" s="167">
        <f>ROUND(E19*G19,-3)</f>
        <v>-3000</v>
      </c>
      <c r="K19" s="167">
        <f>ROUND(E19*H19,-3)</f>
        <v>17000</v>
      </c>
    </row>
    <row r="20" spans="1:11" x14ac:dyDescent="0.2">
      <c r="A20" s="32">
        <f t="shared" si="0"/>
        <v>12</v>
      </c>
      <c r="B20" s="160" t="s">
        <v>329</v>
      </c>
      <c r="C20" s="25"/>
      <c r="D20" s="61"/>
      <c r="E20" s="61">
        <v>4364676</v>
      </c>
      <c r="F20" s="37"/>
      <c r="G20" s="126">
        <f>+G19</f>
        <v>-0.06</v>
      </c>
      <c r="H20" s="374">
        <f>'Summary of Rates'!E23</f>
        <v>0.37</v>
      </c>
      <c r="I20" s="37"/>
      <c r="J20" s="167">
        <f>ROUND(E20*G20,-3)</f>
        <v>-262000</v>
      </c>
      <c r="K20" s="167">
        <f>ROUND(E20*H20,-3)</f>
        <v>1615000</v>
      </c>
    </row>
    <row r="21" spans="1:11" x14ac:dyDescent="0.2">
      <c r="A21" s="32">
        <f t="shared" si="0"/>
        <v>13</v>
      </c>
      <c r="B21" s="32">
        <v>29</v>
      </c>
      <c r="C21" s="25"/>
      <c r="D21" s="61">
        <v>16292000</v>
      </c>
      <c r="E21" s="143"/>
      <c r="F21" s="37"/>
      <c r="G21" s="215">
        <f>G10</f>
        <v>1.408E-3</v>
      </c>
      <c r="H21" s="64">
        <f>'Summary of Rates'!E17</f>
        <v>-6.5700000000000003E-4</v>
      </c>
      <c r="I21" s="37"/>
      <c r="J21" s="167">
        <f>ROUND(D21*G21,-3)</f>
        <v>23000</v>
      </c>
      <c r="K21" s="167">
        <f>ROUND(D21*H21,-3)</f>
        <v>-11000</v>
      </c>
    </row>
    <row r="22" spans="1:11" x14ac:dyDescent="0.2">
      <c r="A22" s="32">
        <f t="shared" si="0"/>
        <v>14</v>
      </c>
      <c r="B22" s="32"/>
      <c r="C22" s="186" t="s">
        <v>74</v>
      </c>
      <c r="D22" s="172">
        <f>SUM(D13:D21)</f>
        <v>8357248000</v>
      </c>
      <c r="E22" s="172">
        <f>SUM(E13:E21)</f>
        <v>4411477</v>
      </c>
      <c r="F22" s="37"/>
      <c r="G22" s="64"/>
      <c r="H22" s="215"/>
      <c r="I22" s="37"/>
      <c r="J22" s="173">
        <f>SUM(J13:J21)</f>
        <v>8443000</v>
      </c>
      <c r="K22" s="173">
        <f>SUM(K13:K21)</f>
        <v>8001000</v>
      </c>
    </row>
    <row r="23" spans="1:11" x14ac:dyDescent="0.2">
      <c r="A23" s="32">
        <f t="shared" si="0"/>
        <v>15</v>
      </c>
      <c r="B23" s="32"/>
      <c r="C23" s="25"/>
      <c r="D23" s="143"/>
      <c r="E23" s="143"/>
      <c r="F23" s="37"/>
      <c r="G23" s="64"/>
      <c r="H23" s="215"/>
      <c r="I23" s="37"/>
      <c r="J23" s="167"/>
      <c r="K23" s="167"/>
    </row>
    <row r="24" spans="1:11" x14ac:dyDescent="0.2">
      <c r="A24" s="32">
        <f t="shared" si="0"/>
        <v>16</v>
      </c>
      <c r="B24" s="32">
        <v>10</v>
      </c>
      <c r="C24" s="25"/>
      <c r="D24" s="61">
        <v>36510000</v>
      </c>
      <c r="E24" s="143"/>
      <c r="F24" s="37"/>
      <c r="G24" s="64">
        <v>-5.5999999999999999E-5</v>
      </c>
      <c r="H24" s="64">
        <f>'Summary of Rates'!E28</f>
        <v>-2.5399999999999999E-4</v>
      </c>
      <c r="I24" s="37"/>
      <c r="J24" s="167">
        <f>ROUND(D24*G24,-3)</f>
        <v>-2000</v>
      </c>
      <c r="K24" s="167">
        <f>ROUND(D24*H24,-3)</f>
        <v>-9000</v>
      </c>
    </row>
    <row r="25" spans="1:11" x14ac:dyDescent="0.2">
      <c r="A25" s="32">
        <f t="shared" si="0"/>
        <v>17</v>
      </c>
      <c r="B25" s="32">
        <v>31</v>
      </c>
      <c r="C25" s="25"/>
      <c r="D25" s="61">
        <v>1383563000</v>
      </c>
      <c r="E25" s="143"/>
      <c r="F25" s="37"/>
      <c r="G25" s="215">
        <f>G24</f>
        <v>-5.5999999999999999E-5</v>
      </c>
      <c r="H25" s="64">
        <f>'Summary of Rates'!E28</f>
        <v>-2.5399999999999999E-4</v>
      </c>
      <c r="I25" s="37"/>
      <c r="J25" s="167">
        <f>ROUND(D25*G25,-3)</f>
        <v>-77000</v>
      </c>
      <c r="K25" s="167">
        <f>ROUND(D25*H25,-3)</f>
        <v>-351000</v>
      </c>
    </row>
    <row r="26" spans="1:11" x14ac:dyDescent="0.2">
      <c r="A26" s="32">
        <f t="shared" si="0"/>
        <v>18</v>
      </c>
      <c r="B26" s="32">
        <v>10</v>
      </c>
      <c r="C26" s="25"/>
      <c r="D26" s="44"/>
      <c r="E26" s="143">
        <v>78827</v>
      </c>
      <c r="F26" s="37"/>
      <c r="G26" s="374">
        <v>-0.08</v>
      </c>
      <c r="H26" s="374">
        <f>'Summary of Rates'!E27</f>
        <v>0.16</v>
      </c>
      <c r="I26" s="37"/>
      <c r="J26" s="167">
        <f>ROUND(E26*G26,-3)</f>
        <v>-6000</v>
      </c>
      <c r="K26" s="167">
        <f>ROUND(E26*H26,-3)</f>
        <v>13000</v>
      </c>
    </row>
    <row r="27" spans="1:11" x14ac:dyDescent="0.2">
      <c r="A27" s="32">
        <f t="shared" si="0"/>
        <v>19</v>
      </c>
      <c r="B27" s="32">
        <v>31</v>
      </c>
      <c r="C27" s="25"/>
      <c r="D27" s="44"/>
      <c r="E27" s="143">
        <v>3302465</v>
      </c>
      <c r="F27" s="37"/>
      <c r="G27" s="126">
        <f>+G26</f>
        <v>-0.08</v>
      </c>
      <c r="H27" s="374">
        <f>'Summary of Rates'!E27</f>
        <v>0.16</v>
      </c>
      <c r="I27" s="37"/>
      <c r="J27" s="167">
        <f>ROUND(E27*G27,-3)</f>
        <v>-264000</v>
      </c>
      <c r="K27" s="167">
        <f>ROUND(E27*H27,-3)</f>
        <v>528000</v>
      </c>
    </row>
    <row r="28" spans="1:11" x14ac:dyDescent="0.2">
      <c r="A28" s="32">
        <f t="shared" si="0"/>
        <v>20</v>
      </c>
      <c r="B28" s="32">
        <v>35</v>
      </c>
      <c r="C28" s="25"/>
      <c r="D28" s="61">
        <v>5174000</v>
      </c>
      <c r="E28" s="143"/>
      <c r="F28" s="37"/>
      <c r="G28" s="215">
        <f>G10</f>
        <v>1.408E-3</v>
      </c>
      <c r="H28" s="64">
        <f>'Summary of Rates'!E17</f>
        <v>-6.5700000000000003E-4</v>
      </c>
      <c r="I28" s="37"/>
      <c r="J28" s="167">
        <f>ROUND(D28*G28,-3)</f>
        <v>7000</v>
      </c>
      <c r="K28" s="167">
        <f>ROUND(D28*H28,-3)</f>
        <v>-3000</v>
      </c>
    </row>
    <row r="29" spans="1:11" x14ac:dyDescent="0.2">
      <c r="A29" s="32">
        <f t="shared" si="0"/>
        <v>21</v>
      </c>
      <c r="B29" s="32">
        <v>43</v>
      </c>
      <c r="C29" s="25"/>
      <c r="D29" s="61">
        <v>127202000</v>
      </c>
      <c r="E29" s="143"/>
      <c r="F29" s="37"/>
      <c r="G29" s="215">
        <f>G10</f>
        <v>1.408E-3</v>
      </c>
      <c r="H29" s="64">
        <f>'Summary of Rates'!E17</f>
        <v>-6.5700000000000003E-4</v>
      </c>
      <c r="I29" s="37"/>
      <c r="J29" s="167">
        <f>ROUND(D29*G29,-3)</f>
        <v>179000</v>
      </c>
      <c r="K29" s="167">
        <f>ROUND(D29*H29,-3)</f>
        <v>-84000</v>
      </c>
    </row>
    <row r="30" spans="1:11" x14ac:dyDescent="0.2">
      <c r="A30" s="32">
        <f t="shared" si="0"/>
        <v>22</v>
      </c>
      <c r="B30" s="32"/>
      <c r="C30" s="25" t="s">
        <v>75</v>
      </c>
      <c r="D30" s="172">
        <f>SUM(D24:D29)</f>
        <v>1552449000</v>
      </c>
      <c r="E30" s="172">
        <f>SUM(E26:E29)</f>
        <v>3381292</v>
      </c>
      <c r="F30" s="37"/>
      <c r="G30" s="64"/>
      <c r="H30" s="215"/>
      <c r="I30" s="37"/>
      <c r="J30" s="173">
        <f>SUM(J24:J29)</f>
        <v>-163000</v>
      </c>
      <c r="K30" s="173">
        <f>SUM(K24:K29)</f>
        <v>94000</v>
      </c>
    </row>
    <row r="31" spans="1:11" x14ac:dyDescent="0.2">
      <c r="A31" s="32">
        <f t="shared" si="0"/>
        <v>23</v>
      </c>
      <c r="B31" s="32"/>
      <c r="C31" s="25"/>
      <c r="D31" s="143"/>
      <c r="E31" s="143"/>
      <c r="F31" s="37"/>
      <c r="G31" s="64"/>
      <c r="H31" s="215"/>
      <c r="I31" s="37"/>
      <c r="J31" s="167"/>
      <c r="K31" s="167"/>
    </row>
    <row r="32" spans="1:11" x14ac:dyDescent="0.2">
      <c r="A32" s="32">
        <f t="shared" si="0"/>
        <v>24</v>
      </c>
      <c r="B32" s="32">
        <v>40</v>
      </c>
      <c r="C32" s="25"/>
      <c r="D32" s="317">
        <v>586597000</v>
      </c>
      <c r="E32" s="143"/>
      <c r="F32" s="37"/>
      <c r="G32" s="64">
        <v>1.7980000000000001E-3</v>
      </c>
      <c r="H32" s="64">
        <f>'Summary of Rates'!E20</f>
        <v>4.182E-3</v>
      </c>
      <c r="I32" s="37"/>
      <c r="J32" s="167">
        <f>ROUND(D32*G32,-3)</f>
        <v>1055000</v>
      </c>
      <c r="K32" s="167">
        <f>ROUND(D32*H32,-3)</f>
        <v>2453000</v>
      </c>
    </row>
    <row r="33" spans="1:12" x14ac:dyDescent="0.2">
      <c r="A33" s="32">
        <f t="shared" si="0"/>
        <v>25</v>
      </c>
      <c r="B33" s="32"/>
      <c r="C33" s="25"/>
      <c r="D33" s="143"/>
      <c r="E33" s="143"/>
      <c r="F33" s="37"/>
      <c r="G33" s="64"/>
      <c r="H33" s="215"/>
      <c r="I33" s="37"/>
      <c r="J33" s="167"/>
      <c r="K33" s="167"/>
    </row>
    <row r="34" spans="1:12" x14ac:dyDescent="0.2">
      <c r="A34" s="32">
        <f t="shared" si="0"/>
        <v>26</v>
      </c>
      <c r="B34" s="32">
        <v>46</v>
      </c>
      <c r="C34" s="25"/>
      <c r="D34" s="61">
        <v>76029000</v>
      </c>
      <c r="E34" s="143"/>
      <c r="F34" s="37"/>
      <c r="G34" s="64">
        <v>1.323E-3</v>
      </c>
      <c r="H34" s="64">
        <f>'Summary of Rates'!E31</f>
        <v>1.84E-4</v>
      </c>
      <c r="I34" s="37"/>
      <c r="J34" s="167">
        <f>ROUND(D34*G34,-3)</f>
        <v>101000</v>
      </c>
      <c r="K34" s="167">
        <f>ROUND(D34*H34,-3)</f>
        <v>14000</v>
      </c>
    </row>
    <row r="35" spans="1:12" x14ac:dyDescent="0.2">
      <c r="A35" s="32">
        <f t="shared" si="0"/>
        <v>27</v>
      </c>
      <c r="B35" s="32">
        <v>49</v>
      </c>
      <c r="C35" s="25"/>
      <c r="D35" s="61">
        <v>606297000</v>
      </c>
      <c r="E35" s="143"/>
      <c r="F35" s="37"/>
      <c r="G35" s="215">
        <f>G34</f>
        <v>1.323E-3</v>
      </c>
      <c r="H35" s="64">
        <f>'Summary of Rates'!E31</f>
        <v>1.84E-4</v>
      </c>
      <c r="I35" s="37"/>
      <c r="J35" s="167">
        <f>ROUND(D35*G35,-3)</f>
        <v>802000</v>
      </c>
      <c r="K35" s="167">
        <f>ROUND(D35*H35,-3)</f>
        <v>112000</v>
      </c>
    </row>
    <row r="36" spans="1:12" x14ac:dyDescent="0.2">
      <c r="A36" s="32">
        <f t="shared" si="0"/>
        <v>28</v>
      </c>
      <c r="B36" s="32"/>
      <c r="C36" s="25" t="s">
        <v>76</v>
      </c>
      <c r="D36" s="172">
        <f>SUM(D34:D35)</f>
        <v>682326000</v>
      </c>
      <c r="E36" s="143"/>
      <c r="F36" s="37"/>
      <c r="G36" s="215"/>
      <c r="H36" s="215"/>
      <c r="I36" s="37"/>
      <c r="J36" s="173">
        <f>SUM(J34:J35)</f>
        <v>903000</v>
      </c>
      <c r="K36" s="173">
        <f>SUM(K34:K35)</f>
        <v>126000</v>
      </c>
    </row>
    <row r="37" spans="1:12" x14ac:dyDescent="0.2">
      <c r="A37" s="32">
        <f t="shared" si="0"/>
        <v>29</v>
      </c>
      <c r="B37" s="32"/>
      <c r="C37" s="25"/>
      <c r="D37" s="143"/>
      <c r="E37" s="143"/>
      <c r="F37" s="37"/>
      <c r="G37" s="217"/>
      <c r="H37" s="217"/>
      <c r="I37" s="37"/>
      <c r="J37" s="167"/>
      <c r="K37" s="167"/>
    </row>
    <row r="38" spans="1:12" x14ac:dyDescent="0.2">
      <c r="A38" s="32">
        <f t="shared" si="0"/>
        <v>30</v>
      </c>
      <c r="B38" s="32" t="s">
        <v>77</v>
      </c>
      <c r="C38" s="25"/>
      <c r="D38" s="317">
        <v>71427000</v>
      </c>
      <c r="E38" s="143"/>
      <c r="F38" s="37"/>
      <c r="G38" s="217"/>
      <c r="H38" s="217"/>
      <c r="I38" s="37"/>
      <c r="J38" s="167">
        <f>ROUND(D38*G38,-3)</f>
        <v>0</v>
      </c>
      <c r="K38" s="167">
        <f>ROUND(D38*H38,-3)</f>
        <v>0</v>
      </c>
    </row>
    <row r="39" spans="1:12" x14ac:dyDescent="0.2">
      <c r="A39" s="32">
        <f t="shared" si="0"/>
        <v>31</v>
      </c>
      <c r="B39" s="32"/>
      <c r="C39" s="25"/>
      <c r="D39" s="143"/>
      <c r="E39" s="143"/>
      <c r="F39" s="37"/>
      <c r="G39" s="217"/>
      <c r="H39" s="217"/>
      <c r="I39" s="37"/>
      <c r="J39" s="167"/>
      <c r="K39" s="167"/>
    </row>
    <row r="40" spans="1:12" x14ac:dyDescent="0.2">
      <c r="A40" s="32">
        <f t="shared" si="0"/>
        <v>32</v>
      </c>
      <c r="B40" s="32" t="s">
        <v>78</v>
      </c>
      <c r="C40" s="25"/>
      <c r="D40" s="317">
        <v>2024995000</v>
      </c>
      <c r="E40" s="143"/>
      <c r="F40" s="37"/>
      <c r="G40" s="217"/>
      <c r="H40" s="217"/>
      <c r="I40" s="37"/>
      <c r="J40" s="167">
        <f>ROUND(D40*G40,-3)</f>
        <v>0</v>
      </c>
      <c r="K40" s="167">
        <f>ROUND(D40*H40,-3)</f>
        <v>0</v>
      </c>
    </row>
    <row r="41" spans="1:12" x14ac:dyDescent="0.2">
      <c r="A41" s="32">
        <f t="shared" si="0"/>
        <v>33</v>
      </c>
      <c r="B41" s="32"/>
      <c r="C41" s="25"/>
      <c r="D41" s="143"/>
      <c r="E41" s="143"/>
      <c r="F41" s="37"/>
      <c r="G41" s="217"/>
      <c r="H41" s="217"/>
      <c r="I41" s="37"/>
      <c r="J41" s="167"/>
      <c r="K41" s="167"/>
    </row>
    <row r="42" spans="1:12" ht="12" thickBot="1" x14ac:dyDescent="0.25">
      <c r="A42" s="32">
        <f t="shared" si="0"/>
        <v>34</v>
      </c>
      <c r="B42" s="32"/>
      <c r="C42" s="186" t="s">
        <v>330</v>
      </c>
      <c r="D42" s="176">
        <f>SUM(D11,D22,D30,D32,D36,D38,D40)</f>
        <v>24115538000</v>
      </c>
      <c r="E42" s="176">
        <f>SUM(E11,E22,E30,E32,E36,E38,E40)</f>
        <v>7792769</v>
      </c>
      <c r="F42" s="37"/>
      <c r="G42" s="217"/>
      <c r="H42" s="217"/>
      <c r="I42" s="37"/>
      <c r="J42" s="177">
        <f>SUM(J11,J22,J30,J32,J36,J38,J40)</f>
        <v>-3166000</v>
      </c>
      <c r="K42" s="177">
        <f>SUM(K11,K22,K30,K32,K36,K38,K40)</f>
        <v>17402000</v>
      </c>
      <c r="L42" s="132">
        <f>K42-J42</f>
        <v>20568000</v>
      </c>
    </row>
    <row r="43" spans="1:12" ht="12" thickTop="1" x14ac:dyDescent="0.2">
      <c r="F43" s="40"/>
      <c r="I43" s="40"/>
      <c r="L43" s="39" t="s">
        <v>484</v>
      </c>
    </row>
    <row r="44" spans="1:12" x14ac:dyDescent="0.2">
      <c r="F44" s="40"/>
      <c r="I44" s="40"/>
      <c r="K44" s="132"/>
    </row>
    <row r="45" spans="1:12" x14ac:dyDescent="0.2">
      <c r="F45" s="40"/>
      <c r="I45" s="40"/>
    </row>
    <row r="46" spans="1:12" x14ac:dyDescent="0.2">
      <c r="F46" s="40"/>
      <c r="I46" s="40"/>
    </row>
  </sheetData>
  <mergeCells count="6">
    <mergeCell ref="A6:K6"/>
    <mergeCell ref="A1:K1"/>
    <mergeCell ref="A2:K2"/>
    <mergeCell ref="A3:K3"/>
    <mergeCell ref="A5:K5"/>
    <mergeCell ref="A4:K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C000"/>
    <pageSetUpPr fitToPage="1"/>
  </sheetPr>
  <dimension ref="A1"/>
  <sheetViews>
    <sheetView workbookViewId="0">
      <selection activeCell="J45" sqref="J45"/>
    </sheetView>
  </sheetViews>
  <sheetFormatPr defaultRowHeight="15" x14ac:dyDescent="0.25"/>
  <sheetData/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  <pageSetUpPr fitToPage="1"/>
  </sheetPr>
  <dimension ref="A1:N43"/>
  <sheetViews>
    <sheetView zoomScaleNormal="100" workbookViewId="0">
      <selection activeCell="B28" sqref="B28"/>
    </sheetView>
  </sheetViews>
  <sheetFormatPr defaultColWidth="9.140625" defaultRowHeight="11.25" x14ac:dyDescent="0.2"/>
  <cols>
    <col min="1" max="1" width="4.7109375" style="94" bestFit="1" customWidth="1"/>
    <col min="2" max="2" width="37.140625" style="94" bestFit="1" customWidth="1"/>
    <col min="3" max="3" width="11.7109375" style="94" bestFit="1" customWidth="1"/>
    <col min="4" max="4" width="9.28515625" style="94" bestFit="1" customWidth="1"/>
    <col min="5" max="5" width="8.7109375" style="94" bestFit="1" customWidth="1"/>
    <col min="6" max="6" width="15.85546875" style="94" bestFit="1" customWidth="1"/>
    <col min="7" max="8" width="8.7109375" style="94" bestFit="1" customWidth="1"/>
    <col min="9" max="10" width="8.140625" style="94" bestFit="1" customWidth="1"/>
    <col min="11" max="16384" width="9.140625" style="94"/>
  </cols>
  <sheetData>
    <row r="1" spans="1:14" x14ac:dyDescent="0.2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4"/>
      <c r="L1" s="4"/>
      <c r="M1" s="4"/>
      <c r="N1" s="4"/>
    </row>
    <row r="2" spans="1:14" x14ac:dyDescent="0.2">
      <c r="A2" s="400" t="str">
        <f>'Delivery Rate Change Calc'!A2:H2</f>
        <v>2019 Electric Decoupling Filing</v>
      </c>
      <c r="B2" s="400"/>
      <c r="C2" s="400"/>
      <c r="D2" s="400"/>
      <c r="E2" s="400"/>
      <c r="F2" s="400"/>
      <c r="G2" s="400"/>
      <c r="H2" s="400"/>
      <c r="I2" s="400"/>
      <c r="J2" s="400"/>
      <c r="K2" s="4"/>
      <c r="L2" s="4"/>
      <c r="M2" s="4"/>
      <c r="N2" s="4"/>
    </row>
    <row r="3" spans="1:14" x14ac:dyDescent="0.2">
      <c r="A3" s="400" t="s">
        <v>208</v>
      </c>
      <c r="B3" s="400"/>
      <c r="C3" s="400"/>
      <c r="D3" s="400"/>
      <c r="E3" s="400"/>
      <c r="F3" s="400"/>
      <c r="G3" s="400"/>
      <c r="H3" s="400"/>
      <c r="I3" s="400"/>
      <c r="J3" s="400"/>
      <c r="K3" s="4"/>
      <c r="L3" s="4"/>
      <c r="M3" s="4"/>
      <c r="N3" s="4"/>
    </row>
    <row r="4" spans="1:14" x14ac:dyDescent="0.2">
      <c r="A4" s="414" t="str">
        <f>'Delivery Rate Change Calc'!A4:H4</f>
        <v>Proposed Effective May 1, 2019</v>
      </c>
      <c r="B4" s="414"/>
      <c r="C4" s="414"/>
      <c r="D4" s="414"/>
      <c r="E4" s="414"/>
      <c r="F4" s="414"/>
      <c r="G4" s="414"/>
      <c r="H4" s="414"/>
      <c r="I4" s="414"/>
      <c r="J4" s="414"/>
      <c r="K4" s="4"/>
      <c r="L4" s="4"/>
      <c r="M4" s="4"/>
      <c r="N4" s="4"/>
    </row>
    <row r="5" spans="1:14" x14ac:dyDescent="0.2">
      <c r="A5" s="12"/>
      <c r="B5" s="12"/>
      <c r="C5" s="12"/>
      <c r="D5" s="12"/>
      <c r="E5" s="12"/>
      <c r="F5" s="12"/>
      <c r="G5" s="12"/>
      <c r="H5" s="12"/>
    </row>
    <row r="6" spans="1:14" x14ac:dyDescent="0.2">
      <c r="A6" s="7" t="s">
        <v>209</v>
      </c>
      <c r="B6" s="12"/>
      <c r="C6" s="12"/>
      <c r="D6" s="9" t="s">
        <v>3</v>
      </c>
      <c r="E6" s="9" t="s">
        <v>4</v>
      </c>
      <c r="F6" s="9" t="s">
        <v>4</v>
      </c>
      <c r="G6" s="9" t="s">
        <v>3</v>
      </c>
      <c r="H6" s="9" t="s">
        <v>4</v>
      </c>
      <c r="I6" s="9" t="s">
        <v>4</v>
      </c>
      <c r="J6" s="9" t="s">
        <v>4</v>
      </c>
    </row>
    <row r="7" spans="1:14" x14ac:dyDescent="0.2">
      <c r="A7" s="102" t="s">
        <v>5</v>
      </c>
      <c r="B7" s="11"/>
      <c r="C7" s="33" t="s">
        <v>6</v>
      </c>
      <c r="D7" s="10">
        <v>7</v>
      </c>
      <c r="E7" s="10" t="s">
        <v>7</v>
      </c>
      <c r="F7" s="10" t="s">
        <v>8</v>
      </c>
      <c r="G7" s="10" t="s">
        <v>449</v>
      </c>
      <c r="H7" s="10" t="s">
        <v>24</v>
      </c>
      <c r="I7" s="10" t="s">
        <v>25</v>
      </c>
      <c r="J7" s="10" t="s">
        <v>163</v>
      </c>
    </row>
    <row r="8" spans="1:14" x14ac:dyDescent="0.2">
      <c r="A8" s="12"/>
      <c r="B8" s="13" t="s">
        <v>9</v>
      </c>
      <c r="C8" s="13" t="s">
        <v>10</v>
      </c>
      <c r="D8" s="13" t="s">
        <v>11</v>
      </c>
      <c r="E8" s="13" t="s">
        <v>12</v>
      </c>
      <c r="F8" s="13" t="s">
        <v>13</v>
      </c>
      <c r="G8" s="13" t="s">
        <v>14</v>
      </c>
      <c r="H8" s="13" t="s">
        <v>67</v>
      </c>
      <c r="I8" s="103" t="s">
        <v>68</v>
      </c>
      <c r="J8" s="103" t="s">
        <v>69</v>
      </c>
    </row>
    <row r="9" spans="1:14" x14ac:dyDescent="0.2">
      <c r="A9" s="13">
        <v>1</v>
      </c>
      <c r="B9" s="14"/>
      <c r="C9" s="13"/>
      <c r="D9" s="13"/>
      <c r="E9" s="13"/>
      <c r="F9" s="12"/>
      <c r="G9" s="12"/>
      <c r="H9" s="13"/>
      <c r="I9" s="103"/>
      <c r="J9" s="103"/>
    </row>
    <row r="10" spans="1:14" x14ac:dyDescent="0.2">
      <c r="A10" s="13">
        <f t="shared" ref="A10:A26" si="0">A9+1</f>
        <v>2</v>
      </c>
      <c r="B10" s="12" t="s">
        <v>393</v>
      </c>
      <c r="C10" s="103" t="s">
        <v>199</v>
      </c>
      <c r="D10" s="50">
        <f>'Electric Account Balance'!CA13</f>
        <v>116101.10476269759</v>
      </c>
      <c r="E10" s="50">
        <f>'Electric Account Balance'!CA31</f>
        <v>360614.42611868598</v>
      </c>
      <c r="F10" s="50">
        <f>'Electric Account Balance'!CA39</f>
        <v>-41966.086944279959</v>
      </c>
      <c r="G10" s="50">
        <f>'Electric Account Balance'!CA47</f>
        <v>198628.58284536423</v>
      </c>
      <c r="H10" s="50">
        <f>'Electric Account Balance'!CA54</f>
        <v>24744.590853404683</v>
      </c>
      <c r="I10" s="50">
        <f>'Electric Account Balance'!CA62</f>
        <v>-19735.617355988154</v>
      </c>
      <c r="J10" s="50">
        <f>'Electric Account Balance'!CA70</f>
        <v>85975.487005251256</v>
      </c>
    </row>
    <row r="11" spans="1:14" x14ac:dyDescent="0.2">
      <c r="A11" s="13">
        <f t="shared" si="0"/>
        <v>3</v>
      </c>
      <c r="D11" s="50"/>
      <c r="E11" s="50"/>
      <c r="F11" s="50"/>
      <c r="G11" s="50"/>
      <c r="H11" s="50"/>
      <c r="I11" s="50"/>
      <c r="J11" s="50"/>
    </row>
    <row r="12" spans="1:14" x14ac:dyDescent="0.2">
      <c r="A12" s="13">
        <f t="shared" si="0"/>
        <v>4</v>
      </c>
      <c r="B12" s="12" t="s">
        <v>408</v>
      </c>
      <c r="C12" s="103" t="s">
        <v>199</v>
      </c>
      <c r="D12" s="50">
        <f>'Electric Account Balance'!BW78</f>
        <v>7972606.436325538</v>
      </c>
      <c r="E12" s="50">
        <f>'Electric Account Balance'!BW97</f>
        <v>5245012.29</v>
      </c>
      <c r="F12" s="50">
        <f>'Electric Account Balance'!BW105</f>
        <v>1472859.0100000005</v>
      </c>
      <c r="G12" s="50">
        <f>'Electric Account Balance'!BW113</f>
        <v>1866510.0699999998</v>
      </c>
      <c r="H12" s="50">
        <f>'Electric Account Balance'!BW122</f>
        <v>1498428.4672241639</v>
      </c>
      <c r="I12" s="50">
        <f>'Electric Account Balance'!BW132</f>
        <v>516633.18685193406</v>
      </c>
      <c r="J12" s="50">
        <f>'Electric Account Balance'!CA140</f>
        <v>0</v>
      </c>
    </row>
    <row r="13" spans="1:14" x14ac:dyDescent="0.2">
      <c r="A13" s="13">
        <f t="shared" si="0"/>
        <v>5</v>
      </c>
      <c r="B13" s="12"/>
      <c r="C13" s="13"/>
      <c r="D13" s="50"/>
      <c r="E13" s="50"/>
      <c r="F13" s="21"/>
      <c r="G13" s="21"/>
      <c r="H13" s="21"/>
      <c r="I13" s="21"/>
      <c r="J13" s="21"/>
    </row>
    <row r="14" spans="1:14" x14ac:dyDescent="0.2">
      <c r="A14" s="13">
        <f t="shared" si="0"/>
        <v>6</v>
      </c>
      <c r="B14" s="12" t="s">
        <v>390</v>
      </c>
      <c r="C14" s="103" t="s">
        <v>199</v>
      </c>
      <c r="D14" s="376">
        <f>'Electric Account Balance'!BW149</f>
        <v>-159082.63963904799</v>
      </c>
      <c r="E14" s="376">
        <f>'Electric Account Balance'!BW168</f>
        <v>261382.18</v>
      </c>
      <c r="F14" s="376">
        <f>'Electric Account Balance'!BW176</f>
        <v>148528.34000000005</v>
      </c>
      <c r="G14" s="376">
        <f>'Electric Account Balance'!BW184</f>
        <v>77573.18598638667</v>
      </c>
      <c r="H14" s="376">
        <f>'Electric Account Balance'!BW194</f>
        <v>47854.316592101706</v>
      </c>
      <c r="I14" s="376">
        <f>'Electric Account Balance'!BW205</f>
        <v>4793.1786247417767</v>
      </c>
      <c r="J14" s="376">
        <f>'Electric Account Balance'!BW213</f>
        <v>33274.320000000007</v>
      </c>
    </row>
    <row r="15" spans="1:14" x14ac:dyDescent="0.2">
      <c r="A15" s="13">
        <f t="shared" si="0"/>
        <v>7</v>
      </c>
      <c r="B15" s="12"/>
      <c r="C15" s="13"/>
      <c r="D15" s="44"/>
      <c r="E15" s="44"/>
      <c r="F15" s="12"/>
      <c r="G15" s="12"/>
      <c r="H15" s="12"/>
      <c r="I15" s="12"/>
      <c r="J15" s="12"/>
    </row>
    <row r="16" spans="1:14" x14ac:dyDescent="0.2">
      <c r="A16" s="13">
        <f t="shared" si="0"/>
        <v>8</v>
      </c>
      <c r="B16" s="12" t="s">
        <v>432</v>
      </c>
      <c r="C16" s="13" t="s">
        <v>200</v>
      </c>
      <c r="D16" s="21">
        <f>D10+D12+D14</f>
        <v>7929624.9014491877</v>
      </c>
      <c r="E16" s="21">
        <f t="shared" ref="E16:G16" si="1">E10+E12+E14</f>
        <v>5867008.8961186856</v>
      </c>
      <c r="F16" s="21">
        <f t="shared" si="1"/>
        <v>1579421.2630557206</v>
      </c>
      <c r="G16" s="21">
        <f t="shared" si="1"/>
        <v>2142711.8388317507</v>
      </c>
      <c r="H16" s="21">
        <f t="shared" ref="H16:J16" si="2">H10+H12+H14</f>
        <v>1571027.3746696704</v>
      </c>
      <c r="I16" s="21">
        <f t="shared" si="2"/>
        <v>501690.74812068773</v>
      </c>
      <c r="J16" s="21">
        <f t="shared" si="2"/>
        <v>119249.80700525126</v>
      </c>
    </row>
    <row r="17" spans="1:10" x14ac:dyDescent="0.2">
      <c r="A17" s="13">
        <f t="shared" si="0"/>
        <v>9</v>
      </c>
      <c r="B17" s="12"/>
      <c r="C17" s="13"/>
      <c r="D17" s="21"/>
      <c r="E17" s="21"/>
      <c r="F17" s="21"/>
      <c r="G17" s="21"/>
      <c r="H17" s="21"/>
      <c r="I17" s="21"/>
      <c r="J17" s="21"/>
    </row>
    <row r="18" spans="1:10" x14ac:dyDescent="0.2">
      <c r="A18" s="13">
        <f t="shared" si="0"/>
        <v>10</v>
      </c>
      <c r="B18" s="12" t="s">
        <v>155</v>
      </c>
      <c r="C18" s="98" t="s">
        <v>15</v>
      </c>
      <c r="D18" s="104">
        <f>'Conversion Factor'!$E$19</f>
        <v>0.95238599999999995</v>
      </c>
      <c r="E18" s="104">
        <f>'Conversion Factor'!$E$19</f>
        <v>0.95238599999999995</v>
      </c>
      <c r="F18" s="104">
        <f>'Conversion Factor'!$E$19</f>
        <v>0.95238599999999995</v>
      </c>
      <c r="G18" s="104">
        <f>'Conversion Factor'!$E$19</f>
        <v>0.95238599999999995</v>
      </c>
      <c r="H18" s="104">
        <f>'Conversion Factor'!$E$19</f>
        <v>0.95238599999999995</v>
      </c>
      <c r="I18" s="104">
        <f>'Conversion Factor'!$E$19</f>
        <v>0.95238599999999995</v>
      </c>
      <c r="J18" s="104">
        <f>'Conversion Factor'!$E$19</f>
        <v>0.95238599999999995</v>
      </c>
    </row>
    <row r="19" spans="1:10" x14ac:dyDescent="0.2">
      <c r="A19" s="13">
        <f t="shared" si="0"/>
        <v>11</v>
      </c>
      <c r="B19" s="12"/>
      <c r="C19" s="98"/>
      <c r="D19" s="21"/>
      <c r="E19" s="21"/>
      <c r="F19" s="12"/>
      <c r="G19" s="12"/>
      <c r="H19" s="12"/>
      <c r="I19" s="12"/>
      <c r="J19" s="12"/>
    </row>
    <row r="20" spans="1:10" x14ac:dyDescent="0.2">
      <c r="A20" s="13">
        <f t="shared" si="0"/>
        <v>12</v>
      </c>
      <c r="B20" s="12" t="s">
        <v>201</v>
      </c>
      <c r="C20" s="13" t="s">
        <v>202</v>
      </c>
      <c r="D20" s="21">
        <f>D10/D$18</f>
        <v>121905.51390160879</v>
      </c>
      <c r="E20" s="21">
        <f>E10/E$18</f>
        <v>378643.14061597502</v>
      </c>
      <c r="F20" s="21">
        <f>F10/F$18</f>
        <v>-44064.157751457875</v>
      </c>
      <c r="G20" s="21">
        <f>G10/G$18</f>
        <v>208558.90662542733</v>
      </c>
      <c r="H20" s="21">
        <f t="shared" ref="H20:J20" si="3">H10/H$18</f>
        <v>25981.682693156643</v>
      </c>
      <c r="I20" s="21">
        <f t="shared" si="3"/>
        <v>-20722.288395659067</v>
      </c>
      <c r="J20" s="21">
        <f t="shared" si="3"/>
        <v>90273.782904464431</v>
      </c>
    </row>
    <row r="21" spans="1:10" x14ac:dyDescent="0.2">
      <c r="A21" s="13">
        <f t="shared" si="0"/>
        <v>13</v>
      </c>
      <c r="D21" s="21"/>
      <c r="E21" s="21"/>
      <c r="F21" s="21"/>
      <c r="G21" s="21"/>
      <c r="H21" s="21"/>
      <c r="I21" s="21"/>
      <c r="J21" s="21"/>
    </row>
    <row r="22" spans="1:10" x14ac:dyDescent="0.2">
      <c r="A22" s="13">
        <f t="shared" si="0"/>
        <v>14</v>
      </c>
      <c r="B22" s="12" t="s">
        <v>210</v>
      </c>
      <c r="C22" s="13" t="s">
        <v>203</v>
      </c>
      <c r="D22" s="21">
        <f>D12/D$18</f>
        <v>8371192.3908221442</v>
      </c>
      <c r="E22" s="21">
        <f>E12/E$18</f>
        <v>5507233.7161613051</v>
      </c>
      <c r="F22" s="21">
        <f>F12/F$18</f>
        <v>1546493.7640830509</v>
      </c>
      <c r="G22" s="21">
        <f>G12/G$18</f>
        <v>1959825.186426512</v>
      </c>
      <c r="H22" s="21">
        <f t="shared" ref="H22:J22" si="4">H12/H$18</f>
        <v>1573341.5518751473</v>
      </c>
      <c r="I22" s="21">
        <f t="shared" si="4"/>
        <v>542461.97114608367</v>
      </c>
      <c r="J22" s="21">
        <f t="shared" si="4"/>
        <v>0</v>
      </c>
    </row>
    <row r="23" spans="1:10" x14ac:dyDescent="0.2">
      <c r="A23" s="13">
        <f t="shared" si="0"/>
        <v>15</v>
      </c>
      <c r="B23" s="12"/>
      <c r="C23" s="98"/>
      <c r="D23" s="21"/>
      <c r="E23" s="21"/>
      <c r="F23" s="21"/>
      <c r="G23" s="21"/>
      <c r="H23" s="21"/>
      <c r="I23" s="21"/>
      <c r="J23" s="21"/>
    </row>
    <row r="24" spans="1:10" x14ac:dyDescent="0.2">
      <c r="A24" s="13">
        <f t="shared" si="0"/>
        <v>16</v>
      </c>
      <c r="B24" s="12" t="s">
        <v>204</v>
      </c>
      <c r="C24" s="13" t="s">
        <v>205</v>
      </c>
      <c r="D24" s="375">
        <f>D14/D$18</f>
        <v>-167035.88633080284</v>
      </c>
      <c r="E24" s="375">
        <f>E14/E$18</f>
        <v>274449.83441587759</v>
      </c>
      <c r="F24" s="375">
        <f>F14/F$18</f>
        <v>155953.93044416871</v>
      </c>
      <c r="G24" s="375">
        <f>G14/G$18</f>
        <v>81451.413593213962</v>
      </c>
      <c r="H24" s="375">
        <f t="shared" ref="H24:J24" si="5">H14/H$18</f>
        <v>50246.766113846388</v>
      </c>
      <c r="I24" s="375">
        <f t="shared" si="5"/>
        <v>5032.8108820811904</v>
      </c>
      <c r="J24" s="375">
        <f t="shared" si="5"/>
        <v>34937.850829390612</v>
      </c>
    </row>
    <row r="25" spans="1:10" x14ac:dyDescent="0.2">
      <c r="A25" s="13">
        <f t="shared" si="0"/>
        <v>17</v>
      </c>
      <c r="B25" s="12"/>
      <c r="C25" s="98"/>
      <c r="D25" s="21"/>
      <c r="E25" s="21"/>
      <c r="F25" s="21"/>
      <c r="G25" s="21"/>
      <c r="H25" s="21"/>
      <c r="I25" s="21"/>
      <c r="J25" s="21"/>
    </row>
    <row r="26" spans="1:10" x14ac:dyDescent="0.2">
      <c r="A26" s="13">
        <f t="shared" si="0"/>
        <v>18</v>
      </c>
      <c r="B26" s="12" t="s">
        <v>206</v>
      </c>
      <c r="C26" s="13" t="s">
        <v>207</v>
      </c>
      <c r="D26" s="21">
        <f>D20+D22+D24</f>
        <v>8326062.0183929494</v>
      </c>
      <c r="E26" s="21">
        <f t="shared" ref="E26:F26" si="6">E20+E22+E24</f>
        <v>6160326.6911931578</v>
      </c>
      <c r="F26" s="21">
        <f t="shared" si="6"/>
        <v>1658383.5367757617</v>
      </c>
      <c r="G26" s="21">
        <f>G20+G22+G24</f>
        <v>2249835.5066451533</v>
      </c>
      <c r="H26" s="21">
        <f t="shared" ref="H26:J26" si="7">H20+H22+H24</f>
        <v>1649570.0006821502</v>
      </c>
      <c r="I26" s="21">
        <f t="shared" si="7"/>
        <v>526772.49363250576</v>
      </c>
      <c r="J26" s="21">
        <f t="shared" si="7"/>
        <v>125211.63373385504</v>
      </c>
    </row>
    <row r="27" spans="1:10" x14ac:dyDescent="0.2">
      <c r="A27" s="13"/>
      <c r="B27" s="12"/>
      <c r="C27" s="98"/>
      <c r="D27" s="21"/>
      <c r="E27" s="21"/>
      <c r="F27" s="12"/>
      <c r="G27" s="12"/>
      <c r="H27" s="12"/>
    </row>
    <row r="28" spans="1:10" x14ac:dyDescent="0.2">
      <c r="A28" s="13"/>
      <c r="B28" s="12" t="s">
        <v>450</v>
      </c>
      <c r="C28" s="12"/>
      <c r="D28" s="21"/>
      <c r="E28" s="21"/>
      <c r="F28" s="12"/>
      <c r="G28" s="12"/>
      <c r="H28" s="12"/>
    </row>
    <row r="29" spans="1:10" x14ac:dyDescent="0.2">
      <c r="A29" s="13"/>
      <c r="B29" s="12"/>
      <c r="C29" s="12"/>
      <c r="D29" s="21"/>
      <c r="E29" s="21"/>
      <c r="F29" s="12"/>
      <c r="G29" s="12"/>
      <c r="H29" s="12"/>
    </row>
    <row r="30" spans="1:10" x14ac:dyDescent="0.2">
      <c r="A30" s="12"/>
      <c r="B30" s="12"/>
      <c r="C30" s="12"/>
      <c r="D30" s="12"/>
      <c r="E30" s="12"/>
      <c r="F30" s="12"/>
      <c r="G30" s="12"/>
      <c r="H30" s="12"/>
    </row>
    <row r="31" spans="1:10" x14ac:dyDescent="0.2">
      <c r="A31" s="12"/>
      <c r="B31" s="12"/>
      <c r="C31" s="12"/>
      <c r="D31" s="12"/>
      <c r="E31" s="12"/>
      <c r="F31" s="12"/>
      <c r="G31" s="12"/>
      <c r="H31" s="12"/>
    </row>
    <row r="32" spans="1:10" x14ac:dyDescent="0.2">
      <c r="A32" s="12"/>
      <c r="B32" s="12"/>
      <c r="C32" s="12"/>
      <c r="D32" s="62"/>
      <c r="E32" s="12"/>
      <c r="F32" s="12"/>
      <c r="G32" s="12"/>
      <c r="H32" s="12"/>
    </row>
    <row r="33" spans="1:8" x14ac:dyDescent="0.2">
      <c r="A33" s="12"/>
      <c r="B33" s="12"/>
      <c r="C33" s="12"/>
      <c r="D33" s="12"/>
      <c r="E33" s="12"/>
      <c r="F33" s="12"/>
      <c r="G33" s="12"/>
      <c r="H33" s="12"/>
    </row>
    <row r="34" spans="1:8" x14ac:dyDescent="0.2">
      <c r="A34" s="12"/>
      <c r="B34" s="12"/>
      <c r="C34" s="12"/>
      <c r="D34" s="12"/>
      <c r="E34" s="12"/>
      <c r="F34" s="12"/>
      <c r="G34" s="12"/>
      <c r="H34" s="12"/>
    </row>
    <row r="35" spans="1:8" x14ac:dyDescent="0.2">
      <c r="A35" s="12"/>
      <c r="B35" s="12"/>
      <c r="C35" s="12"/>
      <c r="D35" s="12"/>
      <c r="E35" s="12"/>
      <c r="F35" s="12"/>
      <c r="G35" s="12"/>
      <c r="H35" s="12"/>
    </row>
    <row r="36" spans="1:8" x14ac:dyDescent="0.2">
      <c r="A36" s="12"/>
      <c r="B36" s="12"/>
      <c r="C36" s="12"/>
      <c r="D36" s="12"/>
      <c r="E36" s="12"/>
      <c r="F36" s="12"/>
      <c r="G36" s="12"/>
      <c r="H36" s="12"/>
    </row>
    <row r="37" spans="1:8" x14ac:dyDescent="0.2">
      <c r="A37" s="12"/>
      <c r="B37" s="12"/>
      <c r="C37" s="12"/>
      <c r="D37" s="12"/>
      <c r="E37" s="12"/>
      <c r="F37" s="12"/>
      <c r="G37" s="12"/>
      <c r="H37" s="12"/>
    </row>
    <row r="38" spans="1:8" x14ac:dyDescent="0.2">
      <c r="A38" s="12"/>
      <c r="B38" s="12"/>
      <c r="C38" s="12"/>
      <c r="D38" s="12"/>
      <c r="E38" s="12"/>
      <c r="F38" s="12"/>
      <c r="G38" s="12"/>
      <c r="H38" s="12"/>
    </row>
    <row r="39" spans="1:8" x14ac:dyDescent="0.2">
      <c r="A39" s="12"/>
      <c r="B39" s="12"/>
      <c r="C39" s="12"/>
      <c r="D39" s="12"/>
      <c r="E39" s="12"/>
      <c r="F39" s="12"/>
      <c r="G39" s="12"/>
      <c r="H39" s="12"/>
    </row>
    <row r="40" spans="1:8" x14ac:dyDescent="0.2">
      <c r="A40" s="12"/>
      <c r="B40" s="12"/>
      <c r="C40" s="12"/>
      <c r="D40" s="12"/>
      <c r="E40" s="12"/>
      <c r="F40" s="12"/>
      <c r="G40" s="12"/>
      <c r="H40" s="12"/>
    </row>
    <row r="41" spans="1:8" x14ac:dyDescent="0.2">
      <c r="A41" s="12"/>
      <c r="B41" s="12"/>
      <c r="C41" s="12"/>
      <c r="D41" s="12"/>
      <c r="E41" s="12"/>
      <c r="F41" s="12"/>
      <c r="G41" s="12"/>
      <c r="H41" s="12"/>
    </row>
    <row r="42" spans="1:8" x14ac:dyDescent="0.2">
      <c r="A42" s="12"/>
      <c r="B42" s="12"/>
      <c r="C42" s="12"/>
      <c r="D42" s="12"/>
      <c r="E42" s="12"/>
      <c r="F42" s="12"/>
      <c r="G42" s="12"/>
      <c r="H42" s="12"/>
    </row>
    <row r="43" spans="1:8" x14ac:dyDescent="0.2">
      <c r="A43" s="12"/>
      <c r="B43" s="12"/>
      <c r="C43" s="12"/>
      <c r="D43" s="12"/>
      <c r="E43" s="12"/>
      <c r="F43" s="12"/>
      <c r="G43" s="12"/>
      <c r="H43" s="12"/>
    </row>
  </sheetData>
  <mergeCells count="4">
    <mergeCell ref="A1:J1"/>
    <mergeCell ref="A2:J2"/>
    <mergeCell ref="A3:J3"/>
    <mergeCell ref="A4:J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92D050"/>
    <pageSetUpPr fitToPage="1"/>
  </sheetPr>
  <dimension ref="A1:N43"/>
  <sheetViews>
    <sheetView zoomScaleNormal="100" workbookViewId="0">
      <selection activeCell="G8" sqref="G8"/>
    </sheetView>
  </sheetViews>
  <sheetFormatPr defaultColWidth="9.140625" defaultRowHeight="11.25" x14ac:dyDescent="0.2"/>
  <cols>
    <col min="1" max="1" width="4.7109375" style="94" bestFit="1" customWidth="1"/>
    <col min="2" max="2" width="37.140625" style="94" bestFit="1" customWidth="1"/>
    <col min="3" max="3" width="11.7109375" style="94" bestFit="1" customWidth="1"/>
    <col min="4" max="4" width="9.28515625" style="94" bestFit="1" customWidth="1"/>
    <col min="5" max="5" width="8.7109375" style="94" bestFit="1" customWidth="1"/>
    <col min="6" max="6" width="15.85546875" style="94" bestFit="1" customWidth="1"/>
    <col min="7" max="7" width="8.7109375" style="94" bestFit="1" customWidth="1"/>
    <col min="8" max="10" width="8.140625" style="94" bestFit="1" customWidth="1"/>
    <col min="11" max="16384" width="9.140625" style="94"/>
  </cols>
  <sheetData>
    <row r="1" spans="1:14" x14ac:dyDescent="0.2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4"/>
      <c r="L1" s="4"/>
      <c r="M1" s="4"/>
      <c r="N1" s="4"/>
    </row>
    <row r="2" spans="1:14" x14ac:dyDescent="0.2">
      <c r="A2" s="400" t="str">
        <f>'Delivery Rate Change Calc'!A2:H2</f>
        <v>2019 Electric Decoupling Filing</v>
      </c>
      <c r="B2" s="400"/>
      <c r="C2" s="400"/>
      <c r="D2" s="400"/>
      <c r="E2" s="400"/>
      <c r="F2" s="400"/>
      <c r="G2" s="400"/>
      <c r="H2" s="400"/>
      <c r="I2" s="400"/>
      <c r="J2" s="400"/>
      <c r="K2" s="4"/>
      <c r="L2" s="4"/>
      <c r="M2" s="4"/>
      <c r="N2" s="4"/>
    </row>
    <row r="3" spans="1:14" x14ac:dyDescent="0.2">
      <c r="A3" s="400" t="s">
        <v>252</v>
      </c>
      <c r="B3" s="400"/>
      <c r="C3" s="400"/>
      <c r="D3" s="400"/>
      <c r="E3" s="400"/>
      <c r="F3" s="400"/>
      <c r="G3" s="400"/>
      <c r="H3" s="400"/>
      <c r="I3" s="400"/>
      <c r="J3" s="400"/>
      <c r="K3" s="4"/>
      <c r="L3" s="4"/>
      <c r="M3" s="4"/>
      <c r="N3" s="4"/>
    </row>
    <row r="4" spans="1:14" x14ac:dyDescent="0.2">
      <c r="A4" s="414" t="str">
        <f>'Delivery Rate Change Calc'!A4:H4</f>
        <v>Proposed Effective May 1, 2019</v>
      </c>
      <c r="B4" s="414"/>
      <c r="C4" s="414"/>
      <c r="D4" s="414"/>
      <c r="E4" s="414"/>
      <c r="F4" s="414"/>
      <c r="G4" s="414"/>
      <c r="H4" s="414"/>
      <c r="I4" s="414"/>
      <c r="J4" s="414"/>
      <c r="K4" s="4"/>
      <c r="L4" s="4"/>
      <c r="M4" s="4"/>
      <c r="N4" s="4"/>
    </row>
    <row r="5" spans="1:14" x14ac:dyDescent="0.2">
      <c r="A5" s="12"/>
      <c r="B5" s="12"/>
      <c r="C5" s="12"/>
      <c r="D5" s="12"/>
      <c r="E5" s="12"/>
      <c r="F5" s="12"/>
      <c r="G5" s="12"/>
      <c r="H5" s="12"/>
    </row>
    <row r="6" spans="1:14" x14ac:dyDescent="0.2">
      <c r="A6" s="7" t="s">
        <v>209</v>
      </c>
      <c r="B6" s="12"/>
      <c r="C6" s="12"/>
      <c r="D6" s="9" t="s">
        <v>3</v>
      </c>
      <c r="E6" s="9" t="s">
        <v>4</v>
      </c>
      <c r="F6" s="9" t="s">
        <v>4</v>
      </c>
      <c r="G6" s="9" t="s">
        <v>3</v>
      </c>
      <c r="H6" s="9" t="s">
        <v>4</v>
      </c>
      <c r="I6" s="9" t="s">
        <v>4</v>
      </c>
      <c r="J6" s="9" t="s">
        <v>4</v>
      </c>
    </row>
    <row r="7" spans="1:14" x14ac:dyDescent="0.2">
      <c r="A7" s="102" t="s">
        <v>5</v>
      </c>
      <c r="B7" s="11"/>
      <c r="C7" s="33" t="s">
        <v>6</v>
      </c>
      <c r="D7" s="10">
        <v>7</v>
      </c>
      <c r="E7" s="10" t="s">
        <v>7</v>
      </c>
      <c r="F7" s="10" t="s">
        <v>8</v>
      </c>
      <c r="G7" s="10" t="s">
        <v>449</v>
      </c>
      <c r="H7" s="10" t="s">
        <v>24</v>
      </c>
      <c r="I7" s="10" t="s">
        <v>25</v>
      </c>
      <c r="J7" s="10" t="s">
        <v>163</v>
      </c>
    </row>
    <row r="8" spans="1:14" x14ac:dyDescent="0.2">
      <c r="A8" s="12"/>
      <c r="B8" s="13" t="s">
        <v>9</v>
      </c>
      <c r="C8" s="13" t="s">
        <v>10</v>
      </c>
      <c r="D8" s="13" t="s">
        <v>11</v>
      </c>
      <c r="E8" s="13" t="s">
        <v>12</v>
      </c>
      <c r="F8" s="13" t="s">
        <v>13</v>
      </c>
      <c r="G8" s="13" t="s">
        <v>14</v>
      </c>
      <c r="H8" s="13" t="s">
        <v>67</v>
      </c>
      <c r="I8" s="103" t="s">
        <v>68</v>
      </c>
      <c r="J8" s="103" t="s">
        <v>69</v>
      </c>
    </row>
    <row r="9" spans="1:14" x14ac:dyDescent="0.2">
      <c r="A9" s="13">
        <v>1</v>
      </c>
      <c r="B9" s="14"/>
      <c r="C9" s="13"/>
      <c r="D9" s="13"/>
      <c r="E9" s="13"/>
      <c r="F9" s="12"/>
      <c r="G9" s="12"/>
      <c r="H9" s="13"/>
      <c r="I9" s="103"/>
      <c r="J9" s="103"/>
    </row>
    <row r="10" spans="1:14" x14ac:dyDescent="0.2">
      <c r="A10" s="13">
        <f t="shared" ref="A10:A26" si="0">A9+1</f>
        <v>2</v>
      </c>
      <c r="B10" s="12" t="s">
        <v>393</v>
      </c>
      <c r="C10" s="103" t="s">
        <v>199</v>
      </c>
      <c r="D10" s="50">
        <f>'Electric Account Balance'!CA221</f>
        <v>15030.022929844286</v>
      </c>
      <c r="E10" s="50">
        <f>'Electric Account Balance'!CA228</f>
        <v>-14773.529196973301</v>
      </c>
      <c r="F10" s="50">
        <f>'Electric Account Balance'!CA235</f>
        <v>987.2471703899904</v>
      </c>
      <c r="G10" s="50">
        <f>'Electric Account Balance'!CA242</f>
        <v>27794.842640984047</v>
      </c>
      <c r="H10" s="50">
        <f>'Electric Account Balance'!CA249</f>
        <v>1307.6011401238029</v>
      </c>
      <c r="I10" s="50">
        <f>'Electric Account Balance'!CA256</f>
        <v>-362.06298413185868</v>
      </c>
      <c r="J10" s="50">
        <f>'Electric Account Balance'!CA263</f>
        <v>248.54066145680338</v>
      </c>
    </row>
    <row r="11" spans="1:14" x14ac:dyDescent="0.2">
      <c r="A11" s="13">
        <f t="shared" si="0"/>
        <v>3</v>
      </c>
      <c r="D11" s="50"/>
      <c r="E11" s="50"/>
      <c r="F11" s="50"/>
      <c r="G11" s="50"/>
      <c r="H11" s="50"/>
      <c r="I11" s="50"/>
      <c r="J11" s="50"/>
    </row>
    <row r="12" spans="1:14" x14ac:dyDescent="0.2">
      <c r="A12" s="13">
        <f t="shared" si="0"/>
        <v>4</v>
      </c>
      <c r="B12" s="12" t="s">
        <v>407</v>
      </c>
      <c r="C12" s="103" t="s">
        <v>199</v>
      </c>
      <c r="D12" s="50">
        <f>'Electric Account Balance'!BW271</f>
        <v>-1431275.0899999996</v>
      </c>
      <c r="E12" s="50">
        <f>'Electric Account Balance'!BW279</f>
        <v>2468297.41</v>
      </c>
      <c r="F12" s="50">
        <f>'Electric Account Balance'!BW287</f>
        <v>-3615896.9699999993</v>
      </c>
      <c r="G12" s="50">
        <f>'Electric Account Balance'!BW295</f>
        <v>2784489.89</v>
      </c>
      <c r="H12" s="50">
        <f>'Electric Account Balance'!BW303</f>
        <v>-230971.06999999995</v>
      </c>
      <c r="I12" s="50">
        <f>'Electric Account Balance'!BW311</f>
        <v>-319648.24999999994</v>
      </c>
      <c r="J12" s="50">
        <f>'Electric Account Balance'!BW319</f>
        <v>0</v>
      </c>
    </row>
    <row r="13" spans="1:14" x14ac:dyDescent="0.2">
      <c r="A13" s="13">
        <f t="shared" si="0"/>
        <v>5</v>
      </c>
      <c r="B13" s="12"/>
      <c r="C13" s="13"/>
      <c r="D13" s="50"/>
      <c r="E13" s="50"/>
      <c r="F13" s="21"/>
      <c r="G13" s="21"/>
      <c r="H13" s="21"/>
      <c r="I13" s="21"/>
      <c r="J13" s="21"/>
    </row>
    <row r="14" spans="1:14" x14ac:dyDescent="0.2">
      <c r="A14" s="13">
        <f t="shared" si="0"/>
        <v>6</v>
      </c>
      <c r="B14" s="12" t="s">
        <v>390</v>
      </c>
      <c r="C14" s="103" t="s">
        <v>199</v>
      </c>
      <c r="D14" s="376">
        <f>'Electric Account Balance'!BW326</f>
        <v>-102804.28</v>
      </c>
      <c r="E14" s="376">
        <f>'Electric Account Balance'!BW333</f>
        <v>44895.55</v>
      </c>
      <c r="F14" s="376">
        <f>'Electric Account Balance'!BW340</f>
        <v>-111391.24999999999</v>
      </c>
      <c r="G14" s="376">
        <f>'Electric Account Balance'!BW347</f>
        <v>65483.140000000007</v>
      </c>
      <c r="H14" s="376">
        <f>'Electric Account Balance'!BW354</f>
        <v>-4803.918104958334</v>
      </c>
      <c r="I14" s="376">
        <f>'Electric Account Balance'!BW361</f>
        <v>-23703.239999999998</v>
      </c>
      <c r="J14" s="376">
        <f>'Electric Account Balance'!BW368</f>
        <v>232.69</v>
      </c>
    </row>
    <row r="15" spans="1:14" x14ac:dyDescent="0.2">
      <c r="A15" s="13">
        <f t="shared" si="0"/>
        <v>7</v>
      </c>
      <c r="B15" s="12"/>
      <c r="C15" s="13"/>
      <c r="D15" s="44"/>
      <c r="E15" s="44"/>
      <c r="F15" s="12"/>
      <c r="G15" s="12"/>
      <c r="H15" s="12"/>
      <c r="I15" s="12"/>
      <c r="J15" s="12"/>
    </row>
    <row r="16" spans="1:14" x14ac:dyDescent="0.2">
      <c r="A16" s="13">
        <f t="shared" si="0"/>
        <v>8</v>
      </c>
      <c r="B16" s="12" t="s">
        <v>432</v>
      </c>
      <c r="C16" s="13" t="s">
        <v>200</v>
      </c>
      <c r="D16" s="21">
        <f>D10+D12+D14</f>
        <v>-1519049.3470701554</v>
      </c>
      <c r="E16" s="21">
        <f t="shared" ref="E16:J16" si="1">E10+E12+E14</f>
        <v>2498419.4308030265</v>
      </c>
      <c r="F16" s="21">
        <f t="shared" si="1"/>
        <v>-3726300.9728296092</v>
      </c>
      <c r="G16" s="21">
        <f t="shared" si="1"/>
        <v>2877767.8726409841</v>
      </c>
      <c r="H16" s="21">
        <f t="shared" si="1"/>
        <v>-234467.3869648345</v>
      </c>
      <c r="I16" s="21">
        <f t="shared" si="1"/>
        <v>-343713.55298413179</v>
      </c>
      <c r="J16" s="21">
        <f t="shared" si="1"/>
        <v>481.23066145680338</v>
      </c>
    </row>
    <row r="17" spans="1:10" x14ac:dyDescent="0.2">
      <c r="A17" s="13">
        <f t="shared" si="0"/>
        <v>9</v>
      </c>
      <c r="B17" s="12"/>
      <c r="C17" s="13"/>
      <c r="D17" s="21"/>
      <c r="E17" s="21"/>
      <c r="F17" s="21"/>
      <c r="G17" s="21"/>
      <c r="H17" s="21"/>
      <c r="I17" s="21"/>
      <c r="J17" s="21"/>
    </row>
    <row r="18" spans="1:10" x14ac:dyDescent="0.2">
      <c r="A18" s="13">
        <f t="shared" si="0"/>
        <v>10</v>
      </c>
      <c r="B18" s="12" t="s">
        <v>155</v>
      </c>
      <c r="C18" s="98" t="s">
        <v>15</v>
      </c>
      <c r="D18" s="104">
        <f>'Conversion Factor'!$E$19</f>
        <v>0.95238599999999995</v>
      </c>
      <c r="E18" s="104">
        <f>'Conversion Factor'!$E$19</f>
        <v>0.95238599999999995</v>
      </c>
      <c r="F18" s="104">
        <f>'Conversion Factor'!$E$19</f>
        <v>0.95238599999999995</v>
      </c>
      <c r="G18" s="104">
        <f>'Conversion Factor'!$E$19</f>
        <v>0.95238599999999995</v>
      </c>
      <c r="H18" s="104">
        <f>'Conversion Factor'!$E$19</f>
        <v>0.95238599999999995</v>
      </c>
      <c r="I18" s="104">
        <f>'Conversion Factor'!$E$19</f>
        <v>0.95238599999999995</v>
      </c>
      <c r="J18" s="104">
        <f>'Conversion Factor'!$E$19</f>
        <v>0.95238599999999995</v>
      </c>
    </row>
    <row r="19" spans="1:10" x14ac:dyDescent="0.2">
      <c r="A19" s="13">
        <f t="shared" si="0"/>
        <v>11</v>
      </c>
      <c r="B19" s="12"/>
      <c r="C19" s="98"/>
      <c r="D19" s="21"/>
      <c r="E19" s="21"/>
      <c r="F19" s="12"/>
      <c r="G19" s="12"/>
      <c r="H19" s="12"/>
      <c r="I19" s="12"/>
      <c r="J19" s="12"/>
    </row>
    <row r="20" spans="1:10" x14ac:dyDescent="0.2">
      <c r="A20" s="13">
        <f t="shared" si="0"/>
        <v>12</v>
      </c>
      <c r="B20" s="12" t="s">
        <v>201</v>
      </c>
      <c r="C20" s="13" t="s">
        <v>202</v>
      </c>
      <c r="D20" s="21">
        <f>D10/D$18</f>
        <v>15781.440434702197</v>
      </c>
      <c r="E20" s="21">
        <f>E10/E$18</f>
        <v>-15512.123442567721</v>
      </c>
      <c r="F20" s="21">
        <f>F10/F$18</f>
        <v>1036.6040349081049</v>
      </c>
      <c r="G20" s="21">
        <f>G10/G$18</f>
        <v>29184.430095553744</v>
      </c>
      <c r="H20" s="21">
        <f t="shared" ref="H20:J20" si="2">H10/H$18</f>
        <v>1372.9739203682152</v>
      </c>
      <c r="I20" s="21">
        <f t="shared" si="2"/>
        <v>-380.16411846862377</v>
      </c>
      <c r="J20" s="21">
        <f t="shared" si="2"/>
        <v>260.96631140819312</v>
      </c>
    </row>
    <row r="21" spans="1:10" x14ac:dyDescent="0.2">
      <c r="A21" s="13">
        <f t="shared" si="0"/>
        <v>13</v>
      </c>
      <c r="D21" s="21"/>
      <c r="E21" s="21"/>
      <c r="F21" s="21"/>
      <c r="G21" s="21"/>
      <c r="H21" s="21"/>
      <c r="I21" s="21"/>
      <c r="J21" s="21"/>
    </row>
    <row r="22" spans="1:10" x14ac:dyDescent="0.2">
      <c r="A22" s="13">
        <f t="shared" si="0"/>
        <v>14</v>
      </c>
      <c r="B22" s="12" t="s">
        <v>210</v>
      </c>
      <c r="C22" s="13" t="s">
        <v>203</v>
      </c>
      <c r="D22" s="21">
        <f>D12/D$18</f>
        <v>-1502830.8794963383</v>
      </c>
      <c r="E22" s="21">
        <f>E12/E$18</f>
        <v>2591698.5444977144</v>
      </c>
      <c r="F22" s="21">
        <f>F12/F$18</f>
        <v>-3796671.6961400099</v>
      </c>
      <c r="G22" s="21">
        <f>G12/G$18</f>
        <v>2923698.8888958893</v>
      </c>
      <c r="H22" s="21">
        <f t="shared" ref="H22:J22" si="3">H12/H$18</f>
        <v>-242518.33815280776</v>
      </c>
      <c r="I22" s="21">
        <f t="shared" si="3"/>
        <v>-335628.88366691652</v>
      </c>
      <c r="J22" s="21">
        <f t="shared" si="3"/>
        <v>0</v>
      </c>
    </row>
    <row r="23" spans="1:10" x14ac:dyDescent="0.2">
      <c r="A23" s="13">
        <f t="shared" si="0"/>
        <v>15</v>
      </c>
      <c r="B23" s="12"/>
      <c r="C23" s="98"/>
      <c r="D23" s="21"/>
      <c r="E23" s="21"/>
      <c r="F23" s="21"/>
      <c r="G23" s="21"/>
      <c r="H23" s="21"/>
      <c r="I23" s="21"/>
      <c r="J23" s="21"/>
    </row>
    <row r="24" spans="1:10" x14ac:dyDescent="0.2">
      <c r="A24" s="13">
        <f t="shared" si="0"/>
        <v>16</v>
      </c>
      <c r="B24" s="12" t="s">
        <v>204</v>
      </c>
      <c r="C24" s="13" t="s">
        <v>205</v>
      </c>
      <c r="D24" s="375">
        <f>D14/D$18</f>
        <v>-107943.92189721395</v>
      </c>
      <c r="E24" s="375">
        <f>E14/E$18</f>
        <v>47140.077657588423</v>
      </c>
      <c r="F24" s="375">
        <f>F14/F$18</f>
        <v>-116960.19261097915</v>
      </c>
      <c r="G24" s="375">
        <f>G14/G$18</f>
        <v>68756.932588257288</v>
      </c>
      <c r="H24" s="375">
        <f t="shared" ref="H24:J24" si="4">H14/H$18</f>
        <v>-5044.0872765436852</v>
      </c>
      <c r="I24" s="375">
        <f t="shared" si="4"/>
        <v>-24888.27009216851</v>
      </c>
      <c r="J24" s="375">
        <f t="shared" si="4"/>
        <v>244.32320508701304</v>
      </c>
    </row>
    <row r="25" spans="1:10" x14ac:dyDescent="0.2">
      <c r="A25" s="13">
        <f t="shared" si="0"/>
        <v>17</v>
      </c>
      <c r="B25" s="12"/>
      <c r="C25" s="98"/>
      <c r="D25" s="21"/>
      <c r="E25" s="21"/>
      <c r="F25" s="21"/>
      <c r="G25" s="21"/>
      <c r="H25" s="21"/>
      <c r="I25" s="21"/>
      <c r="J25" s="21"/>
    </row>
    <row r="26" spans="1:10" x14ac:dyDescent="0.2">
      <c r="A26" s="13">
        <f t="shared" si="0"/>
        <v>18</v>
      </c>
      <c r="B26" s="12" t="s">
        <v>206</v>
      </c>
      <c r="C26" s="13" t="s">
        <v>207</v>
      </c>
      <c r="D26" s="21">
        <f>D20+D22+D24</f>
        <v>-1594993.36095885</v>
      </c>
      <c r="E26" s="21">
        <f t="shared" ref="E26:F26" si="5">E20+E22+E24</f>
        <v>2623326.4987127348</v>
      </c>
      <c r="F26" s="21">
        <f t="shared" si="5"/>
        <v>-3912595.2847160809</v>
      </c>
      <c r="G26" s="21">
        <f>G20+G22+G24</f>
        <v>3021640.2515797005</v>
      </c>
      <c r="H26" s="21">
        <f t="shared" ref="H26:J26" si="6">H20+H22+H24</f>
        <v>-246189.45150898324</v>
      </c>
      <c r="I26" s="21">
        <f t="shared" si="6"/>
        <v>-360897.31787755369</v>
      </c>
      <c r="J26" s="21">
        <f t="shared" si="6"/>
        <v>505.28951649520616</v>
      </c>
    </row>
    <row r="27" spans="1:10" x14ac:dyDescent="0.2">
      <c r="A27" s="13"/>
      <c r="B27" s="12"/>
      <c r="C27" s="98"/>
      <c r="D27" s="21"/>
      <c r="E27" s="21"/>
      <c r="F27" s="12"/>
      <c r="G27" s="12"/>
      <c r="H27" s="12"/>
    </row>
    <row r="28" spans="1:10" x14ac:dyDescent="0.2">
      <c r="A28" s="13"/>
      <c r="B28" s="12" t="s">
        <v>450</v>
      </c>
      <c r="C28" s="12"/>
      <c r="D28" s="21"/>
      <c r="E28" s="21"/>
      <c r="F28" s="12"/>
      <c r="G28" s="12"/>
      <c r="H28" s="12"/>
    </row>
    <row r="29" spans="1:10" x14ac:dyDescent="0.2">
      <c r="A29" s="13"/>
      <c r="B29" s="12"/>
      <c r="C29" s="12"/>
      <c r="D29" s="21"/>
      <c r="E29" s="21"/>
      <c r="F29" s="12"/>
      <c r="G29" s="12"/>
      <c r="H29" s="12"/>
    </row>
    <row r="30" spans="1:10" x14ac:dyDescent="0.2">
      <c r="A30" s="12"/>
      <c r="B30" s="12"/>
      <c r="C30" s="12"/>
      <c r="D30" s="12"/>
      <c r="E30" s="12"/>
      <c r="F30" s="12"/>
      <c r="G30" s="12"/>
      <c r="H30" s="12"/>
    </row>
    <row r="31" spans="1:10" x14ac:dyDescent="0.2">
      <c r="A31" s="12"/>
      <c r="B31" s="12"/>
      <c r="C31" s="12"/>
      <c r="D31" s="12"/>
      <c r="E31" s="12"/>
      <c r="F31" s="12"/>
      <c r="G31" s="12"/>
      <c r="H31" s="12"/>
    </row>
    <row r="32" spans="1:10" x14ac:dyDescent="0.2">
      <c r="A32" s="12"/>
      <c r="B32" s="12"/>
      <c r="C32" s="12"/>
      <c r="D32" s="62"/>
      <c r="E32" s="12"/>
      <c r="F32" s="12"/>
      <c r="G32" s="12"/>
      <c r="H32" s="12"/>
    </row>
    <row r="33" spans="1:8" x14ac:dyDescent="0.2">
      <c r="A33" s="12"/>
      <c r="B33" s="12"/>
      <c r="C33" s="12"/>
      <c r="D33" s="12"/>
      <c r="E33" s="12"/>
      <c r="F33" s="12"/>
      <c r="G33" s="12"/>
      <c r="H33" s="12"/>
    </row>
    <row r="34" spans="1:8" x14ac:dyDescent="0.2">
      <c r="A34" s="12"/>
      <c r="B34" s="12"/>
      <c r="C34" s="12"/>
      <c r="D34" s="12"/>
      <c r="E34" s="12"/>
      <c r="F34" s="12"/>
      <c r="G34" s="12"/>
      <c r="H34" s="12"/>
    </row>
    <row r="35" spans="1:8" x14ac:dyDescent="0.2">
      <c r="A35" s="12"/>
      <c r="B35" s="12"/>
      <c r="C35" s="12"/>
      <c r="D35" s="12"/>
      <c r="E35" s="12"/>
      <c r="F35" s="12"/>
      <c r="G35" s="12"/>
      <c r="H35" s="12"/>
    </row>
    <row r="36" spans="1:8" x14ac:dyDescent="0.2">
      <c r="A36" s="12"/>
      <c r="B36" s="12"/>
      <c r="C36" s="12"/>
      <c r="D36" s="12"/>
      <c r="E36" s="12"/>
      <c r="F36" s="12"/>
      <c r="G36" s="12"/>
      <c r="H36" s="12"/>
    </row>
    <row r="37" spans="1:8" x14ac:dyDescent="0.2">
      <c r="A37" s="12"/>
      <c r="B37" s="12"/>
      <c r="C37" s="12"/>
      <c r="D37" s="12"/>
      <c r="E37" s="12"/>
      <c r="F37" s="12"/>
      <c r="G37" s="12"/>
      <c r="H37" s="12"/>
    </row>
    <row r="38" spans="1:8" x14ac:dyDescent="0.2">
      <c r="A38" s="12"/>
      <c r="B38" s="12"/>
      <c r="C38" s="12"/>
      <c r="D38" s="12"/>
      <c r="E38" s="12"/>
      <c r="F38" s="12"/>
      <c r="G38" s="12"/>
      <c r="H38" s="12"/>
    </row>
    <row r="39" spans="1:8" x14ac:dyDescent="0.2">
      <c r="A39" s="12"/>
      <c r="B39" s="12"/>
      <c r="C39" s="12"/>
      <c r="D39" s="12"/>
      <c r="E39" s="12"/>
      <c r="F39" s="12"/>
      <c r="G39" s="12"/>
      <c r="H39" s="12"/>
    </row>
    <row r="40" spans="1:8" x14ac:dyDescent="0.2">
      <c r="A40" s="12"/>
      <c r="B40" s="12"/>
      <c r="C40" s="12"/>
      <c r="D40" s="12"/>
      <c r="E40" s="12"/>
      <c r="F40" s="12"/>
      <c r="G40" s="12"/>
      <c r="H40" s="12"/>
    </row>
    <row r="41" spans="1:8" x14ac:dyDescent="0.2">
      <c r="A41" s="12"/>
      <c r="B41" s="12"/>
      <c r="C41" s="12"/>
      <c r="D41" s="12"/>
      <c r="E41" s="12"/>
      <c r="F41" s="12"/>
      <c r="G41" s="12"/>
      <c r="H41" s="12"/>
    </row>
    <row r="42" spans="1:8" x14ac:dyDescent="0.2">
      <c r="A42" s="12"/>
      <c r="B42" s="12"/>
      <c r="C42" s="12"/>
      <c r="D42" s="12"/>
      <c r="E42" s="12"/>
      <c r="F42" s="12"/>
      <c r="G42" s="12"/>
      <c r="H42" s="12"/>
    </row>
    <row r="43" spans="1:8" x14ac:dyDescent="0.2">
      <c r="A43" s="12"/>
      <c r="B43" s="12"/>
      <c r="C43" s="12"/>
      <c r="D43" s="12"/>
      <c r="E43" s="12"/>
      <c r="F43" s="12"/>
      <c r="G43" s="12"/>
      <c r="H43" s="12"/>
    </row>
  </sheetData>
  <mergeCells count="4">
    <mergeCell ref="A1:J1"/>
    <mergeCell ref="A2:J2"/>
    <mergeCell ref="A3:J3"/>
    <mergeCell ref="A4:J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rgb="FF92D050"/>
    <pageSetUpPr fitToPage="1"/>
  </sheetPr>
  <dimension ref="A1:CA402"/>
  <sheetViews>
    <sheetView zoomScaleNormal="100" workbookViewId="0">
      <pane xSplit="3" ySplit="6" topLeftCell="BW322" activePane="bottomRight" state="frozen"/>
      <selection activeCell="J45" sqref="J45"/>
      <selection pane="topRight" activeCell="J45" sqref="J45"/>
      <selection pane="bottomLeft" activeCell="J45" sqref="J45"/>
      <selection pane="bottomRight" activeCell="BW368" sqref="BW368"/>
    </sheetView>
  </sheetViews>
  <sheetFormatPr defaultRowHeight="11.25" x14ac:dyDescent="0.2"/>
  <cols>
    <col min="1" max="1" width="3.85546875" style="39" customWidth="1"/>
    <col min="2" max="2" width="43.7109375" style="39" bestFit="1" customWidth="1"/>
    <col min="3" max="3" width="7" style="25" bestFit="1" customWidth="1"/>
    <col min="4" max="4" width="5" style="25" bestFit="1" customWidth="1"/>
    <col min="5" max="6" width="5.28515625" style="25" bestFit="1" customWidth="1"/>
    <col min="7" max="7" width="5" style="25" bestFit="1" customWidth="1"/>
    <col min="8" max="8" width="8.7109375" style="25" bestFit="1" customWidth="1"/>
    <col min="9" max="9" width="5" style="25" bestFit="1" customWidth="1"/>
    <col min="10" max="13" width="11.28515625" style="25" bestFit="1" customWidth="1"/>
    <col min="14" max="17" width="12" style="25" bestFit="1" customWidth="1"/>
    <col min="18" max="19" width="11.28515625" style="25" bestFit="1" customWidth="1"/>
    <col min="20" max="24" width="12" style="25" bestFit="1" customWidth="1"/>
    <col min="25" max="38" width="11.5703125" style="25" bestFit="1" customWidth="1"/>
    <col min="39" max="44" width="12" style="25" bestFit="1" customWidth="1"/>
    <col min="45" max="50" width="11.5703125" style="25" bestFit="1" customWidth="1"/>
    <col min="51" max="56" width="12" style="25" bestFit="1" customWidth="1"/>
    <col min="57" max="62" width="11.5703125" style="25" bestFit="1" customWidth="1"/>
    <col min="63" max="69" width="12" style="25" bestFit="1" customWidth="1"/>
    <col min="70" max="73" width="11.28515625" style="25" bestFit="1" customWidth="1"/>
    <col min="74" max="74" width="11.5703125" style="25" bestFit="1" customWidth="1"/>
    <col min="75" max="76" width="12.5703125" style="25" customWidth="1"/>
    <col min="77" max="79" width="12.5703125" style="39" customWidth="1"/>
    <col min="80" max="259" width="9.140625" style="39"/>
    <col min="260" max="260" width="5.7109375" style="39" customWidth="1"/>
    <col min="261" max="261" width="58.7109375" style="39" bestFit="1" customWidth="1"/>
    <col min="262" max="262" width="11.5703125" style="39" bestFit="1" customWidth="1"/>
    <col min="263" max="263" width="18.28515625" style="39" bestFit="1" customWidth="1"/>
    <col min="264" max="264" width="9.140625" style="39"/>
    <col min="265" max="266" width="0" style="39" hidden="1" customWidth="1"/>
    <col min="267" max="515" width="9.140625" style="39"/>
    <col min="516" max="516" width="5.7109375" style="39" customWidth="1"/>
    <col min="517" max="517" width="58.7109375" style="39" bestFit="1" customWidth="1"/>
    <col min="518" max="518" width="11.5703125" style="39" bestFit="1" customWidth="1"/>
    <col min="519" max="519" width="18.28515625" style="39" bestFit="1" customWidth="1"/>
    <col min="520" max="520" width="9.140625" style="39"/>
    <col min="521" max="522" width="0" style="39" hidden="1" customWidth="1"/>
    <col min="523" max="771" width="9.140625" style="39"/>
    <col min="772" max="772" width="5.7109375" style="39" customWidth="1"/>
    <col min="773" max="773" width="58.7109375" style="39" bestFit="1" customWidth="1"/>
    <col min="774" max="774" width="11.5703125" style="39" bestFit="1" customWidth="1"/>
    <col min="775" max="775" width="18.28515625" style="39" bestFit="1" customWidth="1"/>
    <col min="776" max="776" width="9.140625" style="39"/>
    <col min="777" max="778" width="0" style="39" hidden="1" customWidth="1"/>
    <col min="779" max="1027" width="9.140625" style="39"/>
    <col min="1028" max="1028" width="5.7109375" style="39" customWidth="1"/>
    <col min="1029" max="1029" width="58.7109375" style="39" bestFit="1" customWidth="1"/>
    <col min="1030" max="1030" width="11.5703125" style="39" bestFit="1" customWidth="1"/>
    <col min="1031" max="1031" width="18.28515625" style="39" bestFit="1" customWidth="1"/>
    <col min="1032" max="1032" width="9.140625" style="39"/>
    <col min="1033" max="1034" width="0" style="39" hidden="1" customWidth="1"/>
    <col min="1035" max="1283" width="9.140625" style="39"/>
    <col min="1284" max="1284" width="5.7109375" style="39" customWidth="1"/>
    <col min="1285" max="1285" width="58.7109375" style="39" bestFit="1" customWidth="1"/>
    <col min="1286" max="1286" width="11.5703125" style="39" bestFit="1" customWidth="1"/>
    <col min="1287" max="1287" width="18.28515625" style="39" bestFit="1" customWidth="1"/>
    <col min="1288" max="1288" width="9.140625" style="39"/>
    <col min="1289" max="1290" width="0" style="39" hidden="1" customWidth="1"/>
    <col min="1291" max="1539" width="9.140625" style="39"/>
    <col min="1540" max="1540" width="5.7109375" style="39" customWidth="1"/>
    <col min="1541" max="1541" width="58.7109375" style="39" bestFit="1" customWidth="1"/>
    <col min="1542" max="1542" width="11.5703125" style="39" bestFit="1" customWidth="1"/>
    <col min="1543" max="1543" width="18.28515625" style="39" bestFit="1" customWidth="1"/>
    <col min="1544" max="1544" width="9.140625" style="39"/>
    <col min="1545" max="1546" width="0" style="39" hidden="1" customWidth="1"/>
    <col min="1547" max="1795" width="9.140625" style="39"/>
    <col min="1796" max="1796" width="5.7109375" style="39" customWidth="1"/>
    <col min="1797" max="1797" width="58.7109375" style="39" bestFit="1" customWidth="1"/>
    <col min="1798" max="1798" width="11.5703125" style="39" bestFit="1" customWidth="1"/>
    <col min="1799" max="1799" width="18.28515625" style="39" bestFit="1" customWidth="1"/>
    <col min="1800" max="1800" width="9.140625" style="39"/>
    <col min="1801" max="1802" width="0" style="39" hidden="1" customWidth="1"/>
    <col min="1803" max="2051" width="9.140625" style="39"/>
    <col min="2052" max="2052" width="5.7109375" style="39" customWidth="1"/>
    <col min="2053" max="2053" width="58.7109375" style="39" bestFit="1" customWidth="1"/>
    <col min="2054" max="2054" width="11.5703125" style="39" bestFit="1" customWidth="1"/>
    <col min="2055" max="2055" width="18.28515625" style="39" bestFit="1" customWidth="1"/>
    <col min="2056" max="2056" width="9.140625" style="39"/>
    <col min="2057" max="2058" width="0" style="39" hidden="1" customWidth="1"/>
    <col min="2059" max="2307" width="9.140625" style="39"/>
    <col min="2308" max="2308" width="5.7109375" style="39" customWidth="1"/>
    <col min="2309" max="2309" width="58.7109375" style="39" bestFit="1" customWidth="1"/>
    <col min="2310" max="2310" width="11.5703125" style="39" bestFit="1" customWidth="1"/>
    <col min="2311" max="2311" width="18.28515625" style="39" bestFit="1" customWidth="1"/>
    <col min="2312" max="2312" width="9.140625" style="39"/>
    <col min="2313" max="2314" width="0" style="39" hidden="1" customWidth="1"/>
    <col min="2315" max="2563" width="9.140625" style="39"/>
    <col min="2564" max="2564" width="5.7109375" style="39" customWidth="1"/>
    <col min="2565" max="2565" width="58.7109375" style="39" bestFit="1" customWidth="1"/>
    <col min="2566" max="2566" width="11.5703125" style="39" bestFit="1" customWidth="1"/>
    <col min="2567" max="2567" width="18.28515625" style="39" bestFit="1" customWidth="1"/>
    <col min="2568" max="2568" width="9.140625" style="39"/>
    <col min="2569" max="2570" width="0" style="39" hidden="1" customWidth="1"/>
    <col min="2571" max="2819" width="9.140625" style="39"/>
    <col min="2820" max="2820" width="5.7109375" style="39" customWidth="1"/>
    <col min="2821" max="2821" width="58.7109375" style="39" bestFit="1" customWidth="1"/>
    <col min="2822" max="2822" width="11.5703125" style="39" bestFit="1" customWidth="1"/>
    <col min="2823" max="2823" width="18.28515625" style="39" bestFit="1" customWidth="1"/>
    <col min="2824" max="2824" width="9.140625" style="39"/>
    <col min="2825" max="2826" width="0" style="39" hidden="1" customWidth="1"/>
    <col min="2827" max="3075" width="9.140625" style="39"/>
    <col min="3076" max="3076" width="5.7109375" style="39" customWidth="1"/>
    <col min="3077" max="3077" width="58.7109375" style="39" bestFit="1" customWidth="1"/>
    <col min="3078" max="3078" width="11.5703125" style="39" bestFit="1" customWidth="1"/>
    <col min="3079" max="3079" width="18.28515625" style="39" bestFit="1" customWidth="1"/>
    <col min="3080" max="3080" width="9.140625" style="39"/>
    <col min="3081" max="3082" width="0" style="39" hidden="1" customWidth="1"/>
    <col min="3083" max="3331" width="9.140625" style="39"/>
    <col min="3332" max="3332" width="5.7109375" style="39" customWidth="1"/>
    <col min="3333" max="3333" width="58.7109375" style="39" bestFit="1" customWidth="1"/>
    <col min="3334" max="3334" width="11.5703125" style="39" bestFit="1" customWidth="1"/>
    <col min="3335" max="3335" width="18.28515625" style="39" bestFit="1" customWidth="1"/>
    <col min="3336" max="3336" width="9.140625" style="39"/>
    <col min="3337" max="3338" width="0" style="39" hidden="1" customWidth="1"/>
    <col min="3339" max="3587" width="9.140625" style="39"/>
    <col min="3588" max="3588" width="5.7109375" style="39" customWidth="1"/>
    <col min="3589" max="3589" width="58.7109375" style="39" bestFit="1" customWidth="1"/>
    <col min="3590" max="3590" width="11.5703125" style="39" bestFit="1" customWidth="1"/>
    <col min="3591" max="3591" width="18.28515625" style="39" bestFit="1" customWidth="1"/>
    <col min="3592" max="3592" width="9.140625" style="39"/>
    <col min="3593" max="3594" width="0" style="39" hidden="1" customWidth="1"/>
    <col min="3595" max="3843" width="9.140625" style="39"/>
    <col min="3844" max="3844" width="5.7109375" style="39" customWidth="1"/>
    <col min="3845" max="3845" width="58.7109375" style="39" bestFit="1" customWidth="1"/>
    <col min="3846" max="3846" width="11.5703125" style="39" bestFit="1" customWidth="1"/>
    <col min="3847" max="3847" width="18.28515625" style="39" bestFit="1" customWidth="1"/>
    <col min="3848" max="3848" width="9.140625" style="39"/>
    <col min="3849" max="3850" width="0" style="39" hidden="1" customWidth="1"/>
    <col min="3851" max="4099" width="9.140625" style="39"/>
    <col min="4100" max="4100" width="5.7109375" style="39" customWidth="1"/>
    <col min="4101" max="4101" width="58.7109375" style="39" bestFit="1" customWidth="1"/>
    <col min="4102" max="4102" width="11.5703125" style="39" bestFit="1" customWidth="1"/>
    <col min="4103" max="4103" width="18.28515625" style="39" bestFit="1" customWidth="1"/>
    <col min="4104" max="4104" width="9.140625" style="39"/>
    <col min="4105" max="4106" width="0" style="39" hidden="1" customWidth="1"/>
    <col min="4107" max="4355" width="9.140625" style="39"/>
    <col min="4356" max="4356" width="5.7109375" style="39" customWidth="1"/>
    <col min="4357" max="4357" width="58.7109375" style="39" bestFit="1" customWidth="1"/>
    <col min="4358" max="4358" width="11.5703125" style="39" bestFit="1" customWidth="1"/>
    <col min="4359" max="4359" width="18.28515625" style="39" bestFit="1" customWidth="1"/>
    <col min="4360" max="4360" width="9.140625" style="39"/>
    <col min="4361" max="4362" width="0" style="39" hidden="1" customWidth="1"/>
    <col min="4363" max="4611" width="9.140625" style="39"/>
    <col min="4612" max="4612" width="5.7109375" style="39" customWidth="1"/>
    <col min="4613" max="4613" width="58.7109375" style="39" bestFit="1" customWidth="1"/>
    <col min="4614" max="4614" width="11.5703125" style="39" bestFit="1" customWidth="1"/>
    <col min="4615" max="4615" width="18.28515625" style="39" bestFit="1" customWidth="1"/>
    <col min="4616" max="4616" width="9.140625" style="39"/>
    <col min="4617" max="4618" width="0" style="39" hidden="1" customWidth="1"/>
    <col min="4619" max="4867" width="9.140625" style="39"/>
    <col min="4868" max="4868" width="5.7109375" style="39" customWidth="1"/>
    <col min="4869" max="4869" width="58.7109375" style="39" bestFit="1" customWidth="1"/>
    <col min="4870" max="4870" width="11.5703125" style="39" bestFit="1" customWidth="1"/>
    <col min="4871" max="4871" width="18.28515625" style="39" bestFit="1" customWidth="1"/>
    <col min="4872" max="4872" width="9.140625" style="39"/>
    <col min="4873" max="4874" width="0" style="39" hidden="1" customWidth="1"/>
    <col min="4875" max="5123" width="9.140625" style="39"/>
    <col min="5124" max="5124" width="5.7109375" style="39" customWidth="1"/>
    <col min="5125" max="5125" width="58.7109375" style="39" bestFit="1" customWidth="1"/>
    <col min="5126" max="5126" width="11.5703125" style="39" bestFit="1" customWidth="1"/>
    <col min="5127" max="5127" width="18.28515625" style="39" bestFit="1" customWidth="1"/>
    <col min="5128" max="5128" width="9.140625" style="39"/>
    <col min="5129" max="5130" width="0" style="39" hidden="1" customWidth="1"/>
    <col min="5131" max="5379" width="9.140625" style="39"/>
    <col min="5380" max="5380" width="5.7109375" style="39" customWidth="1"/>
    <col min="5381" max="5381" width="58.7109375" style="39" bestFit="1" customWidth="1"/>
    <col min="5382" max="5382" width="11.5703125" style="39" bestFit="1" customWidth="1"/>
    <col min="5383" max="5383" width="18.28515625" style="39" bestFit="1" customWidth="1"/>
    <col min="5384" max="5384" width="9.140625" style="39"/>
    <col min="5385" max="5386" width="0" style="39" hidden="1" customWidth="1"/>
    <col min="5387" max="5635" width="9.140625" style="39"/>
    <col min="5636" max="5636" width="5.7109375" style="39" customWidth="1"/>
    <col min="5637" max="5637" width="58.7109375" style="39" bestFit="1" customWidth="1"/>
    <col min="5638" max="5638" width="11.5703125" style="39" bestFit="1" customWidth="1"/>
    <col min="5639" max="5639" width="18.28515625" style="39" bestFit="1" customWidth="1"/>
    <col min="5640" max="5640" width="9.140625" style="39"/>
    <col min="5641" max="5642" width="0" style="39" hidden="1" customWidth="1"/>
    <col min="5643" max="5891" width="9.140625" style="39"/>
    <col min="5892" max="5892" width="5.7109375" style="39" customWidth="1"/>
    <col min="5893" max="5893" width="58.7109375" style="39" bestFit="1" customWidth="1"/>
    <col min="5894" max="5894" width="11.5703125" style="39" bestFit="1" customWidth="1"/>
    <col min="5895" max="5895" width="18.28515625" style="39" bestFit="1" customWidth="1"/>
    <col min="5896" max="5896" width="9.140625" style="39"/>
    <col min="5897" max="5898" width="0" style="39" hidden="1" customWidth="1"/>
    <col min="5899" max="6147" width="9.140625" style="39"/>
    <col min="6148" max="6148" width="5.7109375" style="39" customWidth="1"/>
    <col min="6149" max="6149" width="58.7109375" style="39" bestFit="1" customWidth="1"/>
    <col min="6150" max="6150" width="11.5703125" style="39" bestFit="1" customWidth="1"/>
    <col min="6151" max="6151" width="18.28515625" style="39" bestFit="1" customWidth="1"/>
    <col min="6152" max="6152" width="9.140625" style="39"/>
    <col min="6153" max="6154" width="0" style="39" hidden="1" customWidth="1"/>
    <col min="6155" max="6403" width="9.140625" style="39"/>
    <col min="6404" max="6404" width="5.7109375" style="39" customWidth="1"/>
    <col min="6405" max="6405" width="58.7109375" style="39" bestFit="1" customWidth="1"/>
    <col min="6406" max="6406" width="11.5703125" style="39" bestFit="1" customWidth="1"/>
    <col min="6407" max="6407" width="18.28515625" style="39" bestFit="1" customWidth="1"/>
    <col min="6408" max="6408" width="9.140625" style="39"/>
    <col min="6409" max="6410" width="0" style="39" hidden="1" customWidth="1"/>
    <col min="6411" max="6659" width="9.140625" style="39"/>
    <col min="6660" max="6660" width="5.7109375" style="39" customWidth="1"/>
    <col min="6661" max="6661" width="58.7109375" style="39" bestFit="1" customWidth="1"/>
    <col min="6662" max="6662" width="11.5703125" style="39" bestFit="1" customWidth="1"/>
    <col min="6663" max="6663" width="18.28515625" style="39" bestFit="1" customWidth="1"/>
    <col min="6664" max="6664" width="9.140625" style="39"/>
    <col min="6665" max="6666" width="0" style="39" hidden="1" customWidth="1"/>
    <col min="6667" max="6915" width="9.140625" style="39"/>
    <col min="6916" max="6916" width="5.7109375" style="39" customWidth="1"/>
    <col min="6917" max="6917" width="58.7109375" style="39" bestFit="1" customWidth="1"/>
    <col min="6918" max="6918" width="11.5703125" style="39" bestFit="1" customWidth="1"/>
    <col min="6919" max="6919" width="18.28515625" style="39" bestFit="1" customWidth="1"/>
    <col min="6920" max="6920" width="9.140625" style="39"/>
    <col min="6921" max="6922" width="0" style="39" hidden="1" customWidth="1"/>
    <col min="6923" max="7171" width="9.140625" style="39"/>
    <col min="7172" max="7172" width="5.7109375" style="39" customWidth="1"/>
    <col min="7173" max="7173" width="58.7109375" style="39" bestFit="1" customWidth="1"/>
    <col min="7174" max="7174" width="11.5703125" style="39" bestFit="1" customWidth="1"/>
    <col min="7175" max="7175" width="18.28515625" style="39" bestFit="1" customWidth="1"/>
    <col min="7176" max="7176" width="9.140625" style="39"/>
    <col min="7177" max="7178" width="0" style="39" hidden="1" customWidth="1"/>
    <col min="7179" max="7427" width="9.140625" style="39"/>
    <col min="7428" max="7428" width="5.7109375" style="39" customWidth="1"/>
    <col min="7429" max="7429" width="58.7109375" style="39" bestFit="1" customWidth="1"/>
    <col min="7430" max="7430" width="11.5703125" style="39" bestFit="1" customWidth="1"/>
    <col min="7431" max="7431" width="18.28515625" style="39" bestFit="1" customWidth="1"/>
    <col min="7432" max="7432" width="9.140625" style="39"/>
    <col min="7433" max="7434" width="0" style="39" hidden="1" customWidth="1"/>
    <col min="7435" max="7683" width="9.140625" style="39"/>
    <col min="7684" max="7684" width="5.7109375" style="39" customWidth="1"/>
    <col min="7685" max="7685" width="58.7109375" style="39" bestFit="1" customWidth="1"/>
    <col min="7686" max="7686" width="11.5703125" style="39" bestFit="1" customWidth="1"/>
    <col min="7687" max="7687" width="18.28515625" style="39" bestFit="1" customWidth="1"/>
    <col min="7688" max="7688" width="9.140625" style="39"/>
    <col min="7689" max="7690" width="0" style="39" hidden="1" customWidth="1"/>
    <col min="7691" max="7939" width="9.140625" style="39"/>
    <col min="7940" max="7940" width="5.7109375" style="39" customWidth="1"/>
    <col min="7941" max="7941" width="58.7109375" style="39" bestFit="1" customWidth="1"/>
    <col min="7942" max="7942" width="11.5703125" style="39" bestFit="1" customWidth="1"/>
    <col min="7943" max="7943" width="18.28515625" style="39" bestFit="1" customWidth="1"/>
    <col min="7944" max="7944" width="9.140625" style="39"/>
    <col min="7945" max="7946" width="0" style="39" hidden="1" customWidth="1"/>
    <col min="7947" max="8195" width="9.140625" style="39"/>
    <col min="8196" max="8196" width="5.7109375" style="39" customWidth="1"/>
    <col min="8197" max="8197" width="58.7109375" style="39" bestFit="1" customWidth="1"/>
    <col min="8198" max="8198" width="11.5703125" style="39" bestFit="1" customWidth="1"/>
    <col min="8199" max="8199" width="18.28515625" style="39" bestFit="1" customWidth="1"/>
    <col min="8200" max="8200" width="9.140625" style="39"/>
    <col min="8201" max="8202" width="0" style="39" hidden="1" customWidth="1"/>
    <col min="8203" max="8451" width="9.140625" style="39"/>
    <col min="8452" max="8452" width="5.7109375" style="39" customWidth="1"/>
    <col min="8453" max="8453" width="58.7109375" style="39" bestFit="1" customWidth="1"/>
    <col min="8454" max="8454" width="11.5703125" style="39" bestFit="1" customWidth="1"/>
    <col min="8455" max="8455" width="18.28515625" style="39" bestFit="1" customWidth="1"/>
    <col min="8456" max="8456" width="9.140625" style="39"/>
    <col min="8457" max="8458" width="0" style="39" hidden="1" customWidth="1"/>
    <col min="8459" max="8707" width="9.140625" style="39"/>
    <col min="8708" max="8708" width="5.7109375" style="39" customWidth="1"/>
    <col min="8709" max="8709" width="58.7109375" style="39" bestFit="1" customWidth="1"/>
    <col min="8710" max="8710" width="11.5703125" style="39" bestFit="1" customWidth="1"/>
    <col min="8711" max="8711" width="18.28515625" style="39" bestFit="1" customWidth="1"/>
    <col min="8712" max="8712" width="9.140625" style="39"/>
    <col min="8713" max="8714" width="0" style="39" hidden="1" customWidth="1"/>
    <col min="8715" max="8963" width="9.140625" style="39"/>
    <col min="8964" max="8964" width="5.7109375" style="39" customWidth="1"/>
    <col min="8965" max="8965" width="58.7109375" style="39" bestFit="1" customWidth="1"/>
    <col min="8966" max="8966" width="11.5703125" style="39" bestFit="1" customWidth="1"/>
    <col min="8967" max="8967" width="18.28515625" style="39" bestFit="1" customWidth="1"/>
    <col min="8968" max="8968" width="9.140625" style="39"/>
    <col min="8969" max="8970" width="0" style="39" hidden="1" customWidth="1"/>
    <col min="8971" max="9219" width="9.140625" style="39"/>
    <col min="9220" max="9220" width="5.7109375" style="39" customWidth="1"/>
    <col min="9221" max="9221" width="58.7109375" style="39" bestFit="1" customWidth="1"/>
    <col min="9222" max="9222" width="11.5703125" style="39" bestFit="1" customWidth="1"/>
    <col min="9223" max="9223" width="18.28515625" style="39" bestFit="1" customWidth="1"/>
    <col min="9224" max="9224" width="9.140625" style="39"/>
    <col min="9225" max="9226" width="0" style="39" hidden="1" customWidth="1"/>
    <col min="9227" max="9475" width="9.140625" style="39"/>
    <col min="9476" max="9476" width="5.7109375" style="39" customWidth="1"/>
    <col min="9477" max="9477" width="58.7109375" style="39" bestFit="1" customWidth="1"/>
    <col min="9478" max="9478" width="11.5703125" style="39" bestFit="1" customWidth="1"/>
    <col min="9479" max="9479" width="18.28515625" style="39" bestFit="1" customWidth="1"/>
    <col min="9480" max="9480" width="9.140625" style="39"/>
    <col min="9481" max="9482" width="0" style="39" hidden="1" customWidth="1"/>
    <col min="9483" max="9731" width="9.140625" style="39"/>
    <col min="9732" max="9732" width="5.7109375" style="39" customWidth="1"/>
    <col min="9733" max="9733" width="58.7109375" style="39" bestFit="1" customWidth="1"/>
    <col min="9734" max="9734" width="11.5703125" style="39" bestFit="1" customWidth="1"/>
    <col min="9735" max="9735" width="18.28515625" style="39" bestFit="1" customWidth="1"/>
    <col min="9736" max="9736" width="9.140625" style="39"/>
    <col min="9737" max="9738" width="0" style="39" hidden="1" customWidth="1"/>
    <col min="9739" max="9987" width="9.140625" style="39"/>
    <col min="9988" max="9988" width="5.7109375" style="39" customWidth="1"/>
    <col min="9989" max="9989" width="58.7109375" style="39" bestFit="1" customWidth="1"/>
    <col min="9990" max="9990" width="11.5703125" style="39" bestFit="1" customWidth="1"/>
    <col min="9991" max="9991" width="18.28515625" style="39" bestFit="1" customWidth="1"/>
    <col min="9992" max="9992" width="9.140625" style="39"/>
    <col min="9993" max="9994" width="0" style="39" hidden="1" customWidth="1"/>
    <col min="9995" max="10243" width="9.140625" style="39"/>
    <col min="10244" max="10244" width="5.7109375" style="39" customWidth="1"/>
    <col min="10245" max="10245" width="58.7109375" style="39" bestFit="1" customWidth="1"/>
    <col min="10246" max="10246" width="11.5703125" style="39" bestFit="1" customWidth="1"/>
    <col min="10247" max="10247" width="18.28515625" style="39" bestFit="1" customWidth="1"/>
    <col min="10248" max="10248" width="9.140625" style="39"/>
    <col min="10249" max="10250" width="0" style="39" hidden="1" customWidth="1"/>
    <col min="10251" max="10499" width="9.140625" style="39"/>
    <col min="10500" max="10500" width="5.7109375" style="39" customWidth="1"/>
    <col min="10501" max="10501" width="58.7109375" style="39" bestFit="1" customWidth="1"/>
    <col min="10502" max="10502" width="11.5703125" style="39" bestFit="1" customWidth="1"/>
    <col min="10503" max="10503" width="18.28515625" style="39" bestFit="1" customWidth="1"/>
    <col min="10504" max="10504" width="9.140625" style="39"/>
    <col min="10505" max="10506" width="0" style="39" hidden="1" customWidth="1"/>
    <col min="10507" max="10755" width="9.140625" style="39"/>
    <col min="10756" max="10756" width="5.7109375" style="39" customWidth="1"/>
    <col min="10757" max="10757" width="58.7109375" style="39" bestFit="1" customWidth="1"/>
    <col min="10758" max="10758" width="11.5703125" style="39" bestFit="1" customWidth="1"/>
    <col min="10759" max="10759" width="18.28515625" style="39" bestFit="1" customWidth="1"/>
    <col min="10760" max="10760" width="9.140625" style="39"/>
    <col min="10761" max="10762" width="0" style="39" hidden="1" customWidth="1"/>
    <col min="10763" max="11011" width="9.140625" style="39"/>
    <col min="11012" max="11012" width="5.7109375" style="39" customWidth="1"/>
    <col min="11013" max="11013" width="58.7109375" style="39" bestFit="1" customWidth="1"/>
    <col min="11014" max="11014" width="11.5703125" style="39" bestFit="1" customWidth="1"/>
    <col min="11015" max="11015" width="18.28515625" style="39" bestFit="1" customWidth="1"/>
    <col min="11016" max="11016" width="9.140625" style="39"/>
    <col min="11017" max="11018" width="0" style="39" hidden="1" customWidth="1"/>
    <col min="11019" max="11267" width="9.140625" style="39"/>
    <col min="11268" max="11268" width="5.7109375" style="39" customWidth="1"/>
    <col min="11269" max="11269" width="58.7109375" style="39" bestFit="1" customWidth="1"/>
    <col min="11270" max="11270" width="11.5703125" style="39" bestFit="1" customWidth="1"/>
    <col min="11271" max="11271" width="18.28515625" style="39" bestFit="1" customWidth="1"/>
    <col min="11272" max="11272" width="9.140625" style="39"/>
    <col min="11273" max="11274" width="0" style="39" hidden="1" customWidth="1"/>
    <col min="11275" max="11523" width="9.140625" style="39"/>
    <col min="11524" max="11524" width="5.7109375" style="39" customWidth="1"/>
    <col min="11525" max="11525" width="58.7109375" style="39" bestFit="1" customWidth="1"/>
    <col min="11526" max="11526" width="11.5703125" style="39" bestFit="1" customWidth="1"/>
    <col min="11527" max="11527" width="18.28515625" style="39" bestFit="1" customWidth="1"/>
    <col min="11528" max="11528" width="9.140625" style="39"/>
    <col min="11529" max="11530" width="0" style="39" hidden="1" customWidth="1"/>
    <col min="11531" max="11779" width="9.140625" style="39"/>
    <col min="11780" max="11780" width="5.7109375" style="39" customWidth="1"/>
    <col min="11781" max="11781" width="58.7109375" style="39" bestFit="1" customWidth="1"/>
    <col min="11782" max="11782" width="11.5703125" style="39" bestFit="1" customWidth="1"/>
    <col min="11783" max="11783" width="18.28515625" style="39" bestFit="1" customWidth="1"/>
    <col min="11784" max="11784" width="9.140625" style="39"/>
    <col min="11785" max="11786" width="0" style="39" hidden="1" customWidth="1"/>
    <col min="11787" max="12035" width="9.140625" style="39"/>
    <col min="12036" max="12036" width="5.7109375" style="39" customWidth="1"/>
    <col min="12037" max="12037" width="58.7109375" style="39" bestFit="1" customWidth="1"/>
    <col min="12038" max="12038" width="11.5703125" style="39" bestFit="1" customWidth="1"/>
    <col min="12039" max="12039" width="18.28515625" style="39" bestFit="1" customWidth="1"/>
    <col min="12040" max="12040" width="9.140625" style="39"/>
    <col min="12041" max="12042" width="0" style="39" hidden="1" customWidth="1"/>
    <col min="12043" max="12291" width="9.140625" style="39"/>
    <col min="12292" max="12292" width="5.7109375" style="39" customWidth="1"/>
    <col min="12293" max="12293" width="58.7109375" style="39" bestFit="1" customWidth="1"/>
    <col min="12294" max="12294" width="11.5703125" style="39" bestFit="1" customWidth="1"/>
    <col min="12295" max="12295" width="18.28515625" style="39" bestFit="1" customWidth="1"/>
    <col min="12296" max="12296" width="9.140625" style="39"/>
    <col min="12297" max="12298" width="0" style="39" hidden="1" customWidth="1"/>
    <col min="12299" max="12547" width="9.140625" style="39"/>
    <col min="12548" max="12548" width="5.7109375" style="39" customWidth="1"/>
    <col min="12549" max="12549" width="58.7109375" style="39" bestFit="1" customWidth="1"/>
    <col min="12550" max="12550" width="11.5703125" style="39" bestFit="1" customWidth="1"/>
    <col min="12551" max="12551" width="18.28515625" style="39" bestFit="1" customWidth="1"/>
    <col min="12552" max="12552" width="9.140625" style="39"/>
    <col min="12553" max="12554" width="0" style="39" hidden="1" customWidth="1"/>
    <col min="12555" max="12803" width="9.140625" style="39"/>
    <col min="12804" max="12804" width="5.7109375" style="39" customWidth="1"/>
    <col min="12805" max="12805" width="58.7109375" style="39" bestFit="1" customWidth="1"/>
    <col min="12806" max="12806" width="11.5703125" style="39" bestFit="1" customWidth="1"/>
    <col min="12807" max="12807" width="18.28515625" style="39" bestFit="1" customWidth="1"/>
    <col min="12808" max="12808" width="9.140625" style="39"/>
    <col min="12809" max="12810" width="0" style="39" hidden="1" customWidth="1"/>
    <col min="12811" max="13059" width="9.140625" style="39"/>
    <col min="13060" max="13060" width="5.7109375" style="39" customWidth="1"/>
    <col min="13061" max="13061" width="58.7109375" style="39" bestFit="1" customWidth="1"/>
    <col min="13062" max="13062" width="11.5703125" style="39" bestFit="1" customWidth="1"/>
    <col min="13063" max="13063" width="18.28515625" style="39" bestFit="1" customWidth="1"/>
    <col min="13064" max="13064" width="9.140625" style="39"/>
    <col min="13065" max="13066" width="0" style="39" hidden="1" customWidth="1"/>
    <col min="13067" max="13315" width="9.140625" style="39"/>
    <col min="13316" max="13316" width="5.7109375" style="39" customWidth="1"/>
    <col min="13317" max="13317" width="58.7109375" style="39" bestFit="1" customWidth="1"/>
    <col min="13318" max="13318" width="11.5703125" style="39" bestFit="1" customWidth="1"/>
    <col min="13319" max="13319" width="18.28515625" style="39" bestFit="1" customWidth="1"/>
    <col min="13320" max="13320" width="9.140625" style="39"/>
    <col min="13321" max="13322" width="0" style="39" hidden="1" customWidth="1"/>
    <col min="13323" max="13571" width="9.140625" style="39"/>
    <col min="13572" max="13572" width="5.7109375" style="39" customWidth="1"/>
    <col min="13573" max="13573" width="58.7109375" style="39" bestFit="1" customWidth="1"/>
    <col min="13574" max="13574" width="11.5703125" style="39" bestFit="1" customWidth="1"/>
    <col min="13575" max="13575" width="18.28515625" style="39" bestFit="1" customWidth="1"/>
    <col min="13576" max="13576" width="9.140625" style="39"/>
    <col min="13577" max="13578" width="0" style="39" hidden="1" customWidth="1"/>
    <col min="13579" max="13827" width="9.140625" style="39"/>
    <col min="13828" max="13828" width="5.7109375" style="39" customWidth="1"/>
    <col min="13829" max="13829" width="58.7109375" style="39" bestFit="1" customWidth="1"/>
    <col min="13830" max="13830" width="11.5703125" style="39" bestFit="1" customWidth="1"/>
    <col min="13831" max="13831" width="18.28515625" style="39" bestFit="1" customWidth="1"/>
    <col min="13832" max="13832" width="9.140625" style="39"/>
    <col min="13833" max="13834" width="0" style="39" hidden="1" customWidth="1"/>
    <col min="13835" max="14083" width="9.140625" style="39"/>
    <col min="14084" max="14084" width="5.7109375" style="39" customWidth="1"/>
    <col min="14085" max="14085" width="58.7109375" style="39" bestFit="1" customWidth="1"/>
    <col min="14086" max="14086" width="11.5703125" style="39" bestFit="1" customWidth="1"/>
    <col min="14087" max="14087" width="18.28515625" style="39" bestFit="1" customWidth="1"/>
    <col min="14088" max="14088" width="9.140625" style="39"/>
    <col min="14089" max="14090" width="0" style="39" hidden="1" customWidth="1"/>
    <col min="14091" max="14339" width="9.140625" style="39"/>
    <col min="14340" max="14340" width="5.7109375" style="39" customWidth="1"/>
    <col min="14341" max="14341" width="58.7109375" style="39" bestFit="1" customWidth="1"/>
    <col min="14342" max="14342" width="11.5703125" style="39" bestFit="1" customWidth="1"/>
    <col min="14343" max="14343" width="18.28515625" style="39" bestFit="1" customWidth="1"/>
    <col min="14344" max="14344" width="9.140625" style="39"/>
    <col min="14345" max="14346" width="0" style="39" hidden="1" customWidth="1"/>
    <col min="14347" max="14595" width="9.140625" style="39"/>
    <col min="14596" max="14596" width="5.7109375" style="39" customWidth="1"/>
    <col min="14597" max="14597" width="58.7109375" style="39" bestFit="1" customWidth="1"/>
    <col min="14598" max="14598" width="11.5703125" style="39" bestFit="1" customWidth="1"/>
    <col min="14599" max="14599" width="18.28515625" style="39" bestFit="1" customWidth="1"/>
    <col min="14600" max="14600" width="9.140625" style="39"/>
    <col min="14601" max="14602" width="0" style="39" hidden="1" customWidth="1"/>
    <col min="14603" max="14851" width="9.140625" style="39"/>
    <col min="14852" max="14852" width="5.7109375" style="39" customWidth="1"/>
    <col min="14853" max="14853" width="58.7109375" style="39" bestFit="1" customWidth="1"/>
    <col min="14854" max="14854" width="11.5703125" style="39" bestFit="1" customWidth="1"/>
    <col min="14855" max="14855" width="18.28515625" style="39" bestFit="1" customWidth="1"/>
    <col min="14856" max="14856" width="9.140625" style="39"/>
    <col min="14857" max="14858" width="0" style="39" hidden="1" customWidth="1"/>
    <col min="14859" max="15107" width="9.140625" style="39"/>
    <col min="15108" max="15108" width="5.7109375" style="39" customWidth="1"/>
    <col min="15109" max="15109" width="58.7109375" style="39" bestFit="1" customWidth="1"/>
    <col min="15110" max="15110" width="11.5703125" style="39" bestFit="1" customWidth="1"/>
    <col min="15111" max="15111" width="18.28515625" style="39" bestFit="1" customWidth="1"/>
    <col min="15112" max="15112" width="9.140625" style="39"/>
    <col min="15113" max="15114" width="0" style="39" hidden="1" customWidth="1"/>
    <col min="15115" max="15363" width="9.140625" style="39"/>
    <col min="15364" max="15364" width="5.7109375" style="39" customWidth="1"/>
    <col min="15365" max="15365" width="58.7109375" style="39" bestFit="1" customWidth="1"/>
    <col min="15366" max="15366" width="11.5703125" style="39" bestFit="1" customWidth="1"/>
    <col min="15367" max="15367" width="18.28515625" style="39" bestFit="1" customWidth="1"/>
    <col min="15368" max="15368" width="9.140625" style="39"/>
    <col min="15369" max="15370" width="0" style="39" hidden="1" customWidth="1"/>
    <col min="15371" max="15619" width="9.140625" style="39"/>
    <col min="15620" max="15620" width="5.7109375" style="39" customWidth="1"/>
    <col min="15621" max="15621" width="58.7109375" style="39" bestFit="1" customWidth="1"/>
    <col min="15622" max="15622" width="11.5703125" style="39" bestFit="1" customWidth="1"/>
    <col min="15623" max="15623" width="18.28515625" style="39" bestFit="1" customWidth="1"/>
    <col min="15624" max="15624" width="9.140625" style="39"/>
    <col min="15625" max="15626" width="0" style="39" hidden="1" customWidth="1"/>
    <col min="15627" max="15875" width="9.140625" style="39"/>
    <col min="15876" max="15876" width="5.7109375" style="39" customWidth="1"/>
    <col min="15877" max="15877" width="58.7109375" style="39" bestFit="1" customWidth="1"/>
    <col min="15878" max="15878" width="11.5703125" style="39" bestFit="1" customWidth="1"/>
    <col min="15879" max="15879" width="18.28515625" style="39" bestFit="1" customWidth="1"/>
    <col min="15880" max="15880" width="9.140625" style="39"/>
    <col min="15881" max="15882" width="0" style="39" hidden="1" customWidth="1"/>
    <col min="15883" max="16131" width="9.140625" style="39"/>
    <col min="16132" max="16132" width="5.7109375" style="39" customWidth="1"/>
    <col min="16133" max="16133" width="58.7109375" style="39" bestFit="1" customWidth="1"/>
    <col min="16134" max="16134" width="11.5703125" style="39" bestFit="1" customWidth="1"/>
    <col min="16135" max="16135" width="18.28515625" style="39" bestFit="1" customWidth="1"/>
    <col min="16136" max="16136" width="9.140625" style="39"/>
    <col min="16137" max="16138" width="0" style="39" hidden="1" customWidth="1"/>
    <col min="16139" max="16373" width="9.140625" style="39"/>
    <col min="16374" max="16384" width="9.140625" style="39" customWidth="1"/>
  </cols>
  <sheetData>
    <row r="1" spans="1:79" x14ac:dyDescent="0.2">
      <c r="A1" s="10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</row>
    <row r="2" spans="1:79" x14ac:dyDescent="0.2">
      <c r="A2" s="106" t="str">
        <f>'Delivery Rate Change Calc'!A2:H2</f>
        <v>2019 Electric Decoupling Filing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</row>
    <row r="3" spans="1:79" x14ac:dyDescent="0.2">
      <c r="A3" s="106" t="s">
        <v>292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</row>
    <row r="4" spans="1:79" x14ac:dyDescent="0.2">
      <c r="A4" s="108" t="str">
        <f>'Delivery Rate Change Calc'!A4:H4</f>
        <v>Proposed Effective May 1, 2019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</row>
    <row r="5" spans="1:79" x14ac:dyDescent="0.2">
      <c r="D5" s="109" t="s">
        <v>220</v>
      </c>
      <c r="E5" s="109" t="s">
        <v>220</v>
      </c>
      <c r="F5" s="109" t="s">
        <v>220</v>
      </c>
      <c r="G5" s="109" t="s">
        <v>220</v>
      </c>
      <c r="H5" s="109" t="s">
        <v>220</v>
      </c>
      <c r="I5" s="109" t="s">
        <v>220</v>
      </c>
      <c r="J5" s="109" t="s">
        <v>220</v>
      </c>
      <c r="K5" s="109" t="s">
        <v>220</v>
      </c>
      <c r="L5" s="109" t="s">
        <v>220</v>
      </c>
      <c r="M5" s="109" t="s">
        <v>220</v>
      </c>
      <c r="N5" s="109" t="s">
        <v>220</v>
      </c>
      <c r="O5" s="109" t="s">
        <v>220</v>
      </c>
      <c r="P5" s="109" t="s">
        <v>220</v>
      </c>
      <c r="Q5" s="109" t="s">
        <v>220</v>
      </c>
      <c r="R5" s="109" t="s">
        <v>220</v>
      </c>
      <c r="S5" s="109" t="s">
        <v>220</v>
      </c>
      <c r="T5" s="109" t="s">
        <v>220</v>
      </c>
      <c r="U5" s="109" t="s">
        <v>220</v>
      </c>
      <c r="V5" s="109" t="s">
        <v>220</v>
      </c>
      <c r="W5" s="109" t="s">
        <v>220</v>
      </c>
      <c r="X5" s="109" t="s">
        <v>220</v>
      </c>
      <c r="Y5" s="109" t="s">
        <v>220</v>
      </c>
      <c r="Z5" s="109" t="s">
        <v>220</v>
      </c>
      <c r="AA5" s="109" t="s">
        <v>220</v>
      </c>
      <c r="AB5" s="109" t="s">
        <v>220</v>
      </c>
      <c r="AC5" s="109" t="s">
        <v>220</v>
      </c>
      <c r="AD5" s="109" t="s">
        <v>220</v>
      </c>
      <c r="AE5" s="109" t="s">
        <v>220</v>
      </c>
      <c r="AF5" s="109" t="s">
        <v>220</v>
      </c>
      <c r="AG5" s="109" t="s">
        <v>220</v>
      </c>
      <c r="AH5" s="109" t="s">
        <v>220</v>
      </c>
      <c r="AI5" s="109" t="s">
        <v>220</v>
      </c>
      <c r="AJ5" s="109" t="s">
        <v>220</v>
      </c>
      <c r="AK5" s="109" t="s">
        <v>220</v>
      </c>
      <c r="AL5" s="109" t="s">
        <v>220</v>
      </c>
      <c r="AM5" s="109" t="s">
        <v>220</v>
      </c>
      <c r="AN5" s="109" t="s">
        <v>220</v>
      </c>
      <c r="AO5" s="109" t="s">
        <v>220</v>
      </c>
      <c r="AP5" s="109" t="s">
        <v>220</v>
      </c>
      <c r="AQ5" s="109" t="s">
        <v>220</v>
      </c>
      <c r="AR5" s="109" t="s">
        <v>220</v>
      </c>
      <c r="AS5" s="109" t="s">
        <v>220</v>
      </c>
      <c r="AT5" s="109" t="s">
        <v>220</v>
      </c>
      <c r="AU5" s="109" t="s">
        <v>220</v>
      </c>
      <c r="AV5" s="109" t="s">
        <v>220</v>
      </c>
      <c r="AW5" s="109" t="s">
        <v>220</v>
      </c>
      <c r="AX5" s="109" t="s">
        <v>220</v>
      </c>
      <c r="AY5" s="109" t="s">
        <v>220</v>
      </c>
      <c r="AZ5" s="109" t="s">
        <v>220</v>
      </c>
      <c r="BA5" s="109" t="s">
        <v>220</v>
      </c>
      <c r="BB5" s="109" t="s">
        <v>220</v>
      </c>
      <c r="BC5" s="109" t="s">
        <v>220</v>
      </c>
      <c r="BD5" s="109" t="s">
        <v>220</v>
      </c>
      <c r="BE5" s="109" t="s">
        <v>220</v>
      </c>
      <c r="BF5" s="109" t="s">
        <v>220</v>
      </c>
      <c r="BG5" s="109" t="s">
        <v>220</v>
      </c>
      <c r="BH5" s="109" t="s">
        <v>220</v>
      </c>
      <c r="BI5" s="109" t="s">
        <v>220</v>
      </c>
      <c r="BJ5" s="109" t="s">
        <v>220</v>
      </c>
      <c r="BK5" s="109" t="s">
        <v>220</v>
      </c>
      <c r="BL5" s="109" t="s">
        <v>220</v>
      </c>
      <c r="BM5" s="109" t="s">
        <v>220</v>
      </c>
      <c r="BN5" s="109" t="s">
        <v>220</v>
      </c>
      <c r="BO5" s="109" t="s">
        <v>220</v>
      </c>
      <c r="BP5" s="109" t="s">
        <v>220</v>
      </c>
      <c r="BQ5" s="109" t="s">
        <v>220</v>
      </c>
      <c r="BR5" s="109" t="s">
        <v>220</v>
      </c>
      <c r="BS5" s="109" t="s">
        <v>220</v>
      </c>
      <c r="BT5" s="109" t="s">
        <v>220</v>
      </c>
      <c r="BU5" s="109" t="s">
        <v>220</v>
      </c>
      <c r="BV5" s="109" t="s">
        <v>220</v>
      </c>
      <c r="BW5" s="109" t="s">
        <v>220</v>
      </c>
      <c r="BX5" s="109" t="s">
        <v>220</v>
      </c>
      <c r="BY5" s="109" t="s">
        <v>220</v>
      </c>
      <c r="BZ5" s="312" t="s">
        <v>177</v>
      </c>
      <c r="CA5" s="312" t="s">
        <v>177</v>
      </c>
    </row>
    <row r="6" spans="1:79" x14ac:dyDescent="0.2">
      <c r="C6" s="110" t="s">
        <v>254</v>
      </c>
      <c r="D6" s="111">
        <v>41275</v>
      </c>
      <c r="E6" s="111">
        <v>41306</v>
      </c>
      <c r="F6" s="111">
        <v>41334</v>
      </c>
      <c r="G6" s="111">
        <v>41365</v>
      </c>
      <c r="H6" s="111">
        <v>41395</v>
      </c>
      <c r="I6" s="111">
        <v>41426</v>
      </c>
      <c r="J6" s="111">
        <v>41456</v>
      </c>
      <c r="K6" s="111">
        <v>41487</v>
      </c>
      <c r="L6" s="111">
        <v>41518</v>
      </c>
      <c r="M6" s="111">
        <v>41548</v>
      </c>
      <c r="N6" s="111">
        <v>41579</v>
      </c>
      <c r="O6" s="111">
        <v>41609</v>
      </c>
      <c r="P6" s="111">
        <v>41640</v>
      </c>
      <c r="Q6" s="111">
        <v>41671</v>
      </c>
      <c r="R6" s="111">
        <v>41699</v>
      </c>
      <c r="S6" s="111">
        <v>41730</v>
      </c>
      <c r="T6" s="111">
        <v>41760</v>
      </c>
      <c r="U6" s="111">
        <v>41791</v>
      </c>
      <c r="V6" s="111">
        <v>41821</v>
      </c>
      <c r="W6" s="111">
        <v>41852</v>
      </c>
      <c r="X6" s="111">
        <v>41883</v>
      </c>
      <c r="Y6" s="111">
        <v>41913</v>
      </c>
      <c r="Z6" s="111">
        <v>41944</v>
      </c>
      <c r="AA6" s="111">
        <v>41974</v>
      </c>
      <c r="AB6" s="111">
        <v>42005</v>
      </c>
      <c r="AC6" s="111">
        <v>42036</v>
      </c>
      <c r="AD6" s="111">
        <v>42064</v>
      </c>
      <c r="AE6" s="111">
        <v>42095</v>
      </c>
      <c r="AF6" s="111">
        <v>42125</v>
      </c>
      <c r="AG6" s="111">
        <v>42156</v>
      </c>
      <c r="AH6" s="111">
        <v>42186</v>
      </c>
      <c r="AI6" s="111">
        <v>42217</v>
      </c>
      <c r="AJ6" s="111">
        <v>42248</v>
      </c>
      <c r="AK6" s="111">
        <v>42278</v>
      </c>
      <c r="AL6" s="111">
        <v>42309</v>
      </c>
      <c r="AM6" s="111">
        <v>42339</v>
      </c>
      <c r="AN6" s="111">
        <v>42370</v>
      </c>
      <c r="AO6" s="111">
        <v>42401</v>
      </c>
      <c r="AP6" s="111">
        <v>42430</v>
      </c>
      <c r="AQ6" s="111">
        <v>42461</v>
      </c>
      <c r="AR6" s="111">
        <v>42491</v>
      </c>
      <c r="AS6" s="111">
        <v>42522</v>
      </c>
      <c r="AT6" s="111">
        <v>42552</v>
      </c>
      <c r="AU6" s="111">
        <v>42583</v>
      </c>
      <c r="AV6" s="111">
        <v>42614</v>
      </c>
      <c r="AW6" s="111">
        <v>42644</v>
      </c>
      <c r="AX6" s="111">
        <v>42675</v>
      </c>
      <c r="AY6" s="111">
        <v>42705</v>
      </c>
      <c r="AZ6" s="111">
        <v>42736</v>
      </c>
      <c r="BA6" s="111">
        <v>42767</v>
      </c>
      <c r="BB6" s="111">
        <v>42795</v>
      </c>
      <c r="BC6" s="111">
        <v>42826</v>
      </c>
      <c r="BD6" s="111">
        <v>42856</v>
      </c>
      <c r="BE6" s="111">
        <v>42887</v>
      </c>
      <c r="BF6" s="111">
        <v>42917</v>
      </c>
      <c r="BG6" s="111">
        <v>42948</v>
      </c>
      <c r="BH6" s="111">
        <v>42979</v>
      </c>
      <c r="BI6" s="111">
        <v>43009</v>
      </c>
      <c r="BJ6" s="111">
        <v>43040</v>
      </c>
      <c r="BK6" s="111">
        <v>43070</v>
      </c>
      <c r="BL6" s="111">
        <v>43101</v>
      </c>
      <c r="BM6" s="111">
        <v>43132</v>
      </c>
      <c r="BN6" s="111">
        <v>43160</v>
      </c>
      <c r="BO6" s="111">
        <v>43191</v>
      </c>
      <c r="BP6" s="111">
        <v>43221</v>
      </c>
      <c r="BQ6" s="111">
        <v>43252</v>
      </c>
      <c r="BR6" s="111">
        <v>43282</v>
      </c>
      <c r="BS6" s="111">
        <v>43313</v>
      </c>
      <c r="BT6" s="111">
        <v>43344</v>
      </c>
      <c r="BU6" s="111">
        <v>43374</v>
      </c>
      <c r="BV6" s="111">
        <v>43405</v>
      </c>
      <c r="BW6" s="111">
        <v>43465</v>
      </c>
      <c r="BX6" s="111">
        <f>EDATE(BW6,1)</f>
        <v>43496</v>
      </c>
      <c r="BY6" s="111">
        <f>EDATE(BX6,1)</f>
        <v>43524</v>
      </c>
      <c r="BZ6" s="111">
        <f t="shared" ref="BZ6:CA6" si="0">EDATE(BY6,1)</f>
        <v>43552</v>
      </c>
      <c r="CA6" s="111">
        <f t="shared" si="0"/>
        <v>43583</v>
      </c>
    </row>
    <row r="7" spans="1:79" x14ac:dyDescent="0.2">
      <c r="A7" s="112" t="s">
        <v>255</v>
      </c>
      <c r="B7" s="113"/>
      <c r="C7" s="113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</row>
    <row r="8" spans="1:79" x14ac:dyDescent="0.2">
      <c r="A8" s="4" t="s">
        <v>256</v>
      </c>
      <c r="C8" s="114">
        <v>18239081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</row>
    <row r="9" spans="1:79" x14ac:dyDescent="0.2">
      <c r="B9" s="39" t="s">
        <v>257</v>
      </c>
      <c r="C9" s="114">
        <v>25400411</v>
      </c>
      <c r="D9" s="115">
        <v>0</v>
      </c>
      <c r="E9" s="115">
        <f>D13</f>
        <v>0</v>
      </c>
      <c r="F9" s="115">
        <f t="shared" ref="F9:M9" si="1">E13</f>
        <v>0</v>
      </c>
      <c r="G9" s="115">
        <f t="shared" si="1"/>
        <v>0</v>
      </c>
      <c r="H9" s="115">
        <f t="shared" si="1"/>
        <v>0</v>
      </c>
      <c r="I9" s="115">
        <f t="shared" si="1"/>
        <v>0</v>
      </c>
      <c r="J9" s="115">
        <f t="shared" si="1"/>
        <v>0</v>
      </c>
      <c r="K9" s="115">
        <f t="shared" si="1"/>
        <v>0</v>
      </c>
      <c r="L9" s="115">
        <f t="shared" si="1"/>
        <v>0</v>
      </c>
      <c r="M9" s="115">
        <f t="shared" si="1"/>
        <v>0</v>
      </c>
      <c r="N9" s="115">
        <f>M13</f>
        <v>0</v>
      </c>
      <c r="O9" s="115">
        <f>N13</f>
        <v>0</v>
      </c>
      <c r="P9" s="115">
        <f t="shared" ref="P9:BO9" si="2">O13</f>
        <v>0</v>
      </c>
      <c r="Q9" s="115">
        <f t="shared" si="2"/>
        <v>0</v>
      </c>
      <c r="R9" s="115">
        <f t="shared" si="2"/>
        <v>0</v>
      </c>
      <c r="S9" s="115">
        <f t="shared" si="2"/>
        <v>0</v>
      </c>
      <c r="T9" s="115">
        <f t="shared" si="2"/>
        <v>0</v>
      </c>
      <c r="U9" s="115">
        <f t="shared" si="2"/>
        <v>-13115167.678474423</v>
      </c>
      <c r="V9" s="115">
        <f t="shared" si="2"/>
        <v>-12273767.420372583</v>
      </c>
      <c r="W9" s="115">
        <f t="shared" si="2"/>
        <v>-11347990.014083724</v>
      </c>
      <c r="X9" s="115">
        <f t="shared" si="2"/>
        <v>-10428174.161246002</v>
      </c>
      <c r="Y9" s="115">
        <f t="shared" si="2"/>
        <v>-9575947.7111194693</v>
      </c>
      <c r="Z9" s="115">
        <f t="shared" si="2"/>
        <v>-8593077.2605784703</v>
      </c>
      <c r="AA9" s="115">
        <f t="shared" si="2"/>
        <v>-7204931.8948379271</v>
      </c>
      <c r="AB9" s="115">
        <f t="shared" si="2"/>
        <v>-5661376.9149070922</v>
      </c>
      <c r="AC9" s="115">
        <f t="shared" si="2"/>
        <v>-4187329.5803364911</v>
      </c>
      <c r="AD9" s="115">
        <f t="shared" si="2"/>
        <v>-3023256.5071248719</v>
      </c>
      <c r="AE9" s="115">
        <f t="shared" si="2"/>
        <v>-1813298.1415548814</v>
      </c>
      <c r="AF9" s="115">
        <f t="shared" si="2"/>
        <v>-714665.43152737385</v>
      </c>
      <c r="AG9" s="115">
        <f t="shared" si="2"/>
        <v>6296772.7712620925</v>
      </c>
      <c r="AH9" s="115">
        <f t="shared" si="2"/>
        <v>5887758.1362323752</v>
      </c>
      <c r="AI9" s="115">
        <f t="shared" si="2"/>
        <v>5421054.4897997808</v>
      </c>
      <c r="AJ9" s="115">
        <f t="shared" si="2"/>
        <v>4958863.955309893</v>
      </c>
      <c r="AK9" s="115">
        <f t="shared" si="2"/>
        <v>4534129.7135631712</v>
      </c>
      <c r="AL9" s="115">
        <f t="shared" si="2"/>
        <v>4039221.641912736</v>
      </c>
      <c r="AM9" s="115">
        <f t="shared" si="2"/>
        <v>3335651.1138248085</v>
      </c>
      <c r="AN9" s="115">
        <f t="shared" si="2"/>
        <v>2533842.6156243896</v>
      </c>
      <c r="AO9" s="115">
        <f t="shared" si="2"/>
        <v>1747599.6861373174</v>
      </c>
      <c r="AP9" s="115">
        <f t="shared" si="2"/>
        <v>1110926.6936402658</v>
      </c>
      <c r="AQ9" s="115">
        <f t="shared" si="2"/>
        <v>478034.26830804395</v>
      </c>
      <c r="AR9" s="115">
        <f t="shared" si="2"/>
        <v>-6340.0155266264919</v>
      </c>
      <c r="AS9" s="115">
        <f t="shared" si="2"/>
        <v>8930316.0823346842</v>
      </c>
      <c r="AT9" s="115">
        <f t="shared" si="2"/>
        <v>8381613.682598928</v>
      </c>
      <c r="AU9" s="115">
        <f t="shared" si="2"/>
        <v>7768852.378942037</v>
      </c>
      <c r="AV9" s="115">
        <f t="shared" si="2"/>
        <v>7159497.1038604164</v>
      </c>
      <c r="AW9" s="115">
        <f t="shared" si="2"/>
        <v>6619971.5835966934</v>
      </c>
      <c r="AX9" s="115">
        <f t="shared" si="2"/>
        <v>5886918.5042587109</v>
      </c>
      <c r="AY9" s="115">
        <f t="shared" si="2"/>
        <v>5111235.5946245156</v>
      </c>
      <c r="AZ9" s="115">
        <f t="shared" si="2"/>
        <v>3910850.3565875655</v>
      </c>
      <c r="BA9" s="115">
        <f t="shared" si="2"/>
        <v>2727468.2965875654</v>
      </c>
      <c r="BB9" s="115">
        <f t="shared" si="2"/>
        <v>1768752.5665875655</v>
      </c>
      <c r="BC9" s="115">
        <f t="shared" si="2"/>
        <v>845193.04658756545</v>
      </c>
      <c r="BD9" s="115">
        <f t="shared" si="2"/>
        <v>97011.356587565504</v>
      </c>
      <c r="BE9" s="115">
        <f t="shared" si="2"/>
        <v>10995035.850824758</v>
      </c>
      <c r="BF9" s="115">
        <f t="shared" si="2"/>
        <v>10249690.301131926</v>
      </c>
      <c r="BG9" s="115">
        <f t="shared" si="2"/>
        <v>9459683.2177622598</v>
      </c>
      <c r="BH9" s="115">
        <f t="shared" si="2"/>
        <v>8630238.2440299336</v>
      </c>
      <c r="BI9" s="115">
        <f t="shared" si="2"/>
        <v>7864173.365362335</v>
      </c>
      <c r="BJ9" s="115">
        <f t="shared" si="2"/>
        <v>6902793.4443137143</v>
      </c>
      <c r="BK9" s="115">
        <f t="shared" si="2"/>
        <v>5735188.1344079208</v>
      </c>
      <c r="BL9" s="115">
        <f t="shared" si="2"/>
        <v>4257903.2473620679</v>
      </c>
      <c r="BM9" s="115">
        <f t="shared" si="2"/>
        <v>2938695.097362068</v>
      </c>
      <c r="BN9" s="115">
        <f t="shared" si="2"/>
        <v>1710834.277362068</v>
      </c>
      <c r="BO9" s="115">
        <f t="shared" si="2"/>
        <v>521071.93736206787</v>
      </c>
      <c r="BP9" s="115">
        <f t="shared" ref="BP9" si="3">BO13</f>
        <v>-440961.41263793211</v>
      </c>
      <c r="BQ9" s="115">
        <f t="shared" ref="BQ9" si="4">BP13</f>
        <v>-10499460.282886365</v>
      </c>
      <c r="BR9" s="115">
        <f t="shared" ref="BR9" si="5">BQ13</f>
        <v>-9824975.2428863645</v>
      </c>
      <c r="BS9" s="115">
        <f t="shared" ref="BS9" si="6">BR13</f>
        <v>-9045812.8528863639</v>
      </c>
      <c r="BT9" s="115">
        <f t="shared" ref="BT9" si="7">BS13</f>
        <v>-8309213.5228863638</v>
      </c>
      <c r="BU9" s="115">
        <f t="shared" ref="BU9" si="8">BT13</f>
        <v>-7627941.9528863635</v>
      </c>
      <c r="BV9" s="115">
        <f t="shared" ref="BV9" si="9">BU13</f>
        <v>-6760011.4428863637</v>
      </c>
      <c r="BW9" s="115">
        <f t="shared" ref="BW9" si="10">BV13</f>
        <v>-5725618.3028863641</v>
      </c>
      <c r="BX9" s="115">
        <f t="shared" ref="BX9" si="11">BW13</f>
        <v>-4447550.0328863636</v>
      </c>
      <c r="BY9" s="115">
        <f t="shared" ref="BY9" si="12">BX13</f>
        <v>-3214030.9928863635</v>
      </c>
      <c r="BZ9" s="115">
        <f t="shared" ref="BZ9" si="13">BY13</f>
        <v>-1909344.7628863635</v>
      </c>
      <c r="CA9" s="115">
        <f t="shared" ref="CA9" si="14">BZ13</f>
        <v>-799411.52817139751</v>
      </c>
    </row>
    <row r="10" spans="1:79" x14ac:dyDescent="0.2">
      <c r="B10" s="116" t="s">
        <v>258</v>
      </c>
      <c r="C10" s="114"/>
      <c r="D10" s="305">
        <v>0</v>
      </c>
      <c r="E10" s="305">
        <v>0</v>
      </c>
      <c r="F10" s="305">
        <v>0</v>
      </c>
      <c r="G10" s="305">
        <v>0</v>
      </c>
      <c r="H10" s="305">
        <v>0</v>
      </c>
      <c r="I10" s="305">
        <v>0</v>
      </c>
      <c r="J10" s="305">
        <v>0</v>
      </c>
      <c r="K10" s="305">
        <v>0</v>
      </c>
      <c r="L10" s="305">
        <v>0</v>
      </c>
      <c r="M10" s="305">
        <v>0</v>
      </c>
      <c r="N10" s="305">
        <v>0</v>
      </c>
      <c r="O10" s="305">
        <v>0</v>
      </c>
      <c r="P10" s="305">
        <v>0</v>
      </c>
      <c r="Q10" s="305">
        <v>0</v>
      </c>
      <c r="R10" s="305">
        <v>0</v>
      </c>
      <c r="S10" s="305">
        <v>0</v>
      </c>
      <c r="T10" s="63">
        <v>-14073685.382435227</v>
      </c>
      <c r="U10" s="305">
        <v>0</v>
      </c>
      <c r="V10" s="305">
        <v>0</v>
      </c>
      <c r="W10" s="305">
        <v>0</v>
      </c>
      <c r="X10" s="305">
        <v>0</v>
      </c>
      <c r="Y10" s="305">
        <v>0</v>
      </c>
      <c r="Z10" s="305">
        <v>0</v>
      </c>
      <c r="AA10" s="305">
        <v>0</v>
      </c>
      <c r="AB10" s="305">
        <v>0</v>
      </c>
      <c r="AC10" s="305">
        <v>0</v>
      </c>
      <c r="AD10" s="305">
        <v>0</v>
      </c>
      <c r="AE10" s="305">
        <v>0</v>
      </c>
      <c r="AF10" s="63">
        <v>7579504.0380174844</v>
      </c>
      <c r="AG10" s="305">
        <v>0</v>
      </c>
      <c r="AH10" s="305">
        <v>0</v>
      </c>
      <c r="AI10" s="305">
        <v>0</v>
      </c>
      <c r="AJ10" s="305">
        <v>0</v>
      </c>
      <c r="AK10" s="305">
        <v>0</v>
      </c>
      <c r="AL10" s="305">
        <v>0</v>
      </c>
      <c r="AM10" s="305">
        <v>0</v>
      </c>
      <c r="AN10" s="305">
        <v>0</v>
      </c>
      <c r="AO10" s="305">
        <v>0</v>
      </c>
      <c r="AP10" s="305">
        <v>0</v>
      </c>
      <c r="AQ10" s="305">
        <v>0</v>
      </c>
      <c r="AR10" s="63">
        <v>9566402.6040644143</v>
      </c>
      <c r="AS10" s="305">
        <v>0</v>
      </c>
      <c r="AT10" s="305">
        <v>0</v>
      </c>
      <c r="AU10" s="305">
        <v>0</v>
      </c>
      <c r="AV10" s="305">
        <v>0</v>
      </c>
      <c r="AW10" s="305">
        <v>0</v>
      </c>
      <c r="AX10" s="305">
        <v>0</v>
      </c>
      <c r="AY10" s="305">
        <v>0</v>
      </c>
      <c r="AZ10" s="305">
        <v>0</v>
      </c>
      <c r="BA10" s="305">
        <v>0</v>
      </c>
      <c r="BB10" s="305">
        <v>0</v>
      </c>
      <c r="BC10" s="305">
        <v>0</v>
      </c>
      <c r="BD10" s="305">
        <v>11738938.189999999</v>
      </c>
      <c r="BE10" s="305">
        <v>0</v>
      </c>
      <c r="BF10" s="305">
        <v>0</v>
      </c>
      <c r="BG10" s="305">
        <v>0</v>
      </c>
      <c r="BH10" s="305">
        <v>0</v>
      </c>
      <c r="BI10" s="305">
        <v>0</v>
      </c>
      <c r="BJ10" s="305">
        <v>0</v>
      </c>
      <c r="BK10" s="305">
        <v>0</v>
      </c>
      <c r="BL10" s="305">
        <v>0</v>
      </c>
      <c r="BM10" s="305">
        <v>0</v>
      </c>
      <c r="BN10" s="305">
        <v>0</v>
      </c>
      <c r="BO10" s="305">
        <v>0</v>
      </c>
      <c r="BP10" s="305">
        <v>-10868198.410248432</v>
      </c>
      <c r="BQ10" s="305">
        <v>0</v>
      </c>
      <c r="BR10" s="305">
        <v>0</v>
      </c>
      <c r="BS10" s="305">
        <v>0</v>
      </c>
      <c r="BT10" s="305">
        <v>0</v>
      </c>
      <c r="BU10" s="305">
        <v>0</v>
      </c>
      <c r="BV10" s="305">
        <v>0</v>
      </c>
      <c r="BW10" s="305">
        <v>0</v>
      </c>
      <c r="BX10" s="305">
        <v>0</v>
      </c>
      <c r="BY10" s="305">
        <v>0</v>
      </c>
      <c r="BZ10" s="305">
        <v>0</v>
      </c>
      <c r="CA10" s="305">
        <v>0</v>
      </c>
    </row>
    <row r="11" spans="1:79" x14ac:dyDescent="0.2">
      <c r="B11" s="116" t="s">
        <v>259</v>
      </c>
      <c r="D11" s="305">
        <v>0</v>
      </c>
      <c r="E11" s="305">
        <v>0</v>
      </c>
      <c r="F11" s="305">
        <v>0</v>
      </c>
      <c r="G11" s="305">
        <v>0</v>
      </c>
      <c r="H11" s="305">
        <v>0</v>
      </c>
      <c r="I11" s="305">
        <v>0</v>
      </c>
      <c r="J11" s="305">
        <v>0</v>
      </c>
      <c r="K11" s="305">
        <v>0</v>
      </c>
      <c r="L11" s="305">
        <v>0</v>
      </c>
      <c r="M11" s="305">
        <v>0</v>
      </c>
      <c r="N11" s="305">
        <v>0</v>
      </c>
      <c r="O11" s="305">
        <v>0</v>
      </c>
      <c r="P11" s="305">
        <v>0</v>
      </c>
      <c r="Q11" s="305">
        <v>0</v>
      </c>
      <c r="R11" s="305">
        <v>0</v>
      </c>
      <c r="S11" s="305">
        <v>0</v>
      </c>
      <c r="T11" s="305">
        <v>958517.7039608052</v>
      </c>
      <c r="U11" s="305">
        <v>841400.25810183957</v>
      </c>
      <c r="V11" s="305">
        <v>925777.4062888585</v>
      </c>
      <c r="W11" s="305">
        <v>919815.85283772368</v>
      </c>
      <c r="X11" s="305">
        <v>852226.45012653212</v>
      </c>
      <c r="Y11" s="305">
        <v>982870.4505409986</v>
      </c>
      <c r="Z11" s="305">
        <v>1388145.3657405432</v>
      </c>
      <c r="AA11" s="305">
        <v>1543554.9799308351</v>
      </c>
      <c r="AB11" s="305">
        <v>1474047.3345706011</v>
      </c>
      <c r="AC11" s="305">
        <v>1164073.0732116194</v>
      </c>
      <c r="AD11" s="305">
        <v>1209958.3655699906</v>
      </c>
      <c r="AE11" s="305">
        <v>1098632.7100275075</v>
      </c>
      <c r="AF11" s="305">
        <v>-568065.83522801753</v>
      </c>
      <c r="AG11" s="305">
        <v>-409014.63502971735</v>
      </c>
      <c r="AH11" s="305">
        <v>-466703.64643259399</v>
      </c>
      <c r="AI11" s="305">
        <v>-462190.53448988736</v>
      </c>
      <c r="AJ11" s="305">
        <v>-424734.24174672144</v>
      </c>
      <c r="AK11" s="305">
        <v>-494908.07165043504</v>
      </c>
      <c r="AL11" s="305">
        <v>-703570.52808792749</v>
      </c>
      <c r="AM11" s="305">
        <v>-801808.49820041866</v>
      </c>
      <c r="AN11" s="305">
        <v>-786242.92948707216</v>
      </c>
      <c r="AO11" s="305">
        <v>-636672.9924970516</v>
      </c>
      <c r="AP11" s="305">
        <v>-632892.4253322219</v>
      </c>
      <c r="AQ11" s="305">
        <v>-484374.28383467044</v>
      </c>
      <c r="AR11" s="305">
        <v>-629746.50620310323</v>
      </c>
      <c r="AS11" s="305">
        <v>-548702.39973575633</v>
      </c>
      <c r="AT11" s="305">
        <v>-612761.30365689145</v>
      </c>
      <c r="AU11" s="305">
        <v>-609355.27508162055</v>
      </c>
      <c r="AV11" s="305">
        <v>-539525.52026372356</v>
      </c>
      <c r="AW11" s="305">
        <v>-733053.07933798269</v>
      </c>
      <c r="AX11" s="305">
        <v>-775682.90963419515</v>
      </c>
      <c r="AY11" s="305">
        <v>-1200385.2380369501</v>
      </c>
      <c r="AZ11" s="305">
        <v>-1183382.06</v>
      </c>
      <c r="BA11" s="305">
        <v>-958715.73</v>
      </c>
      <c r="BB11" s="305">
        <v>-923559.52</v>
      </c>
      <c r="BC11" s="305">
        <v>-748181.69</v>
      </c>
      <c r="BD11" s="305">
        <v>-840913.69576280622</v>
      </c>
      <c r="BE11" s="305">
        <v>-745345.54969283275</v>
      </c>
      <c r="BF11" s="305">
        <v>-790007.08336966683</v>
      </c>
      <c r="BG11" s="305">
        <v>-829444.97373232676</v>
      </c>
      <c r="BH11" s="305">
        <v>-766064.87866759836</v>
      </c>
      <c r="BI11" s="305">
        <v>-961379.92104862072</v>
      </c>
      <c r="BJ11" s="305">
        <v>-1167605.3099057931</v>
      </c>
      <c r="BK11" s="305">
        <v>-1477284.8870458533</v>
      </c>
      <c r="BL11" s="117">
        <f>-'Schedule 7'!C42</f>
        <v>-1319208.1499999999</v>
      </c>
      <c r="BM11" s="117">
        <f>-'Schedule 7'!D42</f>
        <v>-1227860.82</v>
      </c>
      <c r="BN11" s="117">
        <f>-'Schedule 7'!E42</f>
        <v>-1189762.3400000001</v>
      </c>
      <c r="BO11" s="117">
        <f>-'Schedule 7'!F42</f>
        <v>-962033.35</v>
      </c>
      <c r="BP11" s="117">
        <f>-'Schedule 7'!G42</f>
        <v>809699.54</v>
      </c>
      <c r="BQ11" s="117">
        <f>-'Schedule 7'!H42</f>
        <v>674485.04</v>
      </c>
      <c r="BR11" s="117">
        <f>-'Schedule 7'!I42</f>
        <v>779162.39</v>
      </c>
      <c r="BS11" s="117">
        <f>-'Schedule 7'!J42</f>
        <v>736599.33</v>
      </c>
      <c r="BT11" s="117">
        <f>-'Schedule 7'!K42</f>
        <v>681271.57</v>
      </c>
      <c r="BU11" s="117">
        <f>-'Schedule 7'!L42</f>
        <v>867930.51</v>
      </c>
      <c r="BV11" s="117">
        <f>-'Schedule 7'!M42</f>
        <v>1034393.14</v>
      </c>
      <c r="BW11" s="117">
        <f>-'Schedule 7'!N42</f>
        <v>1278068.27</v>
      </c>
      <c r="BX11" s="305">
        <v>1233519.04</v>
      </c>
      <c r="BY11" s="305">
        <v>1304686.23</v>
      </c>
      <c r="BZ11" s="117">
        <f>-'Amort Estimate'!D16</f>
        <v>1109933.234714966</v>
      </c>
      <c r="CA11" s="117">
        <f>-'Amort Estimate'!E16</f>
        <v>915512.63293409511</v>
      </c>
    </row>
    <row r="12" spans="1:79" x14ac:dyDescent="0.2">
      <c r="B12" s="39" t="s">
        <v>260</v>
      </c>
      <c r="D12" s="118">
        <f t="shared" ref="D12:O12" si="15">SUM(D10:D11)</f>
        <v>0</v>
      </c>
      <c r="E12" s="118">
        <f t="shared" si="15"/>
        <v>0</v>
      </c>
      <c r="F12" s="118">
        <f t="shared" si="15"/>
        <v>0</v>
      </c>
      <c r="G12" s="118">
        <f t="shared" si="15"/>
        <v>0</v>
      </c>
      <c r="H12" s="118">
        <f t="shared" si="15"/>
        <v>0</v>
      </c>
      <c r="I12" s="118">
        <f t="shared" si="15"/>
        <v>0</v>
      </c>
      <c r="J12" s="118">
        <f t="shared" si="15"/>
        <v>0</v>
      </c>
      <c r="K12" s="118">
        <f t="shared" si="15"/>
        <v>0</v>
      </c>
      <c r="L12" s="118">
        <f t="shared" si="15"/>
        <v>0</v>
      </c>
      <c r="M12" s="118">
        <f t="shared" si="15"/>
        <v>0</v>
      </c>
      <c r="N12" s="118">
        <f t="shared" si="15"/>
        <v>0</v>
      </c>
      <c r="O12" s="118">
        <f t="shared" si="15"/>
        <v>0</v>
      </c>
      <c r="P12" s="118">
        <f t="shared" ref="P12:BO12" si="16">SUM(P10:P11)</f>
        <v>0</v>
      </c>
      <c r="Q12" s="118">
        <f t="shared" si="16"/>
        <v>0</v>
      </c>
      <c r="R12" s="118">
        <f t="shared" si="16"/>
        <v>0</v>
      </c>
      <c r="S12" s="118">
        <f t="shared" si="16"/>
        <v>0</v>
      </c>
      <c r="T12" s="118">
        <f t="shared" si="16"/>
        <v>-13115167.678474423</v>
      </c>
      <c r="U12" s="118">
        <f t="shared" si="16"/>
        <v>841400.25810183957</v>
      </c>
      <c r="V12" s="118">
        <f t="shared" si="16"/>
        <v>925777.4062888585</v>
      </c>
      <c r="W12" s="118">
        <f t="shared" si="16"/>
        <v>919815.85283772368</v>
      </c>
      <c r="X12" s="118">
        <f t="shared" si="16"/>
        <v>852226.45012653212</v>
      </c>
      <c r="Y12" s="118">
        <f t="shared" si="16"/>
        <v>982870.4505409986</v>
      </c>
      <c r="Z12" s="118">
        <f t="shared" si="16"/>
        <v>1388145.3657405432</v>
      </c>
      <c r="AA12" s="118">
        <f t="shared" si="16"/>
        <v>1543554.9799308351</v>
      </c>
      <c r="AB12" s="118">
        <f t="shared" si="16"/>
        <v>1474047.3345706011</v>
      </c>
      <c r="AC12" s="118">
        <f t="shared" si="16"/>
        <v>1164073.0732116194</v>
      </c>
      <c r="AD12" s="118">
        <f t="shared" si="16"/>
        <v>1209958.3655699906</v>
      </c>
      <c r="AE12" s="118">
        <f t="shared" si="16"/>
        <v>1098632.7100275075</v>
      </c>
      <c r="AF12" s="118">
        <f t="shared" si="16"/>
        <v>7011438.2027894668</v>
      </c>
      <c r="AG12" s="118">
        <f t="shared" si="16"/>
        <v>-409014.63502971735</v>
      </c>
      <c r="AH12" s="118">
        <f t="shared" si="16"/>
        <v>-466703.64643259399</v>
      </c>
      <c r="AI12" s="118">
        <f t="shared" si="16"/>
        <v>-462190.53448988736</v>
      </c>
      <c r="AJ12" s="118">
        <f t="shared" si="16"/>
        <v>-424734.24174672144</v>
      </c>
      <c r="AK12" s="118">
        <f t="shared" si="16"/>
        <v>-494908.07165043504</v>
      </c>
      <c r="AL12" s="118">
        <f t="shared" si="16"/>
        <v>-703570.52808792749</v>
      </c>
      <c r="AM12" s="118">
        <f t="shared" si="16"/>
        <v>-801808.49820041866</v>
      </c>
      <c r="AN12" s="118">
        <f t="shared" si="16"/>
        <v>-786242.92948707216</v>
      </c>
      <c r="AO12" s="118">
        <f t="shared" si="16"/>
        <v>-636672.9924970516</v>
      </c>
      <c r="AP12" s="118">
        <f t="shared" si="16"/>
        <v>-632892.4253322219</v>
      </c>
      <c r="AQ12" s="118">
        <f t="shared" si="16"/>
        <v>-484374.28383467044</v>
      </c>
      <c r="AR12" s="118">
        <f t="shared" si="16"/>
        <v>8936656.0978613105</v>
      </c>
      <c r="AS12" s="118">
        <f t="shared" si="16"/>
        <v>-548702.39973575633</v>
      </c>
      <c r="AT12" s="118">
        <f t="shared" si="16"/>
        <v>-612761.30365689145</v>
      </c>
      <c r="AU12" s="118">
        <f t="shared" si="16"/>
        <v>-609355.27508162055</v>
      </c>
      <c r="AV12" s="118">
        <f t="shared" si="16"/>
        <v>-539525.52026372356</v>
      </c>
      <c r="AW12" s="118">
        <f t="shared" si="16"/>
        <v>-733053.07933798269</v>
      </c>
      <c r="AX12" s="118">
        <f t="shared" si="16"/>
        <v>-775682.90963419515</v>
      </c>
      <c r="AY12" s="118">
        <f t="shared" si="16"/>
        <v>-1200385.2380369501</v>
      </c>
      <c r="AZ12" s="118">
        <f t="shared" si="16"/>
        <v>-1183382.06</v>
      </c>
      <c r="BA12" s="118">
        <f t="shared" si="16"/>
        <v>-958715.73</v>
      </c>
      <c r="BB12" s="118">
        <f t="shared" si="16"/>
        <v>-923559.52</v>
      </c>
      <c r="BC12" s="118">
        <f t="shared" si="16"/>
        <v>-748181.69</v>
      </c>
      <c r="BD12" s="118">
        <f t="shared" si="16"/>
        <v>10898024.494237194</v>
      </c>
      <c r="BE12" s="118">
        <f t="shared" si="16"/>
        <v>-745345.54969283275</v>
      </c>
      <c r="BF12" s="118">
        <f t="shared" si="16"/>
        <v>-790007.08336966683</v>
      </c>
      <c r="BG12" s="118">
        <f t="shared" si="16"/>
        <v>-829444.97373232676</v>
      </c>
      <c r="BH12" s="118">
        <f t="shared" si="16"/>
        <v>-766064.87866759836</v>
      </c>
      <c r="BI12" s="118">
        <f t="shared" si="16"/>
        <v>-961379.92104862072</v>
      </c>
      <c r="BJ12" s="118">
        <f t="shared" si="16"/>
        <v>-1167605.3099057931</v>
      </c>
      <c r="BK12" s="118">
        <f t="shared" si="16"/>
        <v>-1477284.8870458533</v>
      </c>
      <c r="BL12" s="118">
        <f t="shared" si="16"/>
        <v>-1319208.1499999999</v>
      </c>
      <c r="BM12" s="118">
        <f t="shared" si="16"/>
        <v>-1227860.82</v>
      </c>
      <c r="BN12" s="118">
        <f t="shared" si="16"/>
        <v>-1189762.3400000001</v>
      </c>
      <c r="BO12" s="118">
        <f t="shared" si="16"/>
        <v>-962033.35</v>
      </c>
      <c r="BP12" s="118">
        <f t="shared" ref="BP12:BV12" si="17">SUM(BP10:BP11)</f>
        <v>-10058498.870248433</v>
      </c>
      <c r="BQ12" s="118">
        <f t="shared" si="17"/>
        <v>674485.04</v>
      </c>
      <c r="BR12" s="118">
        <f t="shared" si="17"/>
        <v>779162.39</v>
      </c>
      <c r="BS12" s="118">
        <f t="shared" si="17"/>
        <v>736599.33</v>
      </c>
      <c r="BT12" s="118">
        <f t="shared" si="17"/>
        <v>681271.57</v>
      </c>
      <c r="BU12" s="118">
        <f t="shared" si="17"/>
        <v>867930.51</v>
      </c>
      <c r="BV12" s="118">
        <f t="shared" si="17"/>
        <v>1034393.14</v>
      </c>
      <c r="BW12" s="118">
        <f t="shared" ref="BW12:CA12" si="18">SUM(BW10:BW11)</f>
        <v>1278068.27</v>
      </c>
      <c r="BX12" s="118">
        <f t="shared" si="18"/>
        <v>1233519.04</v>
      </c>
      <c r="BY12" s="118">
        <f t="shared" si="18"/>
        <v>1304686.23</v>
      </c>
      <c r="BZ12" s="118">
        <f t="shared" si="18"/>
        <v>1109933.234714966</v>
      </c>
      <c r="CA12" s="118">
        <f t="shared" si="18"/>
        <v>915512.63293409511</v>
      </c>
    </row>
    <row r="13" spans="1:79" x14ac:dyDescent="0.2">
      <c r="B13" s="39" t="s">
        <v>261</v>
      </c>
      <c r="D13" s="115">
        <f t="shared" ref="D13:BO13" si="19">D9+D12</f>
        <v>0</v>
      </c>
      <c r="E13" s="115">
        <f t="shared" si="19"/>
        <v>0</v>
      </c>
      <c r="F13" s="115">
        <f t="shared" si="19"/>
        <v>0</v>
      </c>
      <c r="G13" s="115">
        <f t="shared" si="19"/>
        <v>0</v>
      </c>
      <c r="H13" s="115">
        <f t="shared" si="19"/>
        <v>0</v>
      </c>
      <c r="I13" s="115">
        <f t="shared" si="19"/>
        <v>0</v>
      </c>
      <c r="J13" s="115">
        <f t="shared" si="19"/>
        <v>0</v>
      </c>
      <c r="K13" s="115">
        <f t="shared" si="19"/>
        <v>0</v>
      </c>
      <c r="L13" s="115">
        <f t="shared" si="19"/>
        <v>0</v>
      </c>
      <c r="M13" s="115">
        <f t="shared" si="19"/>
        <v>0</v>
      </c>
      <c r="N13" s="115">
        <f t="shared" si="19"/>
        <v>0</v>
      </c>
      <c r="O13" s="115">
        <f t="shared" si="19"/>
        <v>0</v>
      </c>
      <c r="P13" s="115">
        <f t="shared" si="19"/>
        <v>0</v>
      </c>
      <c r="Q13" s="115">
        <f t="shared" si="19"/>
        <v>0</v>
      </c>
      <c r="R13" s="115">
        <f t="shared" si="19"/>
        <v>0</v>
      </c>
      <c r="S13" s="115">
        <f t="shared" si="19"/>
        <v>0</v>
      </c>
      <c r="T13" s="115">
        <f t="shared" si="19"/>
        <v>-13115167.678474423</v>
      </c>
      <c r="U13" s="115">
        <f t="shared" si="19"/>
        <v>-12273767.420372583</v>
      </c>
      <c r="V13" s="115">
        <f t="shared" si="19"/>
        <v>-11347990.014083724</v>
      </c>
      <c r="W13" s="115">
        <f t="shared" si="19"/>
        <v>-10428174.161246002</v>
      </c>
      <c r="X13" s="115">
        <f t="shared" si="19"/>
        <v>-9575947.7111194693</v>
      </c>
      <c r="Y13" s="115">
        <f t="shared" si="19"/>
        <v>-8593077.2605784703</v>
      </c>
      <c r="Z13" s="115">
        <f t="shared" si="19"/>
        <v>-7204931.8948379271</v>
      </c>
      <c r="AA13" s="115">
        <f t="shared" si="19"/>
        <v>-5661376.9149070922</v>
      </c>
      <c r="AB13" s="115">
        <f t="shared" si="19"/>
        <v>-4187329.5803364911</v>
      </c>
      <c r="AC13" s="115">
        <f t="shared" si="19"/>
        <v>-3023256.5071248719</v>
      </c>
      <c r="AD13" s="115">
        <f t="shared" si="19"/>
        <v>-1813298.1415548814</v>
      </c>
      <c r="AE13" s="115">
        <f t="shared" si="19"/>
        <v>-714665.43152737385</v>
      </c>
      <c r="AF13" s="115">
        <f t="shared" si="19"/>
        <v>6296772.7712620925</v>
      </c>
      <c r="AG13" s="115">
        <f t="shared" si="19"/>
        <v>5887758.1362323752</v>
      </c>
      <c r="AH13" s="115">
        <f t="shared" si="19"/>
        <v>5421054.4897997808</v>
      </c>
      <c r="AI13" s="115">
        <f t="shared" si="19"/>
        <v>4958863.955309893</v>
      </c>
      <c r="AJ13" s="115">
        <f t="shared" si="19"/>
        <v>4534129.7135631712</v>
      </c>
      <c r="AK13" s="115">
        <f t="shared" si="19"/>
        <v>4039221.641912736</v>
      </c>
      <c r="AL13" s="115">
        <f t="shared" si="19"/>
        <v>3335651.1138248085</v>
      </c>
      <c r="AM13" s="115">
        <f t="shared" si="19"/>
        <v>2533842.6156243896</v>
      </c>
      <c r="AN13" s="115">
        <f t="shared" si="19"/>
        <v>1747599.6861373174</v>
      </c>
      <c r="AO13" s="115">
        <f t="shared" si="19"/>
        <v>1110926.6936402658</v>
      </c>
      <c r="AP13" s="115">
        <f t="shared" si="19"/>
        <v>478034.26830804395</v>
      </c>
      <c r="AQ13" s="115">
        <f t="shared" si="19"/>
        <v>-6340.0155266264919</v>
      </c>
      <c r="AR13" s="115">
        <f t="shared" si="19"/>
        <v>8930316.0823346842</v>
      </c>
      <c r="AS13" s="115">
        <f t="shared" si="19"/>
        <v>8381613.682598928</v>
      </c>
      <c r="AT13" s="115">
        <f t="shared" si="19"/>
        <v>7768852.378942037</v>
      </c>
      <c r="AU13" s="115">
        <f t="shared" si="19"/>
        <v>7159497.1038604164</v>
      </c>
      <c r="AV13" s="115">
        <f t="shared" si="19"/>
        <v>6619971.5835966934</v>
      </c>
      <c r="AW13" s="115">
        <f t="shared" si="19"/>
        <v>5886918.5042587109</v>
      </c>
      <c r="AX13" s="115">
        <f t="shared" si="19"/>
        <v>5111235.5946245156</v>
      </c>
      <c r="AY13" s="115">
        <f t="shared" si="19"/>
        <v>3910850.3565875655</v>
      </c>
      <c r="AZ13" s="115">
        <f t="shared" si="19"/>
        <v>2727468.2965875654</v>
      </c>
      <c r="BA13" s="115">
        <f t="shared" si="19"/>
        <v>1768752.5665875655</v>
      </c>
      <c r="BB13" s="115">
        <f t="shared" si="19"/>
        <v>845193.04658756545</v>
      </c>
      <c r="BC13" s="115">
        <f t="shared" si="19"/>
        <v>97011.356587565504</v>
      </c>
      <c r="BD13" s="115">
        <f t="shared" si="19"/>
        <v>10995035.850824758</v>
      </c>
      <c r="BE13" s="115">
        <f t="shared" si="19"/>
        <v>10249690.301131926</v>
      </c>
      <c r="BF13" s="115">
        <f t="shared" si="19"/>
        <v>9459683.2177622598</v>
      </c>
      <c r="BG13" s="115">
        <f t="shared" si="19"/>
        <v>8630238.2440299336</v>
      </c>
      <c r="BH13" s="115">
        <f t="shared" si="19"/>
        <v>7864173.365362335</v>
      </c>
      <c r="BI13" s="115">
        <f t="shared" si="19"/>
        <v>6902793.4443137143</v>
      </c>
      <c r="BJ13" s="115">
        <f t="shared" si="19"/>
        <v>5735188.1344079208</v>
      </c>
      <c r="BK13" s="115">
        <f t="shared" si="19"/>
        <v>4257903.2473620679</v>
      </c>
      <c r="BL13" s="115">
        <f t="shared" si="19"/>
        <v>2938695.097362068</v>
      </c>
      <c r="BM13" s="115">
        <f t="shared" si="19"/>
        <v>1710834.277362068</v>
      </c>
      <c r="BN13" s="115">
        <f t="shared" si="19"/>
        <v>521071.93736206787</v>
      </c>
      <c r="BO13" s="115">
        <f t="shared" si="19"/>
        <v>-440961.41263793211</v>
      </c>
      <c r="BP13" s="115">
        <f t="shared" ref="BP13:BV13" si="20">BP9+BP12</f>
        <v>-10499460.282886365</v>
      </c>
      <c r="BQ13" s="115">
        <f t="shared" si="20"/>
        <v>-9824975.2428863645</v>
      </c>
      <c r="BR13" s="115">
        <f t="shared" si="20"/>
        <v>-9045812.8528863639</v>
      </c>
      <c r="BS13" s="115">
        <f t="shared" si="20"/>
        <v>-8309213.5228863638</v>
      </c>
      <c r="BT13" s="115">
        <f t="shared" si="20"/>
        <v>-7627941.9528863635</v>
      </c>
      <c r="BU13" s="115">
        <f t="shared" si="20"/>
        <v>-6760011.4428863637</v>
      </c>
      <c r="BV13" s="115">
        <f t="shared" si="20"/>
        <v>-5725618.3028863641</v>
      </c>
      <c r="BW13" s="115">
        <f t="shared" ref="BW13:CA13" si="21">BW9+BW12</f>
        <v>-4447550.0328863636</v>
      </c>
      <c r="BX13" s="115">
        <f t="shared" si="21"/>
        <v>-3214030.9928863635</v>
      </c>
      <c r="BY13" s="115">
        <f t="shared" si="21"/>
        <v>-1909344.7628863635</v>
      </c>
      <c r="BZ13" s="115">
        <f t="shared" si="21"/>
        <v>-799411.52817139751</v>
      </c>
      <c r="CA13" s="115">
        <f t="shared" si="21"/>
        <v>116101.10476269759</v>
      </c>
    </row>
    <row r="14" spans="1:79" x14ac:dyDescent="0.2"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Y14" s="25"/>
      <c r="BZ14" s="25"/>
      <c r="CA14" s="25"/>
    </row>
    <row r="15" spans="1:79" x14ac:dyDescent="0.2">
      <c r="A15" s="106" t="s">
        <v>397</v>
      </c>
      <c r="C15" s="114">
        <v>18239091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Y15" s="25"/>
      <c r="BZ15" s="25"/>
      <c r="CA15" s="25"/>
    </row>
    <row r="16" spans="1:79" x14ac:dyDescent="0.2">
      <c r="B16" s="39" t="s">
        <v>257</v>
      </c>
      <c r="C16" s="114">
        <v>25400421</v>
      </c>
      <c r="D16" s="115">
        <v>0</v>
      </c>
      <c r="E16" s="115">
        <f>D22</f>
        <v>0</v>
      </c>
      <c r="F16" s="115">
        <f>E22</f>
        <v>0</v>
      </c>
      <c r="G16" s="115">
        <f t="shared" ref="G16:M16" si="22">F22</f>
        <v>0</v>
      </c>
      <c r="H16" s="115">
        <f t="shared" si="22"/>
        <v>0</v>
      </c>
      <c r="I16" s="115">
        <f t="shared" si="22"/>
        <v>0</v>
      </c>
      <c r="J16" s="115">
        <f t="shared" si="22"/>
        <v>0</v>
      </c>
      <c r="K16" s="115">
        <f t="shared" si="22"/>
        <v>0</v>
      </c>
      <c r="L16" s="115">
        <f t="shared" si="22"/>
        <v>0</v>
      </c>
      <c r="M16" s="115">
        <f t="shared" si="22"/>
        <v>0</v>
      </c>
      <c r="N16" s="115">
        <f>M22</f>
        <v>0</v>
      </c>
      <c r="O16" s="115">
        <f>N22</f>
        <v>0</v>
      </c>
      <c r="P16" s="115">
        <f t="shared" ref="P16:BO16" si="23">O22</f>
        <v>0</v>
      </c>
      <c r="Q16" s="115">
        <f t="shared" si="23"/>
        <v>0</v>
      </c>
      <c r="R16" s="115">
        <f t="shared" si="23"/>
        <v>0</v>
      </c>
      <c r="S16" s="115">
        <f t="shared" si="23"/>
        <v>0</v>
      </c>
      <c r="T16" s="115">
        <f t="shared" si="23"/>
        <v>0</v>
      </c>
      <c r="U16" s="115">
        <f t="shared" si="23"/>
        <v>-651504.51648145006</v>
      </c>
      <c r="V16" s="115">
        <f t="shared" si="23"/>
        <v>-598575.83802608121</v>
      </c>
      <c r="W16" s="115">
        <f t="shared" si="23"/>
        <v>-537330.20461796271</v>
      </c>
      <c r="X16" s="115">
        <f t="shared" si="23"/>
        <v>-477285.36074454623</v>
      </c>
      <c r="Y16" s="115">
        <f t="shared" si="23"/>
        <v>-422262.94756399357</v>
      </c>
      <c r="Z16" s="115">
        <f t="shared" si="23"/>
        <v>-367047.60355826974</v>
      </c>
      <c r="AA16" s="115">
        <f t="shared" si="23"/>
        <v>-309288.00498182571</v>
      </c>
      <c r="AB16" s="115">
        <f t="shared" si="23"/>
        <v>-250167.64235287215</v>
      </c>
      <c r="AC16" s="115">
        <f t="shared" si="23"/>
        <v>-190184.48621391359</v>
      </c>
      <c r="AD16" s="115">
        <f t="shared" si="23"/>
        <v>-135385.88277008076</v>
      </c>
      <c r="AE16" s="115">
        <f t="shared" si="23"/>
        <v>-78257.646884125366</v>
      </c>
      <c r="AF16" s="115">
        <f t="shared" si="23"/>
        <v>-22636.679967193173</v>
      </c>
      <c r="AG16" s="115">
        <f t="shared" si="23"/>
        <v>5690025.8347488455</v>
      </c>
      <c r="AH16" s="115">
        <f t="shared" si="23"/>
        <v>5226988.6497528842</v>
      </c>
      <c r="AI16" s="115">
        <f t="shared" si="23"/>
        <v>4692458.0244534891</v>
      </c>
      <c r="AJ16" s="115">
        <f t="shared" si="23"/>
        <v>4181946.7939058174</v>
      </c>
      <c r="AK16" s="115">
        <f t="shared" si="23"/>
        <v>3721080.7393512568</v>
      </c>
      <c r="AL16" s="115">
        <f t="shared" si="23"/>
        <v>3240385.2191619379</v>
      </c>
      <c r="AM16" s="115">
        <f t="shared" si="23"/>
        <v>2706545.6188118011</v>
      </c>
      <c r="AN16" s="115">
        <f t="shared" si="23"/>
        <v>2175424.4215471316</v>
      </c>
      <c r="AO16" s="115">
        <f t="shared" si="23"/>
        <v>1616928.3171219705</v>
      </c>
      <c r="AP16" s="115">
        <f t="shared" si="23"/>
        <v>1103937.8614955707</v>
      </c>
      <c r="AQ16" s="115">
        <f t="shared" si="23"/>
        <v>616882.47796352836</v>
      </c>
      <c r="AR16" s="115">
        <f t="shared" si="23"/>
        <v>186486.42690763128</v>
      </c>
      <c r="AS16" s="115">
        <f t="shared" si="23"/>
        <v>3218100.4298171983</v>
      </c>
      <c r="AT16" s="115">
        <f t="shared" si="23"/>
        <v>2959562.6463696575</v>
      </c>
      <c r="AU16" s="115">
        <f t="shared" si="23"/>
        <v>2704002.9174189409</v>
      </c>
      <c r="AV16" s="115">
        <f t="shared" si="23"/>
        <v>2443371.7817609389</v>
      </c>
      <c r="AW16" s="115">
        <f t="shared" si="23"/>
        <v>2189336.4017029502</v>
      </c>
      <c r="AX16" s="115">
        <f t="shared" si="23"/>
        <v>1946607.6875936331</v>
      </c>
      <c r="AY16" s="115">
        <f t="shared" si="23"/>
        <v>1703651.612157013</v>
      </c>
      <c r="AZ16" s="115">
        <f t="shared" si="23"/>
        <v>1406373.6196365934</v>
      </c>
      <c r="BA16" s="115">
        <f t="shared" si="23"/>
        <v>1105965.4596365935</v>
      </c>
      <c r="BB16" s="115">
        <f t="shared" si="23"/>
        <v>844328.50963659352</v>
      </c>
      <c r="BC16" s="115">
        <f t="shared" si="23"/>
        <v>573712.77963659354</v>
      </c>
      <c r="BD16" s="115">
        <f t="shared" si="23"/>
        <v>331945.12963659351</v>
      </c>
      <c r="BE16" s="115">
        <f t="shared" si="23"/>
        <v>8976893.4710104167</v>
      </c>
      <c r="BF16" s="115">
        <f t="shared" si="23"/>
        <v>8274922.2055564225</v>
      </c>
      <c r="BG16" s="115">
        <f t="shared" si="23"/>
        <v>7523684.8732067803</v>
      </c>
      <c r="BH16" s="115">
        <f t="shared" si="23"/>
        <v>6736486.7574580051</v>
      </c>
      <c r="BI16" s="115">
        <f t="shared" si="23"/>
        <v>6028285.7637344869</v>
      </c>
      <c r="BJ16" s="115">
        <f t="shared" si="23"/>
        <v>5297579.2883239239</v>
      </c>
      <c r="BK16" s="115">
        <f t="shared" si="23"/>
        <v>4551237.2845085934</v>
      </c>
      <c r="BL16" s="115">
        <f t="shared" si="23"/>
        <v>4071075.5774090197</v>
      </c>
      <c r="BM16" s="115">
        <f t="shared" si="23"/>
        <v>7.4090198613703251E-3</v>
      </c>
      <c r="BN16" s="115">
        <f t="shared" si="23"/>
        <v>7.4090198613703251E-3</v>
      </c>
      <c r="BO16" s="115">
        <f t="shared" si="23"/>
        <v>7.4090198613703251E-3</v>
      </c>
      <c r="BP16" s="115">
        <f t="shared" ref="BP16" si="24">BO22</f>
        <v>7.4090198613703251E-3</v>
      </c>
      <c r="BQ16" s="115">
        <f t="shared" ref="BQ16" si="25">BP22</f>
        <v>7.4090198613703251E-3</v>
      </c>
      <c r="BR16" s="115">
        <f t="shared" ref="BR16" si="26">BQ22</f>
        <v>7.4090198613703251E-3</v>
      </c>
      <c r="BS16" s="115">
        <f t="shared" ref="BS16" si="27">BR22</f>
        <v>7.4090198613703251E-3</v>
      </c>
      <c r="BT16" s="115">
        <f t="shared" ref="BT16" si="28">BS22</f>
        <v>7.4090198613703251E-3</v>
      </c>
      <c r="BU16" s="115">
        <f t="shared" ref="BU16" si="29">BT22</f>
        <v>7.4090198613703251E-3</v>
      </c>
      <c r="BV16" s="115">
        <f t="shared" ref="BV16" si="30">BU22</f>
        <v>7.4090198613703251E-3</v>
      </c>
      <c r="BW16" s="115">
        <f t="shared" ref="BW16" si="31">BV22</f>
        <v>7.4090198613703251E-3</v>
      </c>
      <c r="BX16" s="115">
        <f t="shared" ref="BX16" si="32">BW22</f>
        <v>-2.5909801386296751E-3</v>
      </c>
      <c r="BY16" s="115">
        <f t="shared" ref="BY16" si="33">BX22</f>
        <v>-2.5909801386296751E-3</v>
      </c>
      <c r="BZ16" s="115">
        <f t="shared" ref="BZ16" si="34">BY22</f>
        <v>-2.5909801386296751E-3</v>
      </c>
      <c r="CA16" s="115">
        <f t="shared" ref="CA16" si="35">BZ22</f>
        <v>-2.5909801386296751E-3</v>
      </c>
    </row>
    <row r="17" spans="1:79" x14ac:dyDescent="0.2">
      <c r="B17" s="116" t="s">
        <v>258</v>
      </c>
      <c r="C17" s="114"/>
      <c r="D17" s="305">
        <v>0</v>
      </c>
      <c r="E17" s="305">
        <v>0</v>
      </c>
      <c r="F17" s="305">
        <v>0</v>
      </c>
      <c r="G17" s="305">
        <v>0</v>
      </c>
      <c r="H17" s="305">
        <v>0</v>
      </c>
      <c r="I17" s="305">
        <v>0</v>
      </c>
      <c r="J17" s="305">
        <v>0</v>
      </c>
      <c r="K17" s="305">
        <v>0</v>
      </c>
      <c r="L17" s="305">
        <v>0</v>
      </c>
      <c r="M17" s="305">
        <v>0</v>
      </c>
      <c r="N17" s="305">
        <v>0</v>
      </c>
      <c r="O17" s="305">
        <v>0</v>
      </c>
      <c r="P17" s="305">
        <v>0</v>
      </c>
      <c r="Q17" s="305">
        <v>0</v>
      </c>
      <c r="R17" s="305">
        <v>0</v>
      </c>
      <c r="S17" s="305">
        <v>0</v>
      </c>
      <c r="T17" s="63">
        <v>-708425.84637870709</v>
      </c>
      <c r="U17" s="305">
        <v>0</v>
      </c>
      <c r="V17" s="305">
        <v>0</v>
      </c>
      <c r="W17" s="305">
        <v>0</v>
      </c>
      <c r="X17" s="305">
        <v>0</v>
      </c>
      <c r="Y17" s="305">
        <v>0</v>
      </c>
      <c r="Z17" s="305">
        <v>0</v>
      </c>
      <c r="AA17" s="305">
        <v>0</v>
      </c>
      <c r="AB17" s="305">
        <v>0</v>
      </c>
      <c r="AC17" s="305">
        <v>0</v>
      </c>
      <c r="AD17" s="305">
        <v>0</v>
      </c>
      <c r="AE17" s="305">
        <v>0</v>
      </c>
      <c r="AF17" s="63">
        <v>6235947.3942669518</v>
      </c>
      <c r="AG17" s="305">
        <v>0</v>
      </c>
      <c r="AH17" s="305">
        <v>0</v>
      </c>
      <c r="AI17" s="305">
        <v>0</v>
      </c>
      <c r="AJ17" s="305">
        <v>0</v>
      </c>
      <c r="AK17" s="305">
        <v>0</v>
      </c>
      <c r="AL17" s="305">
        <v>0</v>
      </c>
      <c r="AM17" s="305">
        <v>0</v>
      </c>
      <c r="AN17" s="305">
        <v>0</v>
      </c>
      <c r="AO17" s="305">
        <v>0</v>
      </c>
      <c r="AP17" s="305">
        <v>0</v>
      </c>
      <c r="AQ17" s="305">
        <v>0</v>
      </c>
      <c r="AR17" s="63">
        <v>3261064.2006824049</v>
      </c>
      <c r="AS17" s="305">
        <v>0</v>
      </c>
      <c r="AT17" s="305">
        <v>0</v>
      </c>
      <c r="AU17" s="305">
        <v>0</v>
      </c>
      <c r="AV17" s="305">
        <v>0</v>
      </c>
      <c r="AW17" s="305">
        <v>0</v>
      </c>
      <c r="AX17" s="305">
        <v>0</v>
      </c>
      <c r="AY17" s="305">
        <v>0</v>
      </c>
      <c r="AZ17" s="305">
        <v>0</v>
      </c>
      <c r="BA17" s="305">
        <v>0</v>
      </c>
      <c r="BB17" s="305">
        <v>0</v>
      </c>
      <c r="BC17" s="305">
        <v>0</v>
      </c>
      <c r="BD17" s="305">
        <v>9351460.1099999994</v>
      </c>
      <c r="BE17" s="305">
        <v>0</v>
      </c>
      <c r="BF17" s="305">
        <v>0</v>
      </c>
      <c r="BG17" s="305">
        <v>0</v>
      </c>
      <c r="BH17" s="305">
        <v>0</v>
      </c>
      <c r="BI17" s="305">
        <v>0</v>
      </c>
      <c r="BJ17" s="305">
        <v>0</v>
      </c>
      <c r="BK17" s="305">
        <v>0</v>
      </c>
      <c r="BL17" s="305">
        <v>0</v>
      </c>
      <c r="BM17" s="305">
        <v>0</v>
      </c>
      <c r="BN17" s="305">
        <v>0</v>
      </c>
      <c r="BO17" s="305">
        <v>0</v>
      </c>
      <c r="BP17" s="305">
        <v>0</v>
      </c>
      <c r="BQ17" s="305">
        <v>0</v>
      </c>
      <c r="BR17" s="305">
        <v>0</v>
      </c>
      <c r="BS17" s="305">
        <v>0</v>
      </c>
      <c r="BT17" s="305">
        <v>0</v>
      </c>
      <c r="BU17" s="305">
        <v>0</v>
      </c>
      <c r="BV17" s="305">
        <v>0</v>
      </c>
      <c r="BW17" s="305">
        <v>0</v>
      </c>
      <c r="BX17" s="305">
        <v>0</v>
      </c>
      <c r="BY17" s="305">
        <v>0</v>
      </c>
      <c r="BZ17" s="305">
        <v>0</v>
      </c>
      <c r="CA17" s="305">
        <v>0</v>
      </c>
    </row>
    <row r="18" spans="1:79" x14ac:dyDescent="0.2">
      <c r="B18" s="116" t="s">
        <v>263</v>
      </c>
      <c r="C18" s="114"/>
      <c r="D18" s="305">
        <v>0</v>
      </c>
      <c r="E18" s="305">
        <v>0</v>
      </c>
      <c r="F18" s="305">
        <v>0</v>
      </c>
      <c r="G18" s="305">
        <v>0</v>
      </c>
      <c r="H18" s="305">
        <v>0</v>
      </c>
      <c r="I18" s="305">
        <v>0</v>
      </c>
      <c r="J18" s="305">
        <v>0</v>
      </c>
      <c r="K18" s="305">
        <v>0</v>
      </c>
      <c r="L18" s="305">
        <v>0</v>
      </c>
      <c r="M18" s="305">
        <v>0</v>
      </c>
      <c r="N18" s="305">
        <v>0</v>
      </c>
      <c r="O18" s="305">
        <v>0</v>
      </c>
      <c r="P18" s="305">
        <v>0</v>
      </c>
      <c r="Q18" s="305">
        <v>0</v>
      </c>
      <c r="R18" s="305">
        <v>0</v>
      </c>
      <c r="S18" s="305">
        <v>0</v>
      </c>
      <c r="T18" s="305">
        <v>0</v>
      </c>
      <c r="U18" s="305">
        <v>0</v>
      </c>
      <c r="V18" s="305">
        <v>0</v>
      </c>
      <c r="W18" s="305">
        <v>0</v>
      </c>
      <c r="X18" s="305">
        <v>0</v>
      </c>
      <c r="Y18" s="305">
        <v>0</v>
      </c>
      <c r="Z18" s="305">
        <v>0</v>
      </c>
      <c r="AA18" s="305">
        <v>0</v>
      </c>
      <c r="AB18" s="305">
        <v>0</v>
      </c>
      <c r="AC18" s="305">
        <v>0</v>
      </c>
      <c r="AD18" s="305">
        <v>0</v>
      </c>
      <c r="AE18" s="305">
        <v>0</v>
      </c>
      <c r="AF18" s="305">
        <v>0</v>
      </c>
      <c r="AG18" s="305">
        <v>0</v>
      </c>
      <c r="AH18" s="305">
        <v>0</v>
      </c>
      <c r="AI18" s="305">
        <v>0</v>
      </c>
      <c r="AJ18" s="305">
        <v>0</v>
      </c>
      <c r="AK18" s="305">
        <v>0</v>
      </c>
      <c r="AL18" s="305">
        <v>0</v>
      </c>
      <c r="AM18" s="305">
        <v>0</v>
      </c>
      <c r="AN18" s="305">
        <v>0</v>
      </c>
      <c r="AO18" s="305">
        <v>0</v>
      </c>
      <c r="AP18" s="305">
        <v>0</v>
      </c>
      <c r="AQ18" s="305">
        <v>0</v>
      </c>
      <c r="AR18" s="305">
        <v>0</v>
      </c>
      <c r="AS18" s="305">
        <v>0</v>
      </c>
      <c r="AT18" s="305">
        <v>0</v>
      </c>
      <c r="AU18" s="305">
        <v>0</v>
      </c>
      <c r="AV18" s="305">
        <v>0</v>
      </c>
      <c r="AW18" s="305">
        <v>0</v>
      </c>
      <c r="AX18" s="305">
        <v>0</v>
      </c>
      <c r="AY18" s="305">
        <v>0</v>
      </c>
      <c r="AZ18" s="305">
        <v>0</v>
      </c>
      <c r="BA18" s="305">
        <v>0</v>
      </c>
      <c r="BB18" s="305">
        <v>0</v>
      </c>
      <c r="BC18" s="305">
        <v>0</v>
      </c>
      <c r="BD18" s="305">
        <v>0</v>
      </c>
      <c r="BE18" s="305">
        <v>0</v>
      </c>
      <c r="BF18" s="305">
        <v>0</v>
      </c>
      <c r="BG18" s="305">
        <v>0</v>
      </c>
      <c r="BH18" s="305">
        <v>0</v>
      </c>
      <c r="BI18" s="305">
        <v>0</v>
      </c>
      <c r="BJ18" s="305">
        <v>0</v>
      </c>
      <c r="BK18" s="305">
        <v>0</v>
      </c>
      <c r="BL18" s="305">
        <v>-4071075.57</v>
      </c>
      <c r="BM18" s="305">
        <v>0</v>
      </c>
      <c r="BN18" s="305">
        <v>0</v>
      </c>
      <c r="BO18" s="305">
        <v>0</v>
      </c>
      <c r="BP18" s="305">
        <v>0</v>
      </c>
      <c r="BQ18" s="305">
        <v>0</v>
      </c>
      <c r="BR18" s="305">
        <v>0</v>
      </c>
      <c r="BS18" s="305">
        <v>0</v>
      </c>
      <c r="BT18" s="305">
        <v>0</v>
      </c>
      <c r="BU18" s="305">
        <v>0</v>
      </c>
      <c r="BV18" s="305">
        <v>0</v>
      </c>
      <c r="BW18" s="305">
        <v>0</v>
      </c>
      <c r="BX18" s="305">
        <v>0</v>
      </c>
      <c r="BY18" s="305">
        <v>0</v>
      </c>
      <c r="BZ18" s="305">
        <v>0</v>
      </c>
      <c r="CA18" s="305">
        <v>0</v>
      </c>
    </row>
    <row r="19" spans="1:79" x14ac:dyDescent="0.2">
      <c r="B19" s="116" t="s">
        <v>404</v>
      </c>
      <c r="C19" s="114"/>
      <c r="D19" s="305">
        <v>0</v>
      </c>
      <c r="E19" s="305">
        <v>0</v>
      </c>
      <c r="F19" s="305">
        <v>0</v>
      </c>
      <c r="G19" s="305">
        <v>0</v>
      </c>
      <c r="H19" s="305">
        <v>0</v>
      </c>
      <c r="I19" s="305">
        <v>0</v>
      </c>
      <c r="J19" s="305">
        <v>0</v>
      </c>
      <c r="K19" s="305">
        <v>0</v>
      </c>
      <c r="L19" s="305">
        <v>0</v>
      </c>
      <c r="M19" s="305">
        <v>0</v>
      </c>
      <c r="N19" s="305">
        <v>0</v>
      </c>
      <c r="O19" s="305">
        <v>0</v>
      </c>
      <c r="P19" s="305">
        <v>0</v>
      </c>
      <c r="Q19" s="305">
        <v>0</v>
      </c>
      <c r="R19" s="305">
        <v>0</v>
      </c>
      <c r="S19" s="305">
        <v>0</v>
      </c>
      <c r="T19" s="305">
        <v>0</v>
      </c>
      <c r="U19" s="305">
        <v>0</v>
      </c>
      <c r="V19" s="305">
        <v>0</v>
      </c>
      <c r="W19" s="305">
        <v>0</v>
      </c>
      <c r="X19" s="305">
        <v>0</v>
      </c>
      <c r="Y19" s="305">
        <v>0</v>
      </c>
      <c r="Z19" s="305">
        <v>0</v>
      </c>
      <c r="AA19" s="305">
        <v>0</v>
      </c>
      <c r="AB19" s="305">
        <v>0</v>
      </c>
      <c r="AC19" s="305">
        <v>0</v>
      </c>
      <c r="AD19" s="305">
        <v>0</v>
      </c>
      <c r="AE19" s="305">
        <v>0</v>
      </c>
      <c r="AF19" s="305">
        <v>0</v>
      </c>
      <c r="AG19" s="305">
        <v>0</v>
      </c>
      <c r="AH19" s="305">
        <v>0</v>
      </c>
      <c r="AI19" s="305">
        <v>0</v>
      </c>
      <c r="AJ19" s="305">
        <v>0</v>
      </c>
      <c r="AK19" s="305">
        <v>0</v>
      </c>
      <c r="AL19" s="305">
        <v>0</v>
      </c>
      <c r="AM19" s="305">
        <v>0</v>
      </c>
      <c r="AN19" s="305">
        <v>0</v>
      </c>
      <c r="AO19" s="305">
        <v>0</v>
      </c>
      <c r="AP19" s="305">
        <v>0</v>
      </c>
      <c r="AQ19" s="305">
        <v>0</v>
      </c>
      <c r="AR19" s="305">
        <v>0</v>
      </c>
      <c r="AS19" s="305">
        <v>0</v>
      </c>
      <c r="AT19" s="305">
        <v>0</v>
      </c>
      <c r="AU19" s="305">
        <v>0</v>
      </c>
      <c r="AV19" s="305">
        <v>0</v>
      </c>
      <c r="AW19" s="305">
        <v>0</v>
      </c>
      <c r="AX19" s="305">
        <v>0</v>
      </c>
      <c r="AY19" s="305">
        <v>0</v>
      </c>
      <c r="AZ19" s="305">
        <v>0</v>
      </c>
      <c r="BA19" s="305">
        <v>0</v>
      </c>
      <c r="BB19" s="305">
        <v>0</v>
      </c>
      <c r="BC19" s="305">
        <v>0</v>
      </c>
      <c r="BD19" s="305">
        <v>0</v>
      </c>
      <c r="BE19" s="305">
        <v>0</v>
      </c>
      <c r="BF19" s="305">
        <v>0</v>
      </c>
      <c r="BG19" s="305">
        <v>0</v>
      </c>
      <c r="BH19" s="305">
        <v>0</v>
      </c>
      <c r="BI19" s="305">
        <v>0</v>
      </c>
      <c r="BJ19" s="305">
        <v>0</v>
      </c>
      <c r="BK19" s="305">
        <v>0</v>
      </c>
      <c r="BL19" s="305">
        <v>0</v>
      </c>
      <c r="BM19" s="305">
        <v>0</v>
      </c>
      <c r="BN19" s="305">
        <v>0</v>
      </c>
      <c r="BO19" s="305">
        <v>0</v>
      </c>
      <c r="BP19" s="305">
        <v>0</v>
      </c>
      <c r="BQ19" s="305">
        <v>0</v>
      </c>
      <c r="BR19" s="305">
        <v>0</v>
      </c>
      <c r="BS19" s="305">
        <v>0</v>
      </c>
      <c r="BT19" s="305">
        <v>0</v>
      </c>
      <c r="BU19" s="305">
        <v>0</v>
      </c>
      <c r="BV19" s="305">
        <v>0</v>
      </c>
      <c r="BW19" s="305">
        <v>-0.01</v>
      </c>
      <c r="BX19" s="305">
        <v>0</v>
      </c>
      <c r="BY19" s="305">
        <v>0</v>
      </c>
      <c r="BZ19" s="305">
        <v>0</v>
      </c>
      <c r="CA19" s="305">
        <v>0</v>
      </c>
    </row>
    <row r="20" spans="1:79" x14ac:dyDescent="0.2">
      <c r="B20" s="116" t="s">
        <v>259</v>
      </c>
      <c r="D20" s="305">
        <v>0</v>
      </c>
      <c r="E20" s="305">
        <v>0</v>
      </c>
      <c r="F20" s="305">
        <v>0</v>
      </c>
      <c r="G20" s="305">
        <v>0</v>
      </c>
      <c r="H20" s="305">
        <v>0</v>
      </c>
      <c r="I20" s="305">
        <v>0</v>
      </c>
      <c r="J20" s="305">
        <v>0</v>
      </c>
      <c r="K20" s="305">
        <v>0</v>
      </c>
      <c r="L20" s="305">
        <v>0</v>
      </c>
      <c r="M20" s="305">
        <v>0</v>
      </c>
      <c r="N20" s="305">
        <v>0</v>
      </c>
      <c r="O20" s="305">
        <v>0</v>
      </c>
      <c r="P20" s="305">
        <v>0</v>
      </c>
      <c r="Q20" s="305">
        <v>0</v>
      </c>
      <c r="R20" s="305">
        <v>0</v>
      </c>
      <c r="S20" s="305">
        <v>0</v>
      </c>
      <c r="T20" s="305">
        <v>56921.329897257063</v>
      </c>
      <c r="U20" s="305">
        <v>52928.67845536879</v>
      </c>
      <c r="V20" s="305">
        <v>61245.633408118454</v>
      </c>
      <c r="W20" s="305">
        <v>60044.843873416503</v>
      </c>
      <c r="X20" s="305">
        <v>55022.41318055267</v>
      </c>
      <c r="Y20" s="305">
        <v>55215.344005723833</v>
      </c>
      <c r="Z20" s="305">
        <v>57759.598576444048</v>
      </c>
      <c r="AA20" s="305">
        <v>59120.362628953568</v>
      </c>
      <c r="AB20" s="305">
        <v>59983.156138958562</v>
      </c>
      <c r="AC20" s="305">
        <v>54798.60344383285</v>
      </c>
      <c r="AD20" s="305">
        <v>57128.235885955401</v>
      </c>
      <c r="AE20" s="305">
        <v>55620.966916932193</v>
      </c>
      <c r="AF20" s="305">
        <v>-523284.87955091317</v>
      </c>
      <c r="AG20" s="305">
        <v>-463037.1849959612</v>
      </c>
      <c r="AH20" s="305">
        <v>-534530.6252993946</v>
      </c>
      <c r="AI20" s="305">
        <v>-510511.23054767156</v>
      </c>
      <c r="AJ20" s="305">
        <v>-460866.05455456086</v>
      </c>
      <c r="AK20" s="305">
        <v>-480695.52018931904</v>
      </c>
      <c r="AL20" s="305">
        <v>-533839.60035013664</v>
      </c>
      <c r="AM20" s="305">
        <v>-531121.19726466946</v>
      </c>
      <c r="AN20" s="305">
        <v>-558496.10442516115</v>
      </c>
      <c r="AO20" s="305">
        <v>-512990.45562639984</v>
      </c>
      <c r="AP20" s="305">
        <v>-487055.38353204244</v>
      </c>
      <c r="AQ20" s="305">
        <v>-430396.05105589709</v>
      </c>
      <c r="AR20" s="305">
        <v>-229450.19777283771</v>
      </c>
      <c r="AS20" s="305">
        <v>-258537.78344754077</v>
      </c>
      <c r="AT20" s="305">
        <v>-255559.72895071661</v>
      </c>
      <c r="AU20" s="305">
        <v>-260631.13565800179</v>
      </c>
      <c r="AV20" s="305">
        <v>-254035.38005798869</v>
      </c>
      <c r="AW20" s="305">
        <v>-242728.7141093172</v>
      </c>
      <c r="AX20" s="305">
        <v>-242956.07543662001</v>
      </c>
      <c r="AY20" s="305">
        <v>-297277.99252041953</v>
      </c>
      <c r="AZ20" s="305">
        <v>-300408.15999999997</v>
      </c>
      <c r="BA20" s="305">
        <v>-261636.95</v>
      </c>
      <c r="BB20" s="305">
        <v>-270615.73</v>
      </c>
      <c r="BC20" s="305">
        <v>-241767.65</v>
      </c>
      <c r="BD20" s="305">
        <v>-706511.76862617675</v>
      </c>
      <c r="BE20" s="305">
        <v>-701971.26545399416</v>
      </c>
      <c r="BF20" s="305">
        <v>-751237.33234964241</v>
      </c>
      <c r="BG20" s="305">
        <v>-787198.11574877473</v>
      </c>
      <c r="BH20" s="305">
        <v>-708200.99372351845</v>
      </c>
      <c r="BI20" s="305">
        <v>-730706.47541056282</v>
      </c>
      <c r="BJ20" s="305">
        <v>-746342.00381533022</v>
      </c>
      <c r="BK20" s="305">
        <v>-480161.70709957374</v>
      </c>
      <c r="BL20" s="305">
        <v>0</v>
      </c>
      <c r="BM20" s="305">
        <v>0</v>
      </c>
      <c r="BN20" s="305">
        <v>0</v>
      </c>
      <c r="BO20" s="305">
        <v>0</v>
      </c>
      <c r="BP20" s="305">
        <v>0</v>
      </c>
      <c r="BQ20" s="305">
        <v>0</v>
      </c>
      <c r="BR20" s="305">
        <v>0</v>
      </c>
      <c r="BS20" s="305">
        <v>0</v>
      </c>
      <c r="BT20" s="305">
        <v>0</v>
      </c>
      <c r="BU20" s="305">
        <v>0</v>
      </c>
      <c r="BV20" s="305">
        <v>0</v>
      </c>
      <c r="BW20" s="305">
        <v>0</v>
      </c>
      <c r="BX20" s="305">
        <v>0</v>
      </c>
      <c r="BY20" s="305">
        <v>0</v>
      </c>
      <c r="BZ20" s="305">
        <v>0</v>
      </c>
      <c r="CA20" s="305">
        <v>0</v>
      </c>
    </row>
    <row r="21" spans="1:79" x14ac:dyDescent="0.2">
      <c r="B21" s="39" t="s">
        <v>260</v>
      </c>
      <c r="D21" s="118">
        <f t="shared" ref="D21:BC21" si="36">SUM(D17:D20)</f>
        <v>0</v>
      </c>
      <c r="E21" s="118">
        <f t="shared" si="36"/>
        <v>0</v>
      </c>
      <c r="F21" s="118">
        <f t="shared" si="36"/>
        <v>0</v>
      </c>
      <c r="G21" s="118">
        <f t="shared" si="36"/>
        <v>0</v>
      </c>
      <c r="H21" s="118">
        <f t="shared" si="36"/>
        <v>0</v>
      </c>
      <c r="I21" s="118">
        <f t="shared" si="36"/>
        <v>0</v>
      </c>
      <c r="J21" s="118">
        <f t="shared" si="36"/>
        <v>0</v>
      </c>
      <c r="K21" s="118">
        <f t="shared" si="36"/>
        <v>0</v>
      </c>
      <c r="L21" s="118">
        <f t="shared" si="36"/>
        <v>0</v>
      </c>
      <c r="M21" s="118">
        <f t="shared" si="36"/>
        <v>0</v>
      </c>
      <c r="N21" s="118">
        <f t="shared" si="36"/>
        <v>0</v>
      </c>
      <c r="O21" s="118">
        <f t="shared" si="36"/>
        <v>0</v>
      </c>
      <c r="P21" s="118">
        <f t="shared" si="36"/>
        <v>0</v>
      </c>
      <c r="Q21" s="118">
        <f t="shared" si="36"/>
        <v>0</v>
      </c>
      <c r="R21" s="118">
        <f t="shared" si="36"/>
        <v>0</v>
      </c>
      <c r="S21" s="118">
        <f t="shared" si="36"/>
        <v>0</v>
      </c>
      <c r="T21" s="118">
        <f t="shared" si="36"/>
        <v>-651504.51648145006</v>
      </c>
      <c r="U21" s="118">
        <f t="shared" si="36"/>
        <v>52928.67845536879</v>
      </c>
      <c r="V21" s="118">
        <f t="shared" si="36"/>
        <v>61245.633408118454</v>
      </c>
      <c r="W21" s="118">
        <f t="shared" si="36"/>
        <v>60044.843873416503</v>
      </c>
      <c r="X21" s="118">
        <f t="shared" si="36"/>
        <v>55022.41318055267</v>
      </c>
      <c r="Y21" s="118">
        <f t="shared" si="36"/>
        <v>55215.344005723833</v>
      </c>
      <c r="Z21" s="118">
        <f t="shared" si="36"/>
        <v>57759.598576444048</v>
      </c>
      <c r="AA21" s="118">
        <f t="shared" si="36"/>
        <v>59120.362628953568</v>
      </c>
      <c r="AB21" s="118">
        <f t="shared" si="36"/>
        <v>59983.156138958562</v>
      </c>
      <c r="AC21" s="118">
        <f t="shared" si="36"/>
        <v>54798.60344383285</v>
      </c>
      <c r="AD21" s="118">
        <f t="shared" si="36"/>
        <v>57128.235885955401</v>
      </c>
      <c r="AE21" s="118">
        <f t="shared" si="36"/>
        <v>55620.966916932193</v>
      </c>
      <c r="AF21" s="118">
        <f t="shared" si="36"/>
        <v>5712662.5147160385</v>
      </c>
      <c r="AG21" s="118">
        <f t="shared" si="36"/>
        <v>-463037.1849959612</v>
      </c>
      <c r="AH21" s="118">
        <f t="shared" si="36"/>
        <v>-534530.6252993946</v>
      </c>
      <c r="AI21" s="118">
        <f t="shared" si="36"/>
        <v>-510511.23054767156</v>
      </c>
      <c r="AJ21" s="118">
        <f t="shared" si="36"/>
        <v>-460866.05455456086</v>
      </c>
      <c r="AK21" s="118">
        <f t="shared" si="36"/>
        <v>-480695.52018931904</v>
      </c>
      <c r="AL21" s="118">
        <f t="shared" si="36"/>
        <v>-533839.60035013664</v>
      </c>
      <c r="AM21" s="118">
        <f t="shared" si="36"/>
        <v>-531121.19726466946</v>
      </c>
      <c r="AN21" s="118">
        <f t="shared" si="36"/>
        <v>-558496.10442516115</v>
      </c>
      <c r="AO21" s="118">
        <f t="shared" si="36"/>
        <v>-512990.45562639984</v>
      </c>
      <c r="AP21" s="118">
        <f t="shared" si="36"/>
        <v>-487055.38353204244</v>
      </c>
      <c r="AQ21" s="118">
        <f t="shared" si="36"/>
        <v>-430396.05105589709</v>
      </c>
      <c r="AR21" s="118">
        <f t="shared" si="36"/>
        <v>3031614.0029095672</v>
      </c>
      <c r="AS21" s="118">
        <f t="shared" si="36"/>
        <v>-258537.78344754077</v>
      </c>
      <c r="AT21" s="118">
        <f t="shared" si="36"/>
        <v>-255559.72895071661</v>
      </c>
      <c r="AU21" s="118">
        <f t="shared" si="36"/>
        <v>-260631.13565800179</v>
      </c>
      <c r="AV21" s="118">
        <f t="shared" si="36"/>
        <v>-254035.38005798869</v>
      </c>
      <c r="AW21" s="118">
        <f t="shared" si="36"/>
        <v>-242728.7141093172</v>
      </c>
      <c r="AX21" s="118">
        <f t="shared" si="36"/>
        <v>-242956.07543662001</v>
      </c>
      <c r="AY21" s="118">
        <f t="shared" si="36"/>
        <v>-297277.99252041953</v>
      </c>
      <c r="AZ21" s="118">
        <f t="shared" si="36"/>
        <v>-300408.15999999997</v>
      </c>
      <c r="BA21" s="118">
        <f t="shared" si="36"/>
        <v>-261636.95</v>
      </c>
      <c r="BB21" s="118">
        <f t="shared" si="36"/>
        <v>-270615.73</v>
      </c>
      <c r="BC21" s="118">
        <f t="shared" si="36"/>
        <v>-241767.65</v>
      </c>
      <c r="BD21" s="118">
        <f t="shared" ref="BD21:BO21" si="37">SUM(BD17:BD20)</f>
        <v>8644948.3413738236</v>
      </c>
      <c r="BE21" s="118">
        <f t="shared" si="37"/>
        <v>-701971.26545399416</v>
      </c>
      <c r="BF21" s="118">
        <f t="shared" si="37"/>
        <v>-751237.33234964241</v>
      </c>
      <c r="BG21" s="118">
        <f t="shared" si="37"/>
        <v>-787198.11574877473</v>
      </c>
      <c r="BH21" s="118">
        <f t="shared" si="37"/>
        <v>-708200.99372351845</v>
      </c>
      <c r="BI21" s="118">
        <f t="shared" si="37"/>
        <v>-730706.47541056282</v>
      </c>
      <c r="BJ21" s="118">
        <f t="shared" si="37"/>
        <v>-746342.00381533022</v>
      </c>
      <c r="BK21" s="118">
        <f t="shared" si="37"/>
        <v>-480161.70709957374</v>
      </c>
      <c r="BL21" s="118">
        <f t="shared" si="37"/>
        <v>-4071075.57</v>
      </c>
      <c r="BM21" s="118">
        <f t="shared" si="37"/>
        <v>0</v>
      </c>
      <c r="BN21" s="118">
        <f t="shared" si="37"/>
        <v>0</v>
      </c>
      <c r="BO21" s="118">
        <f t="shared" si="37"/>
        <v>0</v>
      </c>
      <c r="BP21" s="118">
        <f t="shared" ref="BP21:CA21" si="38">SUM(BP17:BP20)</f>
        <v>0</v>
      </c>
      <c r="BQ21" s="118">
        <f t="shared" si="38"/>
        <v>0</v>
      </c>
      <c r="BR21" s="118">
        <f t="shared" si="38"/>
        <v>0</v>
      </c>
      <c r="BS21" s="118">
        <f t="shared" si="38"/>
        <v>0</v>
      </c>
      <c r="BT21" s="118">
        <f t="shared" si="38"/>
        <v>0</v>
      </c>
      <c r="BU21" s="118">
        <f t="shared" si="38"/>
        <v>0</v>
      </c>
      <c r="BV21" s="118">
        <f t="shared" si="38"/>
        <v>0</v>
      </c>
      <c r="BW21" s="118">
        <f t="shared" si="38"/>
        <v>-0.01</v>
      </c>
      <c r="BX21" s="118">
        <f t="shared" si="38"/>
        <v>0</v>
      </c>
      <c r="BY21" s="118">
        <f t="shared" si="38"/>
        <v>0</v>
      </c>
      <c r="BZ21" s="118">
        <f t="shared" si="38"/>
        <v>0</v>
      </c>
      <c r="CA21" s="118">
        <f t="shared" si="38"/>
        <v>0</v>
      </c>
    </row>
    <row r="22" spans="1:79" x14ac:dyDescent="0.2">
      <c r="B22" s="39" t="s">
        <v>261</v>
      </c>
      <c r="D22" s="115">
        <f t="shared" ref="D22:BO22" si="39">D16+D21</f>
        <v>0</v>
      </c>
      <c r="E22" s="115">
        <f t="shared" si="39"/>
        <v>0</v>
      </c>
      <c r="F22" s="115">
        <f t="shared" si="39"/>
        <v>0</v>
      </c>
      <c r="G22" s="115">
        <f t="shared" si="39"/>
        <v>0</v>
      </c>
      <c r="H22" s="115">
        <f t="shared" si="39"/>
        <v>0</v>
      </c>
      <c r="I22" s="115">
        <f t="shared" si="39"/>
        <v>0</v>
      </c>
      <c r="J22" s="115">
        <f t="shared" si="39"/>
        <v>0</v>
      </c>
      <c r="K22" s="115">
        <f t="shared" si="39"/>
        <v>0</v>
      </c>
      <c r="L22" s="115">
        <f t="shared" si="39"/>
        <v>0</v>
      </c>
      <c r="M22" s="115">
        <f t="shared" si="39"/>
        <v>0</v>
      </c>
      <c r="N22" s="115">
        <f t="shared" si="39"/>
        <v>0</v>
      </c>
      <c r="O22" s="115">
        <f t="shared" si="39"/>
        <v>0</v>
      </c>
      <c r="P22" s="115">
        <f t="shared" si="39"/>
        <v>0</v>
      </c>
      <c r="Q22" s="115">
        <f t="shared" si="39"/>
        <v>0</v>
      </c>
      <c r="R22" s="115">
        <f t="shared" si="39"/>
        <v>0</v>
      </c>
      <c r="S22" s="115">
        <f t="shared" si="39"/>
        <v>0</v>
      </c>
      <c r="T22" s="115">
        <f t="shared" si="39"/>
        <v>-651504.51648145006</v>
      </c>
      <c r="U22" s="115">
        <f t="shared" si="39"/>
        <v>-598575.83802608121</v>
      </c>
      <c r="V22" s="115">
        <f t="shared" si="39"/>
        <v>-537330.20461796271</v>
      </c>
      <c r="W22" s="115">
        <f t="shared" si="39"/>
        <v>-477285.36074454623</v>
      </c>
      <c r="X22" s="115">
        <f t="shared" si="39"/>
        <v>-422262.94756399357</v>
      </c>
      <c r="Y22" s="115">
        <f t="shared" si="39"/>
        <v>-367047.60355826974</v>
      </c>
      <c r="Z22" s="115">
        <f t="shared" si="39"/>
        <v>-309288.00498182571</v>
      </c>
      <c r="AA22" s="115">
        <f t="shared" si="39"/>
        <v>-250167.64235287215</v>
      </c>
      <c r="AB22" s="115">
        <f t="shared" si="39"/>
        <v>-190184.48621391359</v>
      </c>
      <c r="AC22" s="115">
        <f t="shared" si="39"/>
        <v>-135385.88277008076</v>
      </c>
      <c r="AD22" s="115">
        <f t="shared" si="39"/>
        <v>-78257.646884125366</v>
      </c>
      <c r="AE22" s="115">
        <f t="shared" si="39"/>
        <v>-22636.679967193173</v>
      </c>
      <c r="AF22" s="115">
        <f t="shared" si="39"/>
        <v>5690025.8347488455</v>
      </c>
      <c r="AG22" s="115">
        <f t="shared" si="39"/>
        <v>5226988.6497528842</v>
      </c>
      <c r="AH22" s="115">
        <f t="shared" si="39"/>
        <v>4692458.0244534891</v>
      </c>
      <c r="AI22" s="115">
        <f t="shared" si="39"/>
        <v>4181946.7939058174</v>
      </c>
      <c r="AJ22" s="115">
        <f t="shared" si="39"/>
        <v>3721080.7393512568</v>
      </c>
      <c r="AK22" s="115">
        <f t="shared" si="39"/>
        <v>3240385.2191619379</v>
      </c>
      <c r="AL22" s="115">
        <f t="shared" si="39"/>
        <v>2706545.6188118011</v>
      </c>
      <c r="AM22" s="115">
        <f t="shared" si="39"/>
        <v>2175424.4215471316</v>
      </c>
      <c r="AN22" s="115">
        <f t="shared" si="39"/>
        <v>1616928.3171219705</v>
      </c>
      <c r="AO22" s="115">
        <f t="shared" si="39"/>
        <v>1103937.8614955707</v>
      </c>
      <c r="AP22" s="115">
        <f t="shared" si="39"/>
        <v>616882.47796352836</v>
      </c>
      <c r="AQ22" s="115">
        <f t="shared" si="39"/>
        <v>186486.42690763128</v>
      </c>
      <c r="AR22" s="115">
        <f t="shared" si="39"/>
        <v>3218100.4298171983</v>
      </c>
      <c r="AS22" s="115">
        <f t="shared" si="39"/>
        <v>2959562.6463696575</v>
      </c>
      <c r="AT22" s="115">
        <f t="shared" si="39"/>
        <v>2704002.9174189409</v>
      </c>
      <c r="AU22" s="115">
        <f t="shared" si="39"/>
        <v>2443371.7817609389</v>
      </c>
      <c r="AV22" s="115">
        <f t="shared" si="39"/>
        <v>2189336.4017029502</v>
      </c>
      <c r="AW22" s="115">
        <f t="shared" si="39"/>
        <v>1946607.6875936331</v>
      </c>
      <c r="AX22" s="115">
        <f t="shared" si="39"/>
        <v>1703651.612157013</v>
      </c>
      <c r="AY22" s="115">
        <f t="shared" si="39"/>
        <v>1406373.6196365934</v>
      </c>
      <c r="AZ22" s="115">
        <f t="shared" si="39"/>
        <v>1105965.4596365935</v>
      </c>
      <c r="BA22" s="115">
        <f t="shared" si="39"/>
        <v>844328.50963659352</v>
      </c>
      <c r="BB22" s="115">
        <f t="shared" si="39"/>
        <v>573712.77963659354</v>
      </c>
      <c r="BC22" s="115">
        <f t="shared" si="39"/>
        <v>331945.12963659351</v>
      </c>
      <c r="BD22" s="115">
        <f t="shared" si="39"/>
        <v>8976893.4710104167</v>
      </c>
      <c r="BE22" s="115">
        <f t="shared" si="39"/>
        <v>8274922.2055564225</v>
      </c>
      <c r="BF22" s="115">
        <f t="shared" si="39"/>
        <v>7523684.8732067803</v>
      </c>
      <c r="BG22" s="115">
        <f t="shared" si="39"/>
        <v>6736486.7574580051</v>
      </c>
      <c r="BH22" s="115">
        <f t="shared" si="39"/>
        <v>6028285.7637344869</v>
      </c>
      <c r="BI22" s="115">
        <f t="shared" si="39"/>
        <v>5297579.2883239239</v>
      </c>
      <c r="BJ22" s="115">
        <f t="shared" si="39"/>
        <v>4551237.2845085934</v>
      </c>
      <c r="BK22" s="115">
        <f t="shared" si="39"/>
        <v>4071075.5774090197</v>
      </c>
      <c r="BL22" s="115">
        <f t="shared" si="39"/>
        <v>7.4090198613703251E-3</v>
      </c>
      <c r="BM22" s="115">
        <f t="shared" si="39"/>
        <v>7.4090198613703251E-3</v>
      </c>
      <c r="BN22" s="115">
        <f t="shared" si="39"/>
        <v>7.4090198613703251E-3</v>
      </c>
      <c r="BO22" s="115">
        <f t="shared" si="39"/>
        <v>7.4090198613703251E-3</v>
      </c>
      <c r="BP22" s="115">
        <f t="shared" ref="BP22:CA22" si="40">BP16+BP21</f>
        <v>7.4090198613703251E-3</v>
      </c>
      <c r="BQ22" s="115">
        <f t="shared" si="40"/>
        <v>7.4090198613703251E-3</v>
      </c>
      <c r="BR22" s="115">
        <f t="shared" si="40"/>
        <v>7.4090198613703251E-3</v>
      </c>
      <c r="BS22" s="115">
        <f t="shared" si="40"/>
        <v>7.4090198613703251E-3</v>
      </c>
      <c r="BT22" s="115">
        <f t="shared" si="40"/>
        <v>7.4090198613703251E-3</v>
      </c>
      <c r="BU22" s="115">
        <f t="shared" si="40"/>
        <v>7.4090198613703251E-3</v>
      </c>
      <c r="BV22" s="115">
        <f t="shared" si="40"/>
        <v>7.4090198613703251E-3</v>
      </c>
      <c r="BW22" s="115">
        <f t="shared" si="40"/>
        <v>-2.5909801386296751E-3</v>
      </c>
      <c r="BX22" s="115">
        <f t="shared" si="40"/>
        <v>-2.5909801386296751E-3</v>
      </c>
      <c r="BY22" s="115">
        <f t="shared" si="40"/>
        <v>-2.5909801386296751E-3</v>
      </c>
      <c r="BZ22" s="115">
        <f t="shared" si="40"/>
        <v>-2.5909801386296751E-3</v>
      </c>
      <c r="CA22" s="115">
        <f t="shared" si="40"/>
        <v>-2.5909801386296751E-3</v>
      </c>
    </row>
    <row r="23" spans="1:79" x14ac:dyDescent="0.2"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Y23" s="25"/>
      <c r="BZ23" s="25"/>
      <c r="CA23" s="25"/>
    </row>
    <row r="24" spans="1:79" x14ac:dyDescent="0.2"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Y24" s="25"/>
      <c r="BZ24" s="25"/>
      <c r="CA24" s="25"/>
    </row>
    <row r="25" spans="1:79" x14ac:dyDescent="0.2">
      <c r="A25" s="4" t="s">
        <v>262</v>
      </c>
      <c r="C25" s="114">
        <v>18237421</v>
      </c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Y25" s="25"/>
      <c r="BZ25" s="25"/>
      <c r="CA25" s="25"/>
    </row>
    <row r="26" spans="1:79" x14ac:dyDescent="0.2">
      <c r="B26" s="39" t="s">
        <v>257</v>
      </c>
      <c r="C26" s="114">
        <v>25400871</v>
      </c>
      <c r="D26" s="115">
        <v>0</v>
      </c>
      <c r="E26" s="115">
        <f>D31</f>
        <v>0</v>
      </c>
      <c r="F26" s="115">
        <f t="shared" ref="F26:BO26" si="41">E31</f>
        <v>0</v>
      </c>
      <c r="G26" s="115">
        <f t="shared" si="41"/>
        <v>0</v>
      </c>
      <c r="H26" s="115">
        <f t="shared" si="41"/>
        <v>0</v>
      </c>
      <c r="I26" s="115">
        <f t="shared" si="41"/>
        <v>0</v>
      </c>
      <c r="J26" s="115">
        <f t="shared" si="41"/>
        <v>0</v>
      </c>
      <c r="K26" s="115">
        <f t="shared" si="41"/>
        <v>0</v>
      </c>
      <c r="L26" s="115">
        <f t="shared" si="41"/>
        <v>0</v>
      </c>
      <c r="M26" s="115">
        <f t="shared" si="41"/>
        <v>0</v>
      </c>
      <c r="N26" s="115">
        <f t="shared" si="41"/>
        <v>0</v>
      </c>
      <c r="O26" s="115">
        <f t="shared" si="41"/>
        <v>0</v>
      </c>
      <c r="P26" s="115">
        <f t="shared" si="41"/>
        <v>0</v>
      </c>
      <c r="Q26" s="115">
        <f t="shared" si="41"/>
        <v>0</v>
      </c>
      <c r="R26" s="115">
        <f t="shared" si="41"/>
        <v>0</v>
      </c>
      <c r="S26" s="115">
        <f t="shared" si="41"/>
        <v>0</v>
      </c>
      <c r="T26" s="115">
        <f t="shared" si="41"/>
        <v>0</v>
      </c>
      <c r="U26" s="115">
        <f t="shared" si="41"/>
        <v>0</v>
      </c>
      <c r="V26" s="115">
        <f t="shared" si="41"/>
        <v>0</v>
      </c>
      <c r="W26" s="115">
        <f t="shared" si="41"/>
        <v>0</v>
      </c>
      <c r="X26" s="115">
        <f t="shared" si="41"/>
        <v>0</v>
      </c>
      <c r="Y26" s="115">
        <f t="shared" si="41"/>
        <v>0</v>
      </c>
      <c r="Z26" s="115">
        <f t="shared" si="41"/>
        <v>0</v>
      </c>
      <c r="AA26" s="115">
        <f t="shared" si="41"/>
        <v>0</v>
      </c>
      <c r="AB26" s="115">
        <f t="shared" si="41"/>
        <v>0</v>
      </c>
      <c r="AC26" s="115">
        <f t="shared" si="41"/>
        <v>0</v>
      </c>
      <c r="AD26" s="115">
        <f t="shared" si="41"/>
        <v>0</v>
      </c>
      <c r="AE26" s="115">
        <f t="shared" si="41"/>
        <v>0</v>
      </c>
      <c r="AF26" s="115">
        <f t="shared" si="41"/>
        <v>0</v>
      </c>
      <c r="AG26" s="115">
        <f t="shared" si="41"/>
        <v>0</v>
      </c>
      <c r="AH26" s="115">
        <f t="shared" si="41"/>
        <v>0</v>
      </c>
      <c r="AI26" s="115">
        <f t="shared" si="41"/>
        <v>0</v>
      </c>
      <c r="AJ26" s="115">
        <f t="shared" si="41"/>
        <v>0</v>
      </c>
      <c r="AK26" s="115">
        <f t="shared" si="41"/>
        <v>0</v>
      </c>
      <c r="AL26" s="115">
        <f t="shared" si="41"/>
        <v>0</v>
      </c>
      <c r="AM26" s="115">
        <f t="shared" si="41"/>
        <v>0</v>
      </c>
      <c r="AN26" s="115">
        <f t="shared" si="41"/>
        <v>0</v>
      </c>
      <c r="AO26" s="115">
        <f t="shared" si="41"/>
        <v>0</v>
      </c>
      <c r="AP26" s="115">
        <f t="shared" si="41"/>
        <v>0</v>
      </c>
      <c r="AQ26" s="115">
        <f t="shared" si="41"/>
        <v>0</v>
      </c>
      <c r="AR26" s="115">
        <f t="shared" si="41"/>
        <v>0</v>
      </c>
      <c r="AS26" s="115">
        <f t="shared" si="41"/>
        <v>0</v>
      </c>
      <c r="AT26" s="115">
        <f t="shared" si="41"/>
        <v>0</v>
      </c>
      <c r="AU26" s="115">
        <f t="shared" si="41"/>
        <v>0</v>
      </c>
      <c r="AV26" s="115">
        <f t="shared" si="41"/>
        <v>0</v>
      </c>
      <c r="AW26" s="115">
        <f t="shared" si="41"/>
        <v>0</v>
      </c>
      <c r="AX26" s="115">
        <f t="shared" si="41"/>
        <v>0</v>
      </c>
      <c r="AY26" s="115">
        <f t="shared" si="41"/>
        <v>0</v>
      </c>
      <c r="AZ26" s="115">
        <f t="shared" si="41"/>
        <v>0</v>
      </c>
      <c r="BA26" s="115">
        <f t="shared" si="41"/>
        <v>0</v>
      </c>
      <c r="BB26" s="115">
        <f t="shared" si="41"/>
        <v>0</v>
      </c>
      <c r="BC26" s="115">
        <f t="shared" si="41"/>
        <v>0</v>
      </c>
      <c r="BD26" s="115">
        <f t="shared" si="41"/>
        <v>0</v>
      </c>
      <c r="BE26" s="115">
        <f t="shared" si="41"/>
        <v>0</v>
      </c>
      <c r="BF26" s="115">
        <f t="shared" si="41"/>
        <v>0</v>
      </c>
      <c r="BG26" s="115">
        <f t="shared" si="41"/>
        <v>0</v>
      </c>
      <c r="BH26" s="115">
        <f t="shared" si="41"/>
        <v>0</v>
      </c>
      <c r="BI26" s="115">
        <f t="shared" si="41"/>
        <v>0</v>
      </c>
      <c r="BJ26" s="115">
        <f t="shared" si="41"/>
        <v>0</v>
      </c>
      <c r="BK26" s="115">
        <f t="shared" si="41"/>
        <v>0</v>
      </c>
      <c r="BL26" s="115">
        <f t="shared" si="41"/>
        <v>-154152.79999999999</v>
      </c>
      <c r="BM26" s="115">
        <f t="shared" si="41"/>
        <v>1144641.3506709996</v>
      </c>
      <c r="BN26" s="115">
        <f t="shared" si="41"/>
        <v>848172.17067099968</v>
      </c>
      <c r="BO26" s="115">
        <f t="shared" si="41"/>
        <v>537411.38067099964</v>
      </c>
      <c r="BP26" s="115">
        <f t="shared" ref="BP26" si="42">BO31</f>
        <v>269099.92067099962</v>
      </c>
      <c r="BQ26" s="115">
        <f t="shared" ref="BQ26" si="43">BP31</f>
        <v>3545915.6816225988</v>
      </c>
      <c r="BR26" s="115">
        <f t="shared" ref="BR26" si="44">BQ31</f>
        <v>3294766.881622599</v>
      </c>
      <c r="BS26" s="115">
        <f t="shared" ref="BS26" si="45">BR31</f>
        <v>3012344.4316225988</v>
      </c>
      <c r="BT26" s="115">
        <f t="shared" ref="BT26" si="46">BS31</f>
        <v>2732692.1716225985</v>
      </c>
      <c r="BU26" s="115">
        <f t="shared" ref="BU26" si="47">BT31</f>
        <v>2487859.0816225987</v>
      </c>
      <c r="BV26" s="115">
        <f t="shared" ref="BV26" si="48">BU31</f>
        <v>2218916.1816225988</v>
      </c>
      <c r="BW26" s="115">
        <f t="shared" ref="BW26" si="49">BV31</f>
        <v>1932431.3416225987</v>
      </c>
      <c r="BX26" s="115">
        <f t="shared" ref="BX26" si="50">BW31</f>
        <v>1625203.2916225987</v>
      </c>
      <c r="BY26" s="115">
        <f t="shared" ref="BY26" si="51">BX31</f>
        <v>1305578.0216225986</v>
      </c>
      <c r="BZ26" s="115">
        <f t="shared" ref="BZ26" si="52">BY31</f>
        <v>1008894.2516225986</v>
      </c>
      <c r="CA26" s="115">
        <f t="shared" ref="CA26" si="53">BZ31</f>
        <v>666623.484077145</v>
      </c>
    </row>
    <row r="27" spans="1:79" x14ac:dyDescent="0.2">
      <c r="B27" s="116" t="s">
        <v>258</v>
      </c>
      <c r="C27" s="114"/>
      <c r="D27" s="123">
        <v>0</v>
      </c>
      <c r="E27" s="123">
        <v>0</v>
      </c>
      <c r="F27" s="123">
        <v>0</v>
      </c>
      <c r="G27" s="123">
        <v>0</v>
      </c>
      <c r="H27" s="123">
        <v>0</v>
      </c>
      <c r="I27" s="123">
        <v>0</v>
      </c>
      <c r="J27" s="123">
        <v>0</v>
      </c>
      <c r="K27" s="123">
        <v>0</v>
      </c>
      <c r="L27" s="123">
        <v>0</v>
      </c>
      <c r="M27" s="123">
        <v>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3">
        <v>0</v>
      </c>
      <c r="Z27" s="123">
        <v>0</v>
      </c>
      <c r="AA27" s="123">
        <v>0</v>
      </c>
      <c r="AB27" s="123">
        <v>0</v>
      </c>
      <c r="AC27" s="123">
        <v>0</v>
      </c>
      <c r="AD27" s="123">
        <v>0</v>
      </c>
      <c r="AE27" s="123">
        <v>0</v>
      </c>
      <c r="AF27" s="123">
        <v>0</v>
      </c>
      <c r="AG27" s="123">
        <v>0</v>
      </c>
      <c r="AH27" s="123">
        <v>0</v>
      </c>
      <c r="AI27" s="123">
        <v>0</v>
      </c>
      <c r="AJ27" s="123">
        <v>0</v>
      </c>
      <c r="AK27" s="123">
        <v>0</v>
      </c>
      <c r="AL27" s="123">
        <v>0</v>
      </c>
      <c r="AM27" s="123">
        <v>0</v>
      </c>
      <c r="AN27" s="123">
        <v>0</v>
      </c>
      <c r="AO27" s="123">
        <v>0</v>
      </c>
      <c r="AP27" s="123">
        <v>0</v>
      </c>
      <c r="AQ27" s="123">
        <v>0</v>
      </c>
      <c r="AR27" s="123">
        <v>0</v>
      </c>
      <c r="AS27" s="123">
        <v>0</v>
      </c>
      <c r="AT27" s="123">
        <v>0</v>
      </c>
      <c r="AU27" s="123">
        <v>0</v>
      </c>
      <c r="AV27" s="123">
        <v>0</v>
      </c>
      <c r="AW27" s="123">
        <v>0</v>
      </c>
      <c r="AX27" s="123">
        <v>0</v>
      </c>
      <c r="AY27" s="123">
        <v>0</v>
      </c>
      <c r="AZ27" s="123">
        <v>0</v>
      </c>
      <c r="BA27" s="123">
        <v>0</v>
      </c>
      <c r="BB27" s="123">
        <v>0</v>
      </c>
      <c r="BC27" s="123">
        <v>0</v>
      </c>
      <c r="BD27" s="123">
        <v>0</v>
      </c>
      <c r="BE27" s="123">
        <v>0</v>
      </c>
      <c r="BF27" s="123">
        <v>0</v>
      </c>
      <c r="BG27" s="123">
        <v>0</v>
      </c>
      <c r="BH27" s="123">
        <v>0</v>
      </c>
      <c r="BI27" s="123">
        <v>0</v>
      </c>
      <c r="BJ27" s="123">
        <v>0</v>
      </c>
      <c r="BK27" s="305">
        <v>0</v>
      </c>
      <c r="BL27" s="305">
        <v>0</v>
      </c>
      <c r="BM27" s="305">
        <v>0</v>
      </c>
      <c r="BN27" s="305">
        <v>0</v>
      </c>
      <c r="BO27" s="305">
        <v>0</v>
      </c>
      <c r="BP27" s="305">
        <v>3535593.7409515991</v>
      </c>
      <c r="BQ27" s="305">
        <v>0</v>
      </c>
      <c r="BR27" s="305">
        <v>0</v>
      </c>
      <c r="BS27" s="305">
        <v>0</v>
      </c>
      <c r="BT27" s="305">
        <v>0</v>
      </c>
      <c r="BU27" s="305">
        <v>0</v>
      </c>
      <c r="BV27" s="305">
        <v>0</v>
      </c>
      <c r="BW27" s="305">
        <v>0</v>
      </c>
      <c r="BX27" s="305">
        <v>0</v>
      </c>
      <c r="BY27" s="305">
        <v>0</v>
      </c>
      <c r="BZ27" s="305">
        <v>0</v>
      </c>
      <c r="CA27" s="305">
        <v>0</v>
      </c>
    </row>
    <row r="28" spans="1:79" x14ac:dyDescent="0.2">
      <c r="B28" s="116" t="s">
        <v>263</v>
      </c>
      <c r="C28" s="114"/>
      <c r="D28" s="123">
        <v>0</v>
      </c>
      <c r="E28" s="123">
        <v>0</v>
      </c>
      <c r="F28" s="123">
        <v>0</v>
      </c>
      <c r="G28" s="123">
        <v>0</v>
      </c>
      <c r="H28" s="123">
        <v>0</v>
      </c>
      <c r="I28" s="123">
        <v>0</v>
      </c>
      <c r="J28" s="123">
        <v>0</v>
      </c>
      <c r="K28" s="123">
        <v>0</v>
      </c>
      <c r="L28" s="123">
        <v>0</v>
      </c>
      <c r="M28" s="123">
        <v>0</v>
      </c>
      <c r="N28" s="123">
        <v>0</v>
      </c>
      <c r="O28" s="123">
        <v>0</v>
      </c>
      <c r="P28" s="123">
        <v>0</v>
      </c>
      <c r="Q28" s="123">
        <v>0</v>
      </c>
      <c r="R28" s="123">
        <v>0</v>
      </c>
      <c r="S28" s="123">
        <v>0</v>
      </c>
      <c r="T28" s="123">
        <v>0</v>
      </c>
      <c r="U28" s="123">
        <v>0</v>
      </c>
      <c r="V28" s="123">
        <v>0</v>
      </c>
      <c r="W28" s="123">
        <v>0</v>
      </c>
      <c r="X28" s="123">
        <v>0</v>
      </c>
      <c r="Y28" s="123">
        <v>0</v>
      </c>
      <c r="Z28" s="123">
        <v>0</v>
      </c>
      <c r="AA28" s="123">
        <v>0</v>
      </c>
      <c r="AB28" s="123">
        <v>0</v>
      </c>
      <c r="AC28" s="123">
        <v>0</v>
      </c>
      <c r="AD28" s="123">
        <v>0</v>
      </c>
      <c r="AE28" s="123">
        <v>0</v>
      </c>
      <c r="AF28" s="123">
        <v>0</v>
      </c>
      <c r="AG28" s="123">
        <v>0</v>
      </c>
      <c r="AH28" s="123">
        <v>0</v>
      </c>
      <c r="AI28" s="123">
        <v>0</v>
      </c>
      <c r="AJ28" s="123">
        <v>0</v>
      </c>
      <c r="AK28" s="123">
        <v>0</v>
      </c>
      <c r="AL28" s="123">
        <v>0</v>
      </c>
      <c r="AM28" s="123">
        <v>0</v>
      </c>
      <c r="AN28" s="123">
        <v>0</v>
      </c>
      <c r="AO28" s="123">
        <v>0</v>
      </c>
      <c r="AP28" s="123">
        <v>0</v>
      </c>
      <c r="AQ28" s="123">
        <v>0</v>
      </c>
      <c r="AR28" s="123">
        <v>0</v>
      </c>
      <c r="AS28" s="123">
        <v>0</v>
      </c>
      <c r="AT28" s="123">
        <v>0</v>
      </c>
      <c r="AU28" s="123">
        <v>0</v>
      </c>
      <c r="AV28" s="123">
        <v>0</v>
      </c>
      <c r="AW28" s="123">
        <v>0</v>
      </c>
      <c r="AX28" s="123">
        <v>0</v>
      </c>
      <c r="AY28" s="123">
        <v>0</v>
      </c>
      <c r="AZ28" s="123">
        <v>0</v>
      </c>
      <c r="BA28" s="123">
        <v>0</v>
      </c>
      <c r="BB28" s="123">
        <v>0</v>
      </c>
      <c r="BC28" s="123">
        <v>0</v>
      </c>
      <c r="BD28" s="123">
        <v>0</v>
      </c>
      <c r="BE28" s="123">
        <v>0</v>
      </c>
      <c r="BF28" s="123">
        <v>0</v>
      </c>
      <c r="BG28" s="123">
        <v>0</v>
      </c>
      <c r="BH28" s="123">
        <v>0</v>
      </c>
      <c r="BI28" s="123">
        <v>0</v>
      </c>
      <c r="BJ28" s="123">
        <v>0</v>
      </c>
      <c r="BK28" s="305">
        <v>0</v>
      </c>
      <c r="BL28" s="305">
        <v>1629651.5506709998</v>
      </c>
      <c r="BM28" s="305">
        <v>0</v>
      </c>
      <c r="BN28" s="305">
        <v>0</v>
      </c>
      <c r="BO28" s="305">
        <v>0</v>
      </c>
      <c r="BP28" s="305">
        <v>0</v>
      </c>
      <c r="BQ28" s="305">
        <v>0</v>
      </c>
      <c r="BR28" s="305">
        <v>0</v>
      </c>
      <c r="BS28" s="305">
        <v>0</v>
      </c>
      <c r="BT28" s="305">
        <v>0</v>
      </c>
      <c r="BU28" s="305">
        <v>0</v>
      </c>
      <c r="BV28" s="305">
        <v>0</v>
      </c>
      <c r="BW28" s="305">
        <v>0</v>
      </c>
      <c r="BX28" s="305">
        <v>0</v>
      </c>
      <c r="BY28" s="305">
        <v>0</v>
      </c>
      <c r="BZ28" s="305">
        <v>0</v>
      </c>
      <c r="CA28" s="305">
        <v>0</v>
      </c>
    </row>
    <row r="29" spans="1:79" x14ac:dyDescent="0.2">
      <c r="B29" s="116" t="s">
        <v>259</v>
      </c>
      <c r="D29" s="123">
        <v>0</v>
      </c>
      <c r="E29" s="123">
        <v>0</v>
      </c>
      <c r="F29" s="123">
        <v>0</v>
      </c>
      <c r="G29" s="123">
        <v>0</v>
      </c>
      <c r="H29" s="123">
        <v>0</v>
      </c>
      <c r="I29" s="123">
        <v>0</v>
      </c>
      <c r="J29" s="123">
        <v>0</v>
      </c>
      <c r="K29" s="123">
        <v>0</v>
      </c>
      <c r="L29" s="123">
        <v>0</v>
      </c>
      <c r="M29" s="123">
        <v>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v>0</v>
      </c>
      <c r="T29" s="123">
        <v>0</v>
      </c>
      <c r="U29" s="123">
        <v>0</v>
      </c>
      <c r="V29" s="123">
        <v>0</v>
      </c>
      <c r="W29" s="123">
        <v>0</v>
      </c>
      <c r="X29" s="123">
        <v>0</v>
      </c>
      <c r="Y29" s="123">
        <v>0</v>
      </c>
      <c r="Z29" s="123">
        <v>0</v>
      </c>
      <c r="AA29" s="123">
        <v>0</v>
      </c>
      <c r="AB29" s="123">
        <v>0</v>
      </c>
      <c r="AC29" s="123">
        <v>0</v>
      </c>
      <c r="AD29" s="123">
        <v>0</v>
      </c>
      <c r="AE29" s="123">
        <v>0</v>
      </c>
      <c r="AF29" s="123">
        <v>0</v>
      </c>
      <c r="AG29" s="123">
        <v>0</v>
      </c>
      <c r="AH29" s="123">
        <v>0</v>
      </c>
      <c r="AI29" s="123">
        <v>0</v>
      </c>
      <c r="AJ29" s="123">
        <v>0</v>
      </c>
      <c r="AK29" s="123">
        <v>0</v>
      </c>
      <c r="AL29" s="123">
        <v>0</v>
      </c>
      <c r="AM29" s="123">
        <v>0</v>
      </c>
      <c r="AN29" s="123">
        <v>0</v>
      </c>
      <c r="AO29" s="123">
        <v>0</v>
      </c>
      <c r="AP29" s="123">
        <v>0</v>
      </c>
      <c r="AQ29" s="123">
        <v>0</v>
      </c>
      <c r="AR29" s="123">
        <v>0</v>
      </c>
      <c r="AS29" s="123">
        <v>0</v>
      </c>
      <c r="AT29" s="123">
        <v>0</v>
      </c>
      <c r="AU29" s="123">
        <v>0</v>
      </c>
      <c r="AV29" s="123">
        <v>0</v>
      </c>
      <c r="AW29" s="123">
        <v>0</v>
      </c>
      <c r="AX29" s="123">
        <v>0</v>
      </c>
      <c r="AY29" s="123">
        <v>0</v>
      </c>
      <c r="AZ29" s="123">
        <v>0</v>
      </c>
      <c r="BA29" s="123">
        <v>0</v>
      </c>
      <c r="BB29" s="123">
        <v>0</v>
      </c>
      <c r="BC29" s="123">
        <v>0</v>
      </c>
      <c r="BD29" s="123">
        <v>0</v>
      </c>
      <c r="BE29" s="123">
        <v>0</v>
      </c>
      <c r="BF29" s="123">
        <v>0</v>
      </c>
      <c r="BG29" s="123">
        <v>0</v>
      </c>
      <c r="BH29" s="123">
        <v>0</v>
      </c>
      <c r="BI29" s="123">
        <v>0</v>
      </c>
      <c r="BJ29" s="123">
        <v>0</v>
      </c>
      <c r="BK29" s="305">
        <v>-154152.79999999999</v>
      </c>
      <c r="BL29" s="117">
        <f>-'Schedule 8&amp;24'!C42</f>
        <v>-330857.40000000002</v>
      </c>
      <c r="BM29" s="117">
        <f>-'Schedule 8&amp;24'!D42</f>
        <v>-296469.18</v>
      </c>
      <c r="BN29" s="117">
        <f>-'Schedule 8&amp;24'!E42</f>
        <v>-310760.78999999998</v>
      </c>
      <c r="BO29" s="117">
        <f>-'Schedule 8&amp;24'!F42</f>
        <v>-268311.46000000002</v>
      </c>
      <c r="BP29" s="117">
        <f>-'Schedule 8&amp;24'!G42</f>
        <v>-258777.98</v>
      </c>
      <c r="BQ29" s="117">
        <f>-'Schedule 8&amp;24'!H42</f>
        <v>-251148.79999999999</v>
      </c>
      <c r="BR29" s="117">
        <f>-'Schedule 8&amp;24'!I42</f>
        <v>-282422.45</v>
      </c>
      <c r="BS29" s="117">
        <f>-'Schedule 8&amp;24'!J42</f>
        <v>-279652.26</v>
      </c>
      <c r="BT29" s="117">
        <f>-'Schedule 8&amp;24'!K42</f>
        <v>-244833.09</v>
      </c>
      <c r="BU29" s="117">
        <f>-'Schedule 8&amp;24'!L42</f>
        <v>-268942.90000000002</v>
      </c>
      <c r="BV29" s="117">
        <f>-'Schedule 8&amp;24'!M42</f>
        <v>-286484.84000000003</v>
      </c>
      <c r="BW29" s="117">
        <f>-'Schedule 8&amp;24'!N42</f>
        <v>-307228.05</v>
      </c>
      <c r="BX29" s="305">
        <v>-319625.27</v>
      </c>
      <c r="BY29" s="305">
        <v>-296683.77</v>
      </c>
      <c r="BZ29" s="117">
        <f>-'Amort Estimate'!D25</f>
        <v>-342270.76754545362</v>
      </c>
      <c r="CA29" s="117">
        <f>-'Amort Estimate'!E25</f>
        <v>-306009.05795845902</v>
      </c>
    </row>
    <row r="30" spans="1:79" x14ac:dyDescent="0.2">
      <c r="B30" s="39" t="s">
        <v>260</v>
      </c>
      <c r="D30" s="118">
        <f>SUM(D27:D29)</f>
        <v>0</v>
      </c>
      <c r="E30" s="118">
        <f>SUM(E27:E29)</f>
        <v>0</v>
      </c>
      <c r="F30" s="118">
        <f t="shared" ref="F30:BO30" si="54">SUM(F27:F29)</f>
        <v>0</v>
      </c>
      <c r="G30" s="118">
        <f t="shared" si="54"/>
        <v>0</v>
      </c>
      <c r="H30" s="118">
        <f t="shared" si="54"/>
        <v>0</v>
      </c>
      <c r="I30" s="118">
        <f t="shared" si="54"/>
        <v>0</v>
      </c>
      <c r="J30" s="118">
        <f t="shared" si="54"/>
        <v>0</v>
      </c>
      <c r="K30" s="118">
        <f t="shared" si="54"/>
        <v>0</v>
      </c>
      <c r="L30" s="118">
        <f t="shared" si="54"/>
        <v>0</v>
      </c>
      <c r="M30" s="118">
        <f t="shared" si="54"/>
        <v>0</v>
      </c>
      <c r="N30" s="118">
        <f t="shared" si="54"/>
        <v>0</v>
      </c>
      <c r="O30" s="118">
        <f t="shared" si="54"/>
        <v>0</v>
      </c>
      <c r="P30" s="118">
        <f t="shared" si="54"/>
        <v>0</v>
      </c>
      <c r="Q30" s="118">
        <f t="shared" si="54"/>
        <v>0</v>
      </c>
      <c r="R30" s="118">
        <f t="shared" si="54"/>
        <v>0</v>
      </c>
      <c r="S30" s="118">
        <f t="shared" si="54"/>
        <v>0</v>
      </c>
      <c r="T30" s="118">
        <f t="shared" si="54"/>
        <v>0</v>
      </c>
      <c r="U30" s="118">
        <f t="shared" si="54"/>
        <v>0</v>
      </c>
      <c r="V30" s="118">
        <f t="shared" si="54"/>
        <v>0</v>
      </c>
      <c r="W30" s="118">
        <f t="shared" si="54"/>
        <v>0</v>
      </c>
      <c r="X30" s="118">
        <f t="shared" si="54"/>
        <v>0</v>
      </c>
      <c r="Y30" s="118">
        <f t="shared" si="54"/>
        <v>0</v>
      </c>
      <c r="Z30" s="118">
        <f t="shared" si="54"/>
        <v>0</v>
      </c>
      <c r="AA30" s="118">
        <f t="shared" si="54"/>
        <v>0</v>
      </c>
      <c r="AB30" s="118">
        <f t="shared" si="54"/>
        <v>0</v>
      </c>
      <c r="AC30" s="118">
        <f t="shared" si="54"/>
        <v>0</v>
      </c>
      <c r="AD30" s="118">
        <f t="shared" si="54"/>
        <v>0</v>
      </c>
      <c r="AE30" s="118">
        <f t="shared" si="54"/>
        <v>0</v>
      </c>
      <c r="AF30" s="118">
        <f t="shared" si="54"/>
        <v>0</v>
      </c>
      <c r="AG30" s="118">
        <f t="shared" si="54"/>
        <v>0</v>
      </c>
      <c r="AH30" s="118">
        <f t="shared" si="54"/>
        <v>0</v>
      </c>
      <c r="AI30" s="118">
        <f t="shared" si="54"/>
        <v>0</v>
      </c>
      <c r="AJ30" s="118">
        <f t="shared" si="54"/>
        <v>0</v>
      </c>
      <c r="AK30" s="118">
        <f t="shared" si="54"/>
        <v>0</v>
      </c>
      <c r="AL30" s="118">
        <f t="shared" si="54"/>
        <v>0</v>
      </c>
      <c r="AM30" s="118">
        <f t="shared" si="54"/>
        <v>0</v>
      </c>
      <c r="AN30" s="118">
        <f t="shared" si="54"/>
        <v>0</v>
      </c>
      <c r="AO30" s="118">
        <f t="shared" si="54"/>
        <v>0</v>
      </c>
      <c r="AP30" s="118">
        <f t="shared" si="54"/>
        <v>0</v>
      </c>
      <c r="AQ30" s="118">
        <f t="shared" si="54"/>
        <v>0</v>
      </c>
      <c r="AR30" s="118">
        <f t="shared" si="54"/>
        <v>0</v>
      </c>
      <c r="AS30" s="118">
        <f t="shared" si="54"/>
        <v>0</v>
      </c>
      <c r="AT30" s="118">
        <f t="shared" si="54"/>
        <v>0</v>
      </c>
      <c r="AU30" s="118">
        <f t="shared" si="54"/>
        <v>0</v>
      </c>
      <c r="AV30" s="118">
        <f t="shared" si="54"/>
        <v>0</v>
      </c>
      <c r="AW30" s="118">
        <f t="shared" si="54"/>
        <v>0</v>
      </c>
      <c r="AX30" s="118">
        <f t="shared" si="54"/>
        <v>0</v>
      </c>
      <c r="AY30" s="118">
        <f t="shared" si="54"/>
        <v>0</v>
      </c>
      <c r="AZ30" s="118">
        <f t="shared" si="54"/>
        <v>0</v>
      </c>
      <c r="BA30" s="118">
        <f t="shared" si="54"/>
        <v>0</v>
      </c>
      <c r="BB30" s="118">
        <f t="shared" si="54"/>
        <v>0</v>
      </c>
      <c r="BC30" s="118">
        <f t="shared" si="54"/>
        <v>0</v>
      </c>
      <c r="BD30" s="118">
        <f t="shared" si="54"/>
        <v>0</v>
      </c>
      <c r="BE30" s="118">
        <f t="shared" si="54"/>
        <v>0</v>
      </c>
      <c r="BF30" s="118">
        <f t="shared" si="54"/>
        <v>0</v>
      </c>
      <c r="BG30" s="118">
        <f t="shared" si="54"/>
        <v>0</v>
      </c>
      <c r="BH30" s="118">
        <f t="shared" si="54"/>
        <v>0</v>
      </c>
      <c r="BI30" s="118">
        <f t="shared" si="54"/>
        <v>0</v>
      </c>
      <c r="BJ30" s="118">
        <f t="shared" si="54"/>
        <v>0</v>
      </c>
      <c r="BK30" s="118">
        <f t="shared" si="54"/>
        <v>-154152.79999999999</v>
      </c>
      <c r="BL30" s="118">
        <f t="shared" si="54"/>
        <v>1298794.1506709997</v>
      </c>
      <c r="BM30" s="118">
        <f t="shared" si="54"/>
        <v>-296469.18</v>
      </c>
      <c r="BN30" s="118">
        <f t="shared" si="54"/>
        <v>-310760.78999999998</v>
      </c>
      <c r="BO30" s="118">
        <f t="shared" si="54"/>
        <v>-268311.46000000002</v>
      </c>
      <c r="BP30" s="118">
        <f t="shared" ref="BP30:BV30" si="55">SUM(BP27:BP29)</f>
        <v>3276815.7609515991</v>
      </c>
      <c r="BQ30" s="118">
        <f t="shared" si="55"/>
        <v>-251148.79999999999</v>
      </c>
      <c r="BR30" s="118">
        <f t="shared" si="55"/>
        <v>-282422.45</v>
      </c>
      <c r="BS30" s="118">
        <f t="shared" si="55"/>
        <v>-279652.26</v>
      </c>
      <c r="BT30" s="118">
        <f t="shared" si="55"/>
        <v>-244833.09</v>
      </c>
      <c r="BU30" s="118">
        <f t="shared" si="55"/>
        <v>-268942.90000000002</v>
      </c>
      <c r="BV30" s="118">
        <f t="shared" si="55"/>
        <v>-286484.84000000003</v>
      </c>
      <c r="BW30" s="118">
        <f t="shared" ref="BW30:CA30" si="56">SUM(BW27:BW29)</f>
        <v>-307228.05</v>
      </c>
      <c r="BX30" s="118">
        <f t="shared" si="56"/>
        <v>-319625.27</v>
      </c>
      <c r="BY30" s="118">
        <f t="shared" si="56"/>
        <v>-296683.77</v>
      </c>
      <c r="BZ30" s="118">
        <f t="shared" si="56"/>
        <v>-342270.76754545362</v>
      </c>
      <c r="CA30" s="118">
        <f t="shared" si="56"/>
        <v>-306009.05795845902</v>
      </c>
    </row>
    <row r="31" spans="1:79" x14ac:dyDescent="0.2">
      <c r="B31" s="39" t="s">
        <v>261</v>
      </c>
      <c r="D31" s="115">
        <f>D26+D30</f>
        <v>0</v>
      </c>
      <c r="E31" s="115">
        <f>E26+E30</f>
        <v>0</v>
      </c>
      <c r="F31" s="115">
        <f t="shared" ref="F31:BO31" si="57">F26+F30</f>
        <v>0</v>
      </c>
      <c r="G31" s="115">
        <f t="shared" si="57"/>
        <v>0</v>
      </c>
      <c r="H31" s="115">
        <f t="shared" si="57"/>
        <v>0</v>
      </c>
      <c r="I31" s="115">
        <f t="shared" si="57"/>
        <v>0</v>
      </c>
      <c r="J31" s="115">
        <f t="shared" si="57"/>
        <v>0</v>
      </c>
      <c r="K31" s="115">
        <f t="shared" si="57"/>
        <v>0</v>
      </c>
      <c r="L31" s="115">
        <f t="shared" si="57"/>
        <v>0</v>
      </c>
      <c r="M31" s="115">
        <f t="shared" si="57"/>
        <v>0</v>
      </c>
      <c r="N31" s="115">
        <f t="shared" si="57"/>
        <v>0</v>
      </c>
      <c r="O31" s="115">
        <f t="shared" si="57"/>
        <v>0</v>
      </c>
      <c r="P31" s="115">
        <f t="shared" si="57"/>
        <v>0</v>
      </c>
      <c r="Q31" s="115">
        <f t="shared" si="57"/>
        <v>0</v>
      </c>
      <c r="R31" s="115">
        <f t="shared" si="57"/>
        <v>0</v>
      </c>
      <c r="S31" s="115">
        <f t="shared" si="57"/>
        <v>0</v>
      </c>
      <c r="T31" s="115">
        <f t="shared" si="57"/>
        <v>0</v>
      </c>
      <c r="U31" s="115">
        <f t="shared" si="57"/>
        <v>0</v>
      </c>
      <c r="V31" s="115">
        <f t="shared" si="57"/>
        <v>0</v>
      </c>
      <c r="W31" s="115">
        <f t="shared" si="57"/>
        <v>0</v>
      </c>
      <c r="X31" s="115">
        <f t="shared" si="57"/>
        <v>0</v>
      </c>
      <c r="Y31" s="115">
        <f t="shared" si="57"/>
        <v>0</v>
      </c>
      <c r="Z31" s="115">
        <f t="shared" si="57"/>
        <v>0</v>
      </c>
      <c r="AA31" s="115">
        <f t="shared" si="57"/>
        <v>0</v>
      </c>
      <c r="AB31" s="115">
        <f t="shared" si="57"/>
        <v>0</v>
      </c>
      <c r="AC31" s="115">
        <f t="shared" si="57"/>
        <v>0</v>
      </c>
      <c r="AD31" s="115">
        <f t="shared" si="57"/>
        <v>0</v>
      </c>
      <c r="AE31" s="115">
        <f t="shared" si="57"/>
        <v>0</v>
      </c>
      <c r="AF31" s="115">
        <f t="shared" si="57"/>
        <v>0</v>
      </c>
      <c r="AG31" s="115">
        <f t="shared" si="57"/>
        <v>0</v>
      </c>
      <c r="AH31" s="115">
        <f t="shared" si="57"/>
        <v>0</v>
      </c>
      <c r="AI31" s="115">
        <f t="shared" si="57"/>
        <v>0</v>
      </c>
      <c r="AJ31" s="115">
        <f t="shared" si="57"/>
        <v>0</v>
      </c>
      <c r="AK31" s="115">
        <f t="shared" si="57"/>
        <v>0</v>
      </c>
      <c r="AL31" s="115">
        <f t="shared" si="57"/>
        <v>0</v>
      </c>
      <c r="AM31" s="115">
        <f t="shared" si="57"/>
        <v>0</v>
      </c>
      <c r="AN31" s="115">
        <f t="shared" si="57"/>
        <v>0</v>
      </c>
      <c r="AO31" s="115">
        <f t="shared" si="57"/>
        <v>0</v>
      </c>
      <c r="AP31" s="115">
        <f t="shared" si="57"/>
        <v>0</v>
      </c>
      <c r="AQ31" s="115">
        <f t="shared" si="57"/>
        <v>0</v>
      </c>
      <c r="AR31" s="115">
        <f t="shared" si="57"/>
        <v>0</v>
      </c>
      <c r="AS31" s="115">
        <f t="shared" si="57"/>
        <v>0</v>
      </c>
      <c r="AT31" s="115">
        <f t="shared" si="57"/>
        <v>0</v>
      </c>
      <c r="AU31" s="115">
        <f t="shared" si="57"/>
        <v>0</v>
      </c>
      <c r="AV31" s="115">
        <f t="shared" si="57"/>
        <v>0</v>
      </c>
      <c r="AW31" s="115">
        <f t="shared" si="57"/>
        <v>0</v>
      </c>
      <c r="AX31" s="115">
        <f t="shared" si="57"/>
        <v>0</v>
      </c>
      <c r="AY31" s="115">
        <f t="shared" si="57"/>
        <v>0</v>
      </c>
      <c r="AZ31" s="115">
        <f t="shared" si="57"/>
        <v>0</v>
      </c>
      <c r="BA31" s="115">
        <f t="shared" si="57"/>
        <v>0</v>
      </c>
      <c r="BB31" s="115">
        <f t="shared" si="57"/>
        <v>0</v>
      </c>
      <c r="BC31" s="115">
        <f t="shared" si="57"/>
        <v>0</v>
      </c>
      <c r="BD31" s="115">
        <f t="shared" si="57"/>
        <v>0</v>
      </c>
      <c r="BE31" s="115">
        <f t="shared" si="57"/>
        <v>0</v>
      </c>
      <c r="BF31" s="115">
        <f t="shared" si="57"/>
        <v>0</v>
      </c>
      <c r="BG31" s="115">
        <f t="shared" si="57"/>
        <v>0</v>
      </c>
      <c r="BH31" s="115">
        <f t="shared" si="57"/>
        <v>0</v>
      </c>
      <c r="BI31" s="115">
        <f t="shared" si="57"/>
        <v>0</v>
      </c>
      <c r="BJ31" s="115">
        <f t="shared" si="57"/>
        <v>0</v>
      </c>
      <c r="BK31" s="115">
        <f t="shared" si="57"/>
        <v>-154152.79999999999</v>
      </c>
      <c r="BL31" s="115">
        <f t="shared" si="57"/>
        <v>1144641.3506709996</v>
      </c>
      <c r="BM31" s="115">
        <f t="shared" si="57"/>
        <v>848172.17067099968</v>
      </c>
      <c r="BN31" s="115">
        <f t="shared" si="57"/>
        <v>537411.38067099964</v>
      </c>
      <c r="BO31" s="115">
        <f t="shared" si="57"/>
        <v>269099.92067099962</v>
      </c>
      <c r="BP31" s="115">
        <f t="shared" ref="BP31:BV31" si="58">BP26+BP30</f>
        <v>3545915.6816225988</v>
      </c>
      <c r="BQ31" s="115">
        <f t="shared" si="58"/>
        <v>3294766.881622599</v>
      </c>
      <c r="BR31" s="115">
        <f t="shared" si="58"/>
        <v>3012344.4316225988</v>
      </c>
      <c r="BS31" s="115">
        <f t="shared" si="58"/>
        <v>2732692.1716225985</v>
      </c>
      <c r="BT31" s="115">
        <f t="shared" si="58"/>
        <v>2487859.0816225987</v>
      </c>
      <c r="BU31" s="115">
        <f t="shared" si="58"/>
        <v>2218916.1816225988</v>
      </c>
      <c r="BV31" s="115">
        <f t="shared" si="58"/>
        <v>1932431.3416225987</v>
      </c>
      <c r="BW31" s="115">
        <f t="shared" ref="BW31:CA31" si="59">BW26+BW30</f>
        <v>1625203.2916225987</v>
      </c>
      <c r="BX31" s="115">
        <f t="shared" si="59"/>
        <v>1305578.0216225986</v>
      </c>
      <c r="BY31" s="115">
        <f t="shared" si="59"/>
        <v>1008894.2516225986</v>
      </c>
      <c r="BZ31" s="115">
        <f t="shared" si="59"/>
        <v>666623.484077145</v>
      </c>
      <c r="CA31" s="115">
        <f t="shared" si="59"/>
        <v>360614.42611868598</v>
      </c>
    </row>
    <row r="32" spans="1:79" x14ac:dyDescent="0.2">
      <c r="BW32" s="115"/>
      <c r="BX32" s="115"/>
      <c r="BY32" s="115"/>
      <c r="BZ32" s="115"/>
      <c r="CA32" s="115"/>
    </row>
    <row r="33" spans="1:79" x14ac:dyDescent="0.2">
      <c r="A33" s="4" t="s">
        <v>264</v>
      </c>
      <c r="C33" s="114">
        <v>18237431</v>
      </c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5"/>
      <c r="BX33" s="115"/>
      <c r="BY33" s="115"/>
      <c r="BZ33" s="115"/>
      <c r="CA33" s="115"/>
    </row>
    <row r="34" spans="1:79" x14ac:dyDescent="0.2">
      <c r="B34" s="39" t="s">
        <v>257</v>
      </c>
      <c r="C34" s="114">
        <v>25400861</v>
      </c>
      <c r="D34" s="115">
        <v>0</v>
      </c>
      <c r="E34" s="115">
        <f>D39</f>
        <v>0</v>
      </c>
      <c r="F34" s="115">
        <f t="shared" ref="F34:BO34" si="60">E39</f>
        <v>0</v>
      </c>
      <c r="G34" s="115">
        <f t="shared" si="60"/>
        <v>0</v>
      </c>
      <c r="H34" s="115">
        <f t="shared" si="60"/>
        <v>0</v>
      </c>
      <c r="I34" s="115">
        <f t="shared" si="60"/>
        <v>0</v>
      </c>
      <c r="J34" s="115">
        <f t="shared" si="60"/>
        <v>0</v>
      </c>
      <c r="K34" s="115">
        <f t="shared" si="60"/>
        <v>0</v>
      </c>
      <c r="L34" s="115">
        <f t="shared" si="60"/>
        <v>0</v>
      </c>
      <c r="M34" s="115">
        <f t="shared" si="60"/>
        <v>0</v>
      </c>
      <c r="N34" s="115">
        <f t="shared" si="60"/>
        <v>0</v>
      </c>
      <c r="O34" s="115">
        <f t="shared" si="60"/>
        <v>0</v>
      </c>
      <c r="P34" s="115">
        <f t="shared" si="60"/>
        <v>0</v>
      </c>
      <c r="Q34" s="115">
        <f t="shared" si="60"/>
        <v>0</v>
      </c>
      <c r="R34" s="115">
        <f t="shared" si="60"/>
        <v>0</v>
      </c>
      <c r="S34" s="115">
        <f t="shared" si="60"/>
        <v>0</v>
      </c>
      <c r="T34" s="115">
        <f t="shared" si="60"/>
        <v>0</v>
      </c>
      <c r="U34" s="115">
        <f t="shared" si="60"/>
        <v>0</v>
      </c>
      <c r="V34" s="115">
        <f t="shared" si="60"/>
        <v>0</v>
      </c>
      <c r="W34" s="115">
        <f t="shared" si="60"/>
        <v>0</v>
      </c>
      <c r="X34" s="115">
        <f t="shared" si="60"/>
        <v>0</v>
      </c>
      <c r="Y34" s="115">
        <f t="shared" si="60"/>
        <v>0</v>
      </c>
      <c r="Z34" s="115">
        <f t="shared" si="60"/>
        <v>0</v>
      </c>
      <c r="AA34" s="115">
        <f t="shared" si="60"/>
        <v>0</v>
      </c>
      <c r="AB34" s="115">
        <f t="shared" si="60"/>
        <v>0</v>
      </c>
      <c r="AC34" s="115">
        <f t="shared" si="60"/>
        <v>0</v>
      </c>
      <c r="AD34" s="115">
        <f t="shared" si="60"/>
        <v>0</v>
      </c>
      <c r="AE34" s="115">
        <f t="shared" si="60"/>
        <v>0</v>
      </c>
      <c r="AF34" s="115">
        <f t="shared" si="60"/>
        <v>0</v>
      </c>
      <c r="AG34" s="115">
        <f t="shared" si="60"/>
        <v>0</v>
      </c>
      <c r="AH34" s="115">
        <f t="shared" si="60"/>
        <v>0</v>
      </c>
      <c r="AI34" s="115">
        <f t="shared" si="60"/>
        <v>0</v>
      </c>
      <c r="AJ34" s="115">
        <f t="shared" si="60"/>
        <v>0</v>
      </c>
      <c r="AK34" s="115">
        <f t="shared" si="60"/>
        <v>0</v>
      </c>
      <c r="AL34" s="115">
        <f t="shared" si="60"/>
        <v>0</v>
      </c>
      <c r="AM34" s="115">
        <f t="shared" si="60"/>
        <v>0</v>
      </c>
      <c r="AN34" s="115">
        <f t="shared" si="60"/>
        <v>0</v>
      </c>
      <c r="AO34" s="115">
        <f t="shared" si="60"/>
        <v>0</v>
      </c>
      <c r="AP34" s="115">
        <f t="shared" si="60"/>
        <v>0</v>
      </c>
      <c r="AQ34" s="115">
        <f t="shared" si="60"/>
        <v>0</v>
      </c>
      <c r="AR34" s="115">
        <f t="shared" si="60"/>
        <v>0</v>
      </c>
      <c r="AS34" s="115">
        <f t="shared" si="60"/>
        <v>0</v>
      </c>
      <c r="AT34" s="115">
        <f t="shared" si="60"/>
        <v>0</v>
      </c>
      <c r="AU34" s="115">
        <f t="shared" si="60"/>
        <v>0</v>
      </c>
      <c r="AV34" s="115">
        <f t="shared" si="60"/>
        <v>0</v>
      </c>
      <c r="AW34" s="115">
        <f t="shared" si="60"/>
        <v>0</v>
      </c>
      <c r="AX34" s="115">
        <f t="shared" si="60"/>
        <v>0</v>
      </c>
      <c r="AY34" s="115">
        <f t="shared" si="60"/>
        <v>0</v>
      </c>
      <c r="AZ34" s="115">
        <f t="shared" si="60"/>
        <v>0</v>
      </c>
      <c r="BA34" s="115">
        <f t="shared" si="60"/>
        <v>0</v>
      </c>
      <c r="BB34" s="115">
        <f t="shared" si="60"/>
        <v>0</v>
      </c>
      <c r="BC34" s="115">
        <f t="shared" si="60"/>
        <v>0</v>
      </c>
      <c r="BD34" s="115">
        <f t="shared" si="60"/>
        <v>0</v>
      </c>
      <c r="BE34" s="115">
        <f t="shared" si="60"/>
        <v>0</v>
      </c>
      <c r="BF34" s="115">
        <f t="shared" si="60"/>
        <v>0</v>
      </c>
      <c r="BG34" s="115">
        <f t="shared" si="60"/>
        <v>0</v>
      </c>
      <c r="BH34" s="115">
        <f t="shared" si="60"/>
        <v>0</v>
      </c>
      <c r="BI34" s="115">
        <f t="shared" si="60"/>
        <v>0</v>
      </c>
      <c r="BJ34" s="115">
        <f t="shared" si="60"/>
        <v>0</v>
      </c>
      <c r="BK34" s="115">
        <f t="shared" si="60"/>
        <v>0</v>
      </c>
      <c r="BL34" s="115">
        <f t="shared" si="60"/>
        <v>-152267.75</v>
      </c>
      <c r="BM34" s="115">
        <f t="shared" si="60"/>
        <v>1240435.3544160002</v>
      </c>
      <c r="BN34" s="115">
        <f t="shared" si="60"/>
        <v>900983.93441600027</v>
      </c>
      <c r="BO34" s="115">
        <f t="shared" si="60"/>
        <v>548005.24441600032</v>
      </c>
      <c r="BP34" s="115">
        <f t="shared" ref="BP34" si="61">BO39</f>
        <v>229795.80441600032</v>
      </c>
      <c r="BQ34" s="115">
        <f t="shared" ref="BQ34" si="62">BP39</f>
        <v>3858912.8594311639</v>
      </c>
      <c r="BR34" s="115">
        <f t="shared" ref="BR34" si="63">BQ39</f>
        <v>3536893.7994311638</v>
      </c>
      <c r="BS34" s="115">
        <f t="shared" ref="BS34" si="64">BR39</f>
        <v>3165881.5294311638</v>
      </c>
      <c r="BT34" s="115">
        <f t="shared" ref="BT34" si="65">BS39</f>
        <v>2816201.039431164</v>
      </c>
      <c r="BU34" s="115">
        <f t="shared" ref="BU34" si="66">BT39</f>
        <v>2504767.6594311642</v>
      </c>
      <c r="BV34" s="115">
        <f t="shared" ref="BV34" si="67">BU39</f>
        <v>2165290.019431164</v>
      </c>
      <c r="BW34" s="115">
        <f t="shared" ref="BW34" si="68">BV39</f>
        <v>1822958.489431164</v>
      </c>
      <c r="BX34" s="115">
        <f t="shared" ref="BX34" si="69">BW39</f>
        <v>1451761.6494311639</v>
      </c>
      <c r="BY34" s="115">
        <f t="shared" ref="BY34" si="70">BX39</f>
        <v>1074304.739431164</v>
      </c>
      <c r="BZ34" s="115">
        <f t="shared" ref="BZ34" si="71">BY39</f>
        <v>703699.35943116399</v>
      </c>
      <c r="CA34" s="115">
        <f t="shared" ref="CA34" si="72">BZ39</f>
        <v>320006.79805422371</v>
      </c>
    </row>
    <row r="35" spans="1:79" x14ac:dyDescent="0.2">
      <c r="B35" s="116" t="s">
        <v>258</v>
      </c>
      <c r="C35" s="119"/>
      <c r="D35" s="305">
        <v>0</v>
      </c>
      <c r="E35" s="305">
        <v>0</v>
      </c>
      <c r="F35" s="305">
        <v>0</v>
      </c>
      <c r="G35" s="305">
        <v>0</v>
      </c>
      <c r="H35" s="305">
        <v>0</v>
      </c>
      <c r="I35" s="305">
        <v>0</v>
      </c>
      <c r="J35" s="305">
        <v>0</v>
      </c>
      <c r="K35" s="305">
        <v>0</v>
      </c>
      <c r="L35" s="305">
        <v>0</v>
      </c>
      <c r="M35" s="305">
        <v>0</v>
      </c>
      <c r="N35" s="305">
        <v>0</v>
      </c>
      <c r="O35" s="305">
        <v>0</v>
      </c>
      <c r="P35" s="305">
        <v>0</v>
      </c>
      <c r="Q35" s="305">
        <v>0</v>
      </c>
      <c r="R35" s="305">
        <v>0</v>
      </c>
      <c r="S35" s="305">
        <v>0</v>
      </c>
      <c r="T35" s="305">
        <v>0</v>
      </c>
      <c r="U35" s="305">
        <v>0</v>
      </c>
      <c r="V35" s="305">
        <v>0</v>
      </c>
      <c r="W35" s="305">
        <v>0</v>
      </c>
      <c r="X35" s="305">
        <v>0</v>
      </c>
      <c r="Y35" s="305">
        <v>0</v>
      </c>
      <c r="Z35" s="305">
        <v>0</v>
      </c>
      <c r="AA35" s="305">
        <v>0</v>
      </c>
      <c r="AB35" s="305">
        <v>0</v>
      </c>
      <c r="AC35" s="305">
        <v>0</v>
      </c>
      <c r="AD35" s="305">
        <v>0</v>
      </c>
      <c r="AE35" s="305">
        <v>0</v>
      </c>
      <c r="AF35" s="305">
        <v>0</v>
      </c>
      <c r="AG35" s="305">
        <v>0</v>
      </c>
      <c r="AH35" s="305">
        <v>0</v>
      </c>
      <c r="AI35" s="305">
        <v>0</v>
      </c>
      <c r="AJ35" s="305">
        <v>0</v>
      </c>
      <c r="AK35" s="305">
        <v>0</v>
      </c>
      <c r="AL35" s="305">
        <v>0</v>
      </c>
      <c r="AM35" s="305">
        <v>0</v>
      </c>
      <c r="AN35" s="305">
        <v>0</v>
      </c>
      <c r="AO35" s="305">
        <v>0</v>
      </c>
      <c r="AP35" s="305">
        <v>0</v>
      </c>
      <c r="AQ35" s="305">
        <v>0</v>
      </c>
      <c r="AR35" s="305">
        <v>0</v>
      </c>
      <c r="AS35" s="305">
        <v>0</v>
      </c>
      <c r="AT35" s="305">
        <v>0</v>
      </c>
      <c r="AU35" s="305">
        <v>0</v>
      </c>
      <c r="AV35" s="305">
        <v>0</v>
      </c>
      <c r="AW35" s="305">
        <v>0</v>
      </c>
      <c r="AX35" s="305">
        <v>0</v>
      </c>
      <c r="AY35" s="305">
        <v>0</v>
      </c>
      <c r="AZ35" s="305">
        <v>0</v>
      </c>
      <c r="BA35" s="305">
        <v>0</v>
      </c>
      <c r="BB35" s="305">
        <v>0</v>
      </c>
      <c r="BC35" s="305">
        <v>0</v>
      </c>
      <c r="BD35" s="305">
        <v>0</v>
      </c>
      <c r="BE35" s="305">
        <v>0</v>
      </c>
      <c r="BF35" s="305">
        <v>0</v>
      </c>
      <c r="BG35" s="305">
        <v>0</v>
      </c>
      <c r="BH35" s="305">
        <v>0</v>
      </c>
      <c r="BI35" s="305">
        <v>0</v>
      </c>
      <c r="BJ35" s="305">
        <v>0</v>
      </c>
      <c r="BK35" s="305">
        <v>0</v>
      </c>
      <c r="BL35" s="305">
        <v>0</v>
      </c>
      <c r="BM35" s="305">
        <v>0</v>
      </c>
      <c r="BN35" s="305">
        <v>0</v>
      </c>
      <c r="BO35" s="305">
        <v>0</v>
      </c>
      <c r="BP35" s="305">
        <v>3974140.3850151636</v>
      </c>
      <c r="BQ35" s="305">
        <v>0</v>
      </c>
      <c r="BR35" s="305">
        <v>0</v>
      </c>
      <c r="BS35" s="305">
        <v>0</v>
      </c>
      <c r="BT35" s="305">
        <v>0</v>
      </c>
      <c r="BU35" s="305">
        <v>0</v>
      </c>
      <c r="BV35" s="305">
        <v>0</v>
      </c>
      <c r="BW35" s="305">
        <v>0</v>
      </c>
      <c r="BX35" s="305">
        <v>0</v>
      </c>
      <c r="BY35" s="305">
        <v>0</v>
      </c>
      <c r="BZ35" s="305">
        <v>0</v>
      </c>
      <c r="CA35" s="305">
        <v>0</v>
      </c>
    </row>
    <row r="36" spans="1:79" x14ac:dyDescent="0.2">
      <c r="B36" s="116" t="s">
        <v>263</v>
      </c>
      <c r="C36" s="119"/>
      <c r="D36" s="305">
        <v>0</v>
      </c>
      <c r="E36" s="305">
        <v>0</v>
      </c>
      <c r="F36" s="305">
        <v>0</v>
      </c>
      <c r="G36" s="305">
        <v>0</v>
      </c>
      <c r="H36" s="305">
        <v>0</v>
      </c>
      <c r="I36" s="305">
        <v>0</v>
      </c>
      <c r="J36" s="305">
        <v>0</v>
      </c>
      <c r="K36" s="305">
        <v>0</v>
      </c>
      <c r="L36" s="305">
        <v>0</v>
      </c>
      <c r="M36" s="305">
        <v>0</v>
      </c>
      <c r="N36" s="305">
        <v>0</v>
      </c>
      <c r="O36" s="305">
        <v>0</v>
      </c>
      <c r="P36" s="305">
        <v>0</v>
      </c>
      <c r="Q36" s="305">
        <v>0</v>
      </c>
      <c r="R36" s="305">
        <v>0</v>
      </c>
      <c r="S36" s="305">
        <v>0</v>
      </c>
      <c r="T36" s="305">
        <v>0</v>
      </c>
      <c r="U36" s="305">
        <v>0</v>
      </c>
      <c r="V36" s="305">
        <v>0</v>
      </c>
      <c r="W36" s="305">
        <v>0</v>
      </c>
      <c r="X36" s="305">
        <v>0</v>
      </c>
      <c r="Y36" s="305">
        <v>0</v>
      </c>
      <c r="Z36" s="305">
        <v>0</v>
      </c>
      <c r="AA36" s="305">
        <v>0</v>
      </c>
      <c r="AB36" s="305">
        <v>0</v>
      </c>
      <c r="AC36" s="305">
        <v>0</v>
      </c>
      <c r="AD36" s="305">
        <v>0</v>
      </c>
      <c r="AE36" s="305">
        <v>0</v>
      </c>
      <c r="AF36" s="305">
        <v>0</v>
      </c>
      <c r="AG36" s="305">
        <v>0</v>
      </c>
      <c r="AH36" s="305">
        <v>0</v>
      </c>
      <c r="AI36" s="305">
        <v>0</v>
      </c>
      <c r="AJ36" s="305">
        <v>0</v>
      </c>
      <c r="AK36" s="305">
        <v>0</v>
      </c>
      <c r="AL36" s="305">
        <v>0</v>
      </c>
      <c r="AM36" s="305">
        <v>0</v>
      </c>
      <c r="AN36" s="305">
        <v>0</v>
      </c>
      <c r="AO36" s="305">
        <v>0</v>
      </c>
      <c r="AP36" s="305">
        <v>0</v>
      </c>
      <c r="AQ36" s="305">
        <v>0</v>
      </c>
      <c r="AR36" s="305">
        <v>0</v>
      </c>
      <c r="AS36" s="305">
        <v>0</v>
      </c>
      <c r="AT36" s="305">
        <v>0</v>
      </c>
      <c r="AU36" s="305">
        <v>0</v>
      </c>
      <c r="AV36" s="305">
        <v>0</v>
      </c>
      <c r="AW36" s="305">
        <v>0</v>
      </c>
      <c r="AX36" s="305">
        <v>0</v>
      </c>
      <c r="AY36" s="305">
        <v>0</v>
      </c>
      <c r="AZ36" s="305">
        <v>0</v>
      </c>
      <c r="BA36" s="305">
        <v>0</v>
      </c>
      <c r="BB36" s="305">
        <v>0</v>
      </c>
      <c r="BC36" s="305">
        <v>0</v>
      </c>
      <c r="BD36" s="305">
        <v>0</v>
      </c>
      <c r="BE36" s="305">
        <v>0</v>
      </c>
      <c r="BF36" s="305">
        <v>0</v>
      </c>
      <c r="BG36" s="305">
        <v>0</v>
      </c>
      <c r="BH36" s="305">
        <v>0</v>
      </c>
      <c r="BI36" s="305">
        <v>0</v>
      </c>
      <c r="BJ36" s="305">
        <v>0</v>
      </c>
      <c r="BK36" s="305">
        <v>0</v>
      </c>
      <c r="BL36" s="305">
        <v>1745677.2044160001</v>
      </c>
      <c r="BM36" s="305">
        <v>0</v>
      </c>
      <c r="BN36" s="305">
        <v>0</v>
      </c>
      <c r="BO36" s="305">
        <v>0</v>
      </c>
      <c r="BP36" s="305">
        <v>0</v>
      </c>
      <c r="BQ36" s="305">
        <v>0</v>
      </c>
      <c r="BR36" s="305">
        <v>0</v>
      </c>
      <c r="BS36" s="305">
        <v>0</v>
      </c>
      <c r="BT36" s="305">
        <v>0</v>
      </c>
      <c r="BU36" s="305">
        <v>0</v>
      </c>
      <c r="BV36" s="305">
        <v>0</v>
      </c>
      <c r="BW36" s="305">
        <v>0</v>
      </c>
      <c r="BX36" s="305">
        <v>0</v>
      </c>
      <c r="BY36" s="305">
        <v>0</v>
      </c>
      <c r="BZ36" s="305">
        <v>0</v>
      </c>
      <c r="CA36" s="305">
        <v>0</v>
      </c>
    </row>
    <row r="37" spans="1:79" x14ac:dyDescent="0.2">
      <c r="B37" s="116" t="s">
        <v>259</v>
      </c>
      <c r="D37" s="305">
        <v>0</v>
      </c>
      <c r="E37" s="305">
        <v>0</v>
      </c>
      <c r="F37" s="305">
        <v>0</v>
      </c>
      <c r="G37" s="305">
        <v>0</v>
      </c>
      <c r="H37" s="305">
        <v>0</v>
      </c>
      <c r="I37" s="305">
        <v>0</v>
      </c>
      <c r="J37" s="305">
        <v>0</v>
      </c>
      <c r="K37" s="305">
        <v>0</v>
      </c>
      <c r="L37" s="305">
        <v>0</v>
      </c>
      <c r="M37" s="305">
        <v>0</v>
      </c>
      <c r="N37" s="305">
        <v>0</v>
      </c>
      <c r="O37" s="305">
        <v>0</v>
      </c>
      <c r="P37" s="305">
        <v>0</v>
      </c>
      <c r="Q37" s="305">
        <v>0</v>
      </c>
      <c r="R37" s="305">
        <v>0</v>
      </c>
      <c r="S37" s="305">
        <v>0</v>
      </c>
      <c r="T37" s="305">
        <v>0</v>
      </c>
      <c r="U37" s="305">
        <v>0</v>
      </c>
      <c r="V37" s="305">
        <v>0</v>
      </c>
      <c r="W37" s="305">
        <v>0</v>
      </c>
      <c r="X37" s="305">
        <v>0</v>
      </c>
      <c r="Y37" s="305">
        <v>0</v>
      </c>
      <c r="Z37" s="305">
        <v>0</v>
      </c>
      <c r="AA37" s="305">
        <v>0</v>
      </c>
      <c r="AB37" s="305">
        <v>0</v>
      </c>
      <c r="AC37" s="305">
        <v>0</v>
      </c>
      <c r="AD37" s="305">
        <v>0</v>
      </c>
      <c r="AE37" s="305">
        <v>0</v>
      </c>
      <c r="AF37" s="305">
        <v>0</v>
      </c>
      <c r="AG37" s="305">
        <v>0</v>
      </c>
      <c r="AH37" s="305">
        <v>0</v>
      </c>
      <c r="AI37" s="305">
        <v>0</v>
      </c>
      <c r="AJ37" s="305">
        <v>0</v>
      </c>
      <c r="AK37" s="305">
        <v>0</v>
      </c>
      <c r="AL37" s="305">
        <v>0</v>
      </c>
      <c r="AM37" s="305">
        <v>0</v>
      </c>
      <c r="AN37" s="305">
        <v>0</v>
      </c>
      <c r="AO37" s="305">
        <v>0</v>
      </c>
      <c r="AP37" s="305">
        <v>0</v>
      </c>
      <c r="AQ37" s="305">
        <v>0</v>
      </c>
      <c r="AR37" s="305">
        <v>0</v>
      </c>
      <c r="AS37" s="305">
        <v>0</v>
      </c>
      <c r="AT37" s="305">
        <v>0</v>
      </c>
      <c r="AU37" s="305">
        <v>0</v>
      </c>
      <c r="AV37" s="305">
        <v>0</v>
      </c>
      <c r="AW37" s="305">
        <v>0</v>
      </c>
      <c r="AX37" s="305">
        <v>0</v>
      </c>
      <c r="AY37" s="305">
        <v>0</v>
      </c>
      <c r="AZ37" s="305">
        <v>0</v>
      </c>
      <c r="BA37" s="305">
        <v>0</v>
      </c>
      <c r="BB37" s="305">
        <v>0</v>
      </c>
      <c r="BC37" s="305">
        <v>0</v>
      </c>
      <c r="BD37" s="305">
        <v>0</v>
      </c>
      <c r="BE37" s="305">
        <v>0</v>
      </c>
      <c r="BF37" s="305">
        <v>0</v>
      </c>
      <c r="BG37" s="305">
        <v>0</v>
      </c>
      <c r="BH37" s="305">
        <v>0</v>
      </c>
      <c r="BI37" s="305">
        <v>0</v>
      </c>
      <c r="BJ37" s="305">
        <v>0</v>
      </c>
      <c r="BK37" s="305">
        <v>-152267.75</v>
      </c>
      <c r="BL37" s="117">
        <f>-'Schedule 7A,11,25,29,35,43'!C42</f>
        <v>-352974.1</v>
      </c>
      <c r="BM37" s="117">
        <f>-'Schedule 7A,11,25,29,35,43'!D42</f>
        <v>-339451.42</v>
      </c>
      <c r="BN37" s="117">
        <f>-'Schedule 7A,11,25,29,35,43'!E42</f>
        <v>-352978.69</v>
      </c>
      <c r="BO37" s="117">
        <f>-'Schedule 7A,11,25,29,35,43'!F42</f>
        <v>-318209.44</v>
      </c>
      <c r="BP37" s="117">
        <f>-'Schedule 7A,11,25,29,35,43'!G42</f>
        <v>-345023.33</v>
      </c>
      <c r="BQ37" s="117">
        <f>-'Schedule 7A,11,25,29,35,43'!H42</f>
        <v>-322019.06</v>
      </c>
      <c r="BR37" s="117">
        <f>-'Schedule 7A,11,25,29,35,43'!I42</f>
        <v>-371012.27</v>
      </c>
      <c r="BS37" s="117">
        <f>-'Schedule 7A,11,25,29,35,43'!J42</f>
        <v>-349680.49</v>
      </c>
      <c r="BT37" s="117">
        <f>-'Schedule 7A,11,25,29,35,43'!K42</f>
        <v>-311433.38</v>
      </c>
      <c r="BU37" s="117">
        <f>-'Schedule 7A,11,25,29,35,43'!L42</f>
        <v>-339477.64</v>
      </c>
      <c r="BV37" s="117">
        <f>-'Schedule 7A,11,25,29,35,43'!M42</f>
        <v>-342331.53</v>
      </c>
      <c r="BW37" s="117">
        <f>-'Schedule 7A,11,25,29,35,43'!N42</f>
        <v>-371196.84</v>
      </c>
      <c r="BX37" s="305">
        <v>-377456.91</v>
      </c>
      <c r="BY37" s="305">
        <v>-370605.38</v>
      </c>
      <c r="BZ37" s="117">
        <f>-'Amort Estimate'!D34</f>
        <v>-383692.56137694028</v>
      </c>
      <c r="CA37" s="117">
        <f>-'Amort Estimate'!E34</f>
        <v>-361972.88499850366</v>
      </c>
    </row>
    <row r="38" spans="1:79" x14ac:dyDescent="0.2">
      <c r="B38" s="39" t="s">
        <v>260</v>
      </c>
      <c r="D38" s="118">
        <f>SUM(D35:D37)</f>
        <v>0</v>
      </c>
      <c r="E38" s="118">
        <f>SUM(E35:E37)</f>
        <v>0</v>
      </c>
      <c r="F38" s="118">
        <f t="shared" ref="F38:BO38" si="73">SUM(F35:F37)</f>
        <v>0</v>
      </c>
      <c r="G38" s="118">
        <f t="shared" si="73"/>
        <v>0</v>
      </c>
      <c r="H38" s="118">
        <f t="shared" si="73"/>
        <v>0</v>
      </c>
      <c r="I38" s="118">
        <f t="shared" si="73"/>
        <v>0</v>
      </c>
      <c r="J38" s="118">
        <f t="shared" si="73"/>
        <v>0</v>
      </c>
      <c r="K38" s="118">
        <f t="shared" si="73"/>
        <v>0</v>
      </c>
      <c r="L38" s="118">
        <f t="shared" si="73"/>
        <v>0</v>
      </c>
      <c r="M38" s="118">
        <f t="shared" si="73"/>
        <v>0</v>
      </c>
      <c r="N38" s="118">
        <f t="shared" si="73"/>
        <v>0</v>
      </c>
      <c r="O38" s="118">
        <f t="shared" si="73"/>
        <v>0</v>
      </c>
      <c r="P38" s="118">
        <f t="shared" si="73"/>
        <v>0</v>
      </c>
      <c r="Q38" s="118">
        <f t="shared" si="73"/>
        <v>0</v>
      </c>
      <c r="R38" s="118">
        <f t="shared" si="73"/>
        <v>0</v>
      </c>
      <c r="S38" s="118">
        <f t="shared" si="73"/>
        <v>0</v>
      </c>
      <c r="T38" s="118">
        <f t="shared" si="73"/>
        <v>0</v>
      </c>
      <c r="U38" s="118">
        <f t="shared" si="73"/>
        <v>0</v>
      </c>
      <c r="V38" s="118">
        <f t="shared" si="73"/>
        <v>0</v>
      </c>
      <c r="W38" s="118">
        <f t="shared" si="73"/>
        <v>0</v>
      </c>
      <c r="X38" s="118">
        <f t="shared" si="73"/>
        <v>0</v>
      </c>
      <c r="Y38" s="118">
        <f t="shared" si="73"/>
        <v>0</v>
      </c>
      <c r="Z38" s="118">
        <f t="shared" si="73"/>
        <v>0</v>
      </c>
      <c r="AA38" s="118">
        <f t="shared" si="73"/>
        <v>0</v>
      </c>
      <c r="AB38" s="118">
        <f t="shared" si="73"/>
        <v>0</v>
      </c>
      <c r="AC38" s="118">
        <f t="shared" si="73"/>
        <v>0</v>
      </c>
      <c r="AD38" s="118">
        <f t="shared" si="73"/>
        <v>0</v>
      </c>
      <c r="AE38" s="118">
        <f t="shared" si="73"/>
        <v>0</v>
      </c>
      <c r="AF38" s="118">
        <f t="shared" si="73"/>
        <v>0</v>
      </c>
      <c r="AG38" s="118">
        <f t="shared" si="73"/>
        <v>0</v>
      </c>
      <c r="AH38" s="118">
        <f t="shared" si="73"/>
        <v>0</v>
      </c>
      <c r="AI38" s="118">
        <f t="shared" si="73"/>
        <v>0</v>
      </c>
      <c r="AJ38" s="118">
        <f t="shared" si="73"/>
        <v>0</v>
      </c>
      <c r="AK38" s="118">
        <f t="shared" si="73"/>
        <v>0</v>
      </c>
      <c r="AL38" s="118">
        <f t="shared" si="73"/>
        <v>0</v>
      </c>
      <c r="AM38" s="118">
        <f t="shared" si="73"/>
        <v>0</v>
      </c>
      <c r="AN38" s="118">
        <f t="shared" si="73"/>
        <v>0</v>
      </c>
      <c r="AO38" s="118">
        <f t="shared" si="73"/>
        <v>0</v>
      </c>
      <c r="AP38" s="118">
        <f t="shared" si="73"/>
        <v>0</v>
      </c>
      <c r="AQ38" s="118">
        <f t="shared" si="73"/>
        <v>0</v>
      </c>
      <c r="AR38" s="118">
        <f t="shared" si="73"/>
        <v>0</v>
      </c>
      <c r="AS38" s="118">
        <f t="shared" si="73"/>
        <v>0</v>
      </c>
      <c r="AT38" s="118">
        <f t="shared" si="73"/>
        <v>0</v>
      </c>
      <c r="AU38" s="118">
        <f t="shared" si="73"/>
        <v>0</v>
      </c>
      <c r="AV38" s="118">
        <f t="shared" si="73"/>
        <v>0</v>
      </c>
      <c r="AW38" s="118">
        <f t="shared" si="73"/>
        <v>0</v>
      </c>
      <c r="AX38" s="118">
        <f t="shared" si="73"/>
        <v>0</v>
      </c>
      <c r="AY38" s="118">
        <f t="shared" si="73"/>
        <v>0</v>
      </c>
      <c r="AZ38" s="118">
        <f t="shared" si="73"/>
        <v>0</v>
      </c>
      <c r="BA38" s="118">
        <f t="shared" si="73"/>
        <v>0</v>
      </c>
      <c r="BB38" s="118">
        <f t="shared" si="73"/>
        <v>0</v>
      </c>
      <c r="BC38" s="118">
        <f t="shared" si="73"/>
        <v>0</v>
      </c>
      <c r="BD38" s="118">
        <f t="shared" si="73"/>
        <v>0</v>
      </c>
      <c r="BE38" s="118">
        <f t="shared" si="73"/>
        <v>0</v>
      </c>
      <c r="BF38" s="118">
        <f t="shared" si="73"/>
        <v>0</v>
      </c>
      <c r="BG38" s="118">
        <f t="shared" si="73"/>
        <v>0</v>
      </c>
      <c r="BH38" s="118">
        <f t="shared" si="73"/>
        <v>0</v>
      </c>
      <c r="BI38" s="118">
        <f t="shared" si="73"/>
        <v>0</v>
      </c>
      <c r="BJ38" s="118">
        <f t="shared" si="73"/>
        <v>0</v>
      </c>
      <c r="BK38" s="118">
        <f t="shared" si="73"/>
        <v>-152267.75</v>
      </c>
      <c r="BL38" s="118">
        <f t="shared" si="73"/>
        <v>1392703.1044160002</v>
      </c>
      <c r="BM38" s="118">
        <f t="shared" si="73"/>
        <v>-339451.42</v>
      </c>
      <c r="BN38" s="118">
        <f t="shared" si="73"/>
        <v>-352978.69</v>
      </c>
      <c r="BO38" s="118">
        <f t="shared" si="73"/>
        <v>-318209.44</v>
      </c>
      <c r="BP38" s="118">
        <f t="shared" ref="BP38:BV38" si="74">SUM(BP35:BP37)</f>
        <v>3629117.0550151635</v>
      </c>
      <c r="BQ38" s="118">
        <f t="shared" si="74"/>
        <v>-322019.06</v>
      </c>
      <c r="BR38" s="118">
        <f t="shared" si="74"/>
        <v>-371012.27</v>
      </c>
      <c r="BS38" s="118">
        <f t="shared" si="74"/>
        <v>-349680.49</v>
      </c>
      <c r="BT38" s="118">
        <f t="shared" si="74"/>
        <v>-311433.38</v>
      </c>
      <c r="BU38" s="118">
        <f t="shared" si="74"/>
        <v>-339477.64</v>
      </c>
      <c r="BV38" s="118">
        <f t="shared" si="74"/>
        <v>-342331.53</v>
      </c>
      <c r="BW38" s="118">
        <f t="shared" ref="BW38:CA38" si="75">SUM(BW35:BW37)</f>
        <v>-371196.84</v>
      </c>
      <c r="BX38" s="118">
        <f t="shared" si="75"/>
        <v>-377456.91</v>
      </c>
      <c r="BY38" s="118">
        <f t="shared" si="75"/>
        <v>-370605.38</v>
      </c>
      <c r="BZ38" s="118">
        <f t="shared" si="75"/>
        <v>-383692.56137694028</v>
      </c>
      <c r="CA38" s="118">
        <f t="shared" si="75"/>
        <v>-361972.88499850366</v>
      </c>
    </row>
    <row r="39" spans="1:79" x14ac:dyDescent="0.2">
      <c r="B39" s="39" t="s">
        <v>261</v>
      </c>
      <c r="D39" s="115">
        <f>D34+D38</f>
        <v>0</v>
      </c>
      <c r="E39" s="115">
        <f>E34+E38</f>
        <v>0</v>
      </c>
      <c r="F39" s="115">
        <f t="shared" ref="F39:BO39" si="76">F34+F38</f>
        <v>0</v>
      </c>
      <c r="G39" s="115">
        <f t="shared" si="76"/>
        <v>0</v>
      </c>
      <c r="H39" s="115">
        <f t="shared" si="76"/>
        <v>0</v>
      </c>
      <c r="I39" s="115">
        <f t="shared" si="76"/>
        <v>0</v>
      </c>
      <c r="J39" s="115">
        <f t="shared" si="76"/>
        <v>0</v>
      </c>
      <c r="K39" s="115">
        <f t="shared" si="76"/>
        <v>0</v>
      </c>
      <c r="L39" s="115">
        <f t="shared" si="76"/>
        <v>0</v>
      </c>
      <c r="M39" s="115">
        <f t="shared" si="76"/>
        <v>0</v>
      </c>
      <c r="N39" s="115">
        <f t="shared" si="76"/>
        <v>0</v>
      </c>
      <c r="O39" s="115">
        <f t="shared" si="76"/>
        <v>0</v>
      </c>
      <c r="P39" s="115">
        <f t="shared" si="76"/>
        <v>0</v>
      </c>
      <c r="Q39" s="115">
        <f t="shared" si="76"/>
        <v>0</v>
      </c>
      <c r="R39" s="115">
        <f t="shared" si="76"/>
        <v>0</v>
      </c>
      <c r="S39" s="115">
        <f t="shared" si="76"/>
        <v>0</v>
      </c>
      <c r="T39" s="115">
        <f t="shared" si="76"/>
        <v>0</v>
      </c>
      <c r="U39" s="115">
        <f t="shared" si="76"/>
        <v>0</v>
      </c>
      <c r="V39" s="115">
        <f t="shared" si="76"/>
        <v>0</v>
      </c>
      <c r="W39" s="115">
        <f t="shared" si="76"/>
        <v>0</v>
      </c>
      <c r="X39" s="115">
        <f t="shared" si="76"/>
        <v>0</v>
      </c>
      <c r="Y39" s="115">
        <f t="shared" si="76"/>
        <v>0</v>
      </c>
      <c r="Z39" s="115">
        <f t="shared" si="76"/>
        <v>0</v>
      </c>
      <c r="AA39" s="115">
        <f t="shared" si="76"/>
        <v>0</v>
      </c>
      <c r="AB39" s="115">
        <f t="shared" si="76"/>
        <v>0</v>
      </c>
      <c r="AC39" s="115">
        <f t="shared" si="76"/>
        <v>0</v>
      </c>
      <c r="AD39" s="115">
        <f t="shared" si="76"/>
        <v>0</v>
      </c>
      <c r="AE39" s="115">
        <f t="shared" si="76"/>
        <v>0</v>
      </c>
      <c r="AF39" s="115">
        <f t="shared" si="76"/>
        <v>0</v>
      </c>
      <c r="AG39" s="115">
        <f t="shared" si="76"/>
        <v>0</v>
      </c>
      <c r="AH39" s="115">
        <f t="shared" si="76"/>
        <v>0</v>
      </c>
      <c r="AI39" s="115">
        <f t="shared" si="76"/>
        <v>0</v>
      </c>
      <c r="AJ39" s="115">
        <f t="shared" si="76"/>
        <v>0</v>
      </c>
      <c r="AK39" s="115">
        <f t="shared" si="76"/>
        <v>0</v>
      </c>
      <c r="AL39" s="115">
        <f t="shared" si="76"/>
        <v>0</v>
      </c>
      <c r="AM39" s="115">
        <f t="shared" si="76"/>
        <v>0</v>
      </c>
      <c r="AN39" s="115">
        <f t="shared" si="76"/>
        <v>0</v>
      </c>
      <c r="AO39" s="115">
        <f t="shared" si="76"/>
        <v>0</v>
      </c>
      <c r="AP39" s="115">
        <f t="shared" si="76"/>
        <v>0</v>
      </c>
      <c r="AQ39" s="115">
        <f t="shared" si="76"/>
        <v>0</v>
      </c>
      <c r="AR39" s="115">
        <f t="shared" si="76"/>
        <v>0</v>
      </c>
      <c r="AS39" s="115">
        <f t="shared" si="76"/>
        <v>0</v>
      </c>
      <c r="AT39" s="115">
        <f t="shared" si="76"/>
        <v>0</v>
      </c>
      <c r="AU39" s="115">
        <f t="shared" si="76"/>
        <v>0</v>
      </c>
      <c r="AV39" s="115">
        <f t="shared" si="76"/>
        <v>0</v>
      </c>
      <c r="AW39" s="115">
        <f t="shared" si="76"/>
        <v>0</v>
      </c>
      <c r="AX39" s="115">
        <f t="shared" si="76"/>
        <v>0</v>
      </c>
      <c r="AY39" s="115">
        <f t="shared" si="76"/>
        <v>0</v>
      </c>
      <c r="AZ39" s="115">
        <f t="shared" si="76"/>
        <v>0</v>
      </c>
      <c r="BA39" s="115">
        <f t="shared" si="76"/>
        <v>0</v>
      </c>
      <c r="BB39" s="115">
        <f t="shared" si="76"/>
        <v>0</v>
      </c>
      <c r="BC39" s="115">
        <f t="shared" si="76"/>
        <v>0</v>
      </c>
      <c r="BD39" s="115">
        <f t="shared" si="76"/>
        <v>0</v>
      </c>
      <c r="BE39" s="115">
        <f t="shared" si="76"/>
        <v>0</v>
      </c>
      <c r="BF39" s="115">
        <f t="shared" si="76"/>
        <v>0</v>
      </c>
      <c r="BG39" s="115">
        <f t="shared" si="76"/>
        <v>0</v>
      </c>
      <c r="BH39" s="115">
        <f t="shared" si="76"/>
        <v>0</v>
      </c>
      <c r="BI39" s="115">
        <f t="shared" si="76"/>
        <v>0</v>
      </c>
      <c r="BJ39" s="115">
        <f t="shared" si="76"/>
        <v>0</v>
      </c>
      <c r="BK39" s="115">
        <f t="shared" si="76"/>
        <v>-152267.75</v>
      </c>
      <c r="BL39" s="115">
        <f t="shared" si="76"/>
        <v>1240435.3544160002</v>
      </c>
      <c r="BM39" s="115">
        <f t="shared" si="76"/>
        <v>900983.93441600027</v>
      </c>
      <c r="BN39" s="115">
        <f t="shared" si="76"/>
        <v>548005.24441600032</v>
      </c>
      <c r="BO39" s="115">
        <f t="shared" si="76"/>
        <v>229795.80441600032</v>
      </c>
      <c r="BP39" s="115">
        <f t="shared" ref="BP39:BV39" si="77">BP34+BP38</f>
        <v>3858912.8594311639</v>
      </c>
      <c r="BQ39" s="115">
        <f t="shared" si="77"/>
        <v>3536893.7994311638</v>
      </c>
      <c r="BR39" s="115">
        <f t="shared" si="77"/>
        <v>3165881.5294311638</v>
      </c>
      <c r="BS39" s="115">
        <f t="shared" si="77"/>
        <v>2816201.039431164</v>
      </c>
      <c r="BT39" s="115">
        <f t="shared" si="77"/>
        <v>2504767.6594311642</v>
      </c>
      <c r="BU39" s="115">
        <f t="shared" si="77"/>
        <v>2165290.019431164</v>
      </c>
      <c r="BV39" s="115">
        <f t="shared" si="77"/>
        <v>1822958.489431164</v>
      </c>
      <c r="BW39" s="115">
        <f t="shared" ref="BW39:CA39" si="78">BW34+BW38</f>
        <v>1451761.6494311639</v>
      </c>
      <c r="BX39" s="115">
        <f t="shared" si="78"/>
        <v>1074304.739431164</v>
      </c>
      <c r="BY39" s="115">
        <f t="shared" si="78"/>
        <v>703699.35943116399</v>
      </c>
      <c r="BZ39" s="115">
        <f t="shared" si="78"/>
        <v>320006.79805422371</v>
      </c>
      <c r="CA39" s="115">
        <f t="shared" si="78"/>
        <v>-41966.086944279959</v>
      </c>
    </row>
    <row r="40" spans="1:79" x14ac:dyDescent="0.2">
      <c r="BW40" s="115"/>
      <c r="BX40" s="115"/>
      <c r="BY40" s="115"/>
      <c r="BZ40" s="115"/>
      <c r="CA40" s="115"/>
    </row>
    <row r="41" spans="1:79" x14ac:dyDescent="0.2">
      <c r="A41" s="4" t="s">
        <v>265</v>
      </c>
      <c r="C41" s="114">
        <v>18237441</v>
      </c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  <c r="BA41" s="114"/>
      <c r="BB41" s="114"/>
      <c r="BC41" s="114"/>
      <c r="BD41" s="114"/>
      <c r="BE41" s="114"/>
      <c r="BF41" s="114"/>
      <c r="BG41" s="114"/>
      <c r="BH41" s="114"/>
      <c r="BI41" s="114"/>
      <c r="BJ41" s="114"/>
      <c r="BK41" s="114"/>
      <c r="BL41" s="114"/>
      <c r="BM41" s="114"/>
      <c r="BN41" s="114"/>
      <c r="BO41" s="114"/>
      <c r="BP41" s="114"/>
      <c r="BQ41" s="114"/>
      <c r="BR41" s="114"/>
      <c r="BS41" s="114"/>
      <c r="BT41" s="114"/>
      <c r="BU41" s="114"/>
      <c r="BV41" s="114"/>
      <c r="BW41" s="115"/>
      <c r="BX41" s="115"/>
      <c r="BY41" s="115"/>
      <c r="BZ41" s="115"/>
      <c r="CA41" s="115"/>
    </row>
    <row r="42" spans="1:79" x14ac:dyDescent="0.2">
      <c r="B42" s="39" t="s">
        <v>257</v>
      </c>
      <c r="C42" s="114">
        <v>25400841</v>
      </c>
      <c r="D42" s="115">
        <v>0</v>
      </c>
      <c r="E42" s="115">
        <f>D47</f>
        <v>0</v>
      </c>
      <c r="F42" s="115">
        <f t="shared" ref="F42:BO42" si="79">E47</f>
        <v>0</v>
      </c>
      <c r="G42" s="115">
        <f t="shared" si="79"/>
        <v>0</v>
      </c>
      <c r="H42" s="115">
        <f t="shared" si="79"/>
        <v>0</v>
      </c>
      <c r="I42" s="115">
        <f t="shared" si="79"/>
        <v>0</v>
      </c>
      <c r="J42" s="115">
        <f t="shared" si="79"/>
        <v>0</v>
      </c>
      <c r="K42" s="115">
        <f t="shared" si="79"/>
        <v>0</v>
      </c>
      <c r="L42" s="115">
        <f t="shared" si="79"/>
        <v>0</v>
      </c>
      <c r="M42" s="115">
        <f t="shared" si="79"/>
        <v>0</v>
      </c>
      <c r="N42" s="115">
        <f t="shared" si="79"/>
        <v>0</v>
      </c>
      <c r="O42" s="115">
        <f t="shared" si="79"/>
        <v>0</v>
      </c>
      <c r="P42" s="115">
        <f t="shared" si="79"/>
        <v>0</v>
      </c>
      <c r="Q42" s="115">
        <f t="shared" si="79"/>
        <v>0</v>
      </c>
      <c r="R42" s="115">
        <f t="shared" si="79"/>
        <v>0</v>
      </c>
      <c r="S42" s="115">
        <f t="shared" si="79"/>
        <v>0</v>
      </c>
      <c r="T42" s="115">
        <f t="shared" si="79"/>
        <v>0</v>
      </c>
      <c r="U42" s="115">
        <f t="shared" si="79"/>
        <v>0</v>
      </c>
      <c r="V42" s="115">
        <f t="shared" si="79"/>
        <v>0</v>
      </c>
      <c r="W42" s="115">
        <f t="shared" si="79"/>
        <v>0</v>
      </c>
      <c r="X42" s="115">
        <f t="shared" si="79"/>
        <v>0</v>
      </c>
      <c r="Y42" s="115">
        <f t="shared" si="79"/>
        <v>0</v>
      </c>
      <c r="Z42" s="115">
        <f t="shared" si="79"/>
        <v>0</v>
      </c>
      <c r="AA42" s="115">
        <f t="shared" si="79"/>
        <v>0</v>
      </c>
      <c r="AB42" s="115">
        <f t="shared" si="79"/>
        <v>0</v>
      </c>
      <c r="AC42" s="115">
        <f t="shared" si="79"/>
        <v>0</v>
      </c>
      <c r="AD42" s="115">
        <f t="shared" si="79"/>
        <v>0</v>
      </c>
      <c r="AE42" s="115">
        <f t="shared" si="79"/>
        <v>0</v>
      </c>
      <c r="AF42" s="115">
        <f t="shared" si="79"/>
        <v>0</v>
      </c>
      <c r="AG42" s="115">
        <f t="shared" si="79"/>
        <v>0</v>
      </c>
      <c r="AH42" s="115">
        <f t="shared" si="79"/>
        <v>0</v>
      </c>
      <c r="AI42" s="115">
        <f t="shared" si="79"/>
        <v>0</v>
      </c>
      <c r="AJ42" s="115">
        <f t="shared" si="79"/>
        <v>0</v>
      </c>
      <c r="AK42" s="115">
        <f t="shared" si="79"/>
        <v>0</v>
      </c>
      <c r="AL42" s="115">
        <f t="shared" si="79"/>
        <v>0</v>
      </c>
      <c r="AM42" s="115">
        <f t="shared" si="79"/>
        <v>0</v>
      </c>
      <c r="AN42" s="115">
        <f t="shared" si="79"/>
        <v>0</v>
      </c>
      <c r="AO42" s="115">
        <f t="shared" si="79"/>
        <v>0</v>
      </c>
      <c r="AP42" s="115">
        <f t="shared" si="79"/>
        <v>0</v>
      </c>
      <c r="AQ42" s="115">
        <f t="shared" si="79"/>
        <v>0</v>
      </c>
      <c r="AR42" s="115">
        <f t="shared" si="79"/>
        <v>0</v>
      </c>
      <c r="AS42" s="115">
        <f t="shared" si="79"/>
        <v>0</v>
      </c>
      <c r="AT42" s="115">
        <f t="shared" si="79"/>
        <v>0</v>
      </c>
      <c r="AU42" s="115">
        <f t="shared" si="79"/>
        <v>0</v>
      </c>
      <c r="AV42" s="115">
        <f t="shared" si="79"/>
        <v>0</v>
      </c>
      <c r="AW42" s="115">
        <f t="shared" si="79"/>
        <v>0</v>
      </c>
      <c r="AX42" s="115">
        <f t="shared" si="79"/>
        <v>0</v>
      </c>
      <c r="AY42" s="115">
        <f t="shared" si="79"/>
        <v>0</v>
      </c>
      <c r="AZ42" s="115">
        <f t="shared" si="79"/>
        <v>0</v>
      </c>
      <c r="BA42" s="115">
        <f t="shared" si="79"/>
        <v>0</v>
      </c>
      <c r="BB42" s="115">
        <f t="shared" si="79"/>
        <v>0</v>
      </c>
      <c r="BC42" s="115">
        <f t="shared" si="79"/>
        <v>0</v>
      </c>
      <c r="BD42" s="115">
        <f t="shared" si="79"/>
        <v>0</v>
      </c>
      <c r="BE42" s="115">
        <f t="shared" si="79"/>
        <v>0</v>
      </c>
      <c r="BF42" s="115">
        <f t="shared" si="79"/>
        <v>0</v>
      </c>
      <c r="BG42" s="115">
        <f t="shared" si="79"/>
        <v>0</v>
      </c>
      <c r="BH42" s="115">
        <f t="shared" si="79"/>
        <v>0</v>
      </c>
      <c r="BI42" s="115">
        <f t="shared" si="79"/>
        <v>0</v>
      </c>
      <c r="BJ42" s="115">
        <f t="shared" si="79"/>
        <v>0</v>
      </c>
      <c r="BK42" s="115">
        <f t="shared" si="79"/>
        <v>0</v>
      </c>
      <c r="BL42" s="115">
        <f t="shared" si="79"/>
        <v>-23482.89</v>
      </c>
      <c r="BM42" s="115">
        <f t="shared" si="79"/>
        <v>259504.88231000002</v>
      </c>
      <c r="BN42" s="115">
        <f t="shared" si="79"/>
        <v>208583.38231000002</v>
      </c>
      <c r="BO42" s="115">
        <f t="shared" si="79"/>
        <v>156717.25231000001</v>
      </c>
      <c r="BP42" s="115">
        <f t="shared" ref="BP42" si="80">BO47</f>
        <v>99665.822310000018</v>
      </c>
      <c r="BQ42" s="115">
        <f t="shared" ref="BQ42" si="81">BP47</f>
        <v>900129.8261436529</v>
      </c>
      <c r="BR42" s="115">
        <f t="shared" ref="BR42" si="82">BQ47</f>
        <v>843195.61614365294</v>
      </c>
      <c r="BS42" s="115">
        <f t="shared" ref="BS42" si="83">BR47</f>
        <v>771093.62614365295</v>
      </c>
      <c r="BT42" s="115">
        <f t="shared" ref="BT42" si="84">BS47</f>
        <v>708332.97614365292</v>
      </c>
      <c r="BU42" s="115">
        <f t="shared" ref="BU42" si="85">BT47</f>
        <v>646765.22614365292</v>
      </c>
      <c r="BV42" s="115">
        <f t="shared" ref="BV42" si="86">BU47</f>
        <v>585694.08614365291</v>
      </c>
      <c r="BW42" s="115">
        <f t="shared" ref="BW42" si="87">BV47</f>
        <v>531069.66614365287</v>
      </c>
      <c r="BX42" s="115">
        <f t="shared" ref="BX42" si="88">BW47</f>
        <v>467216.01614365284</v>
      </c>
      <c r="BY42" s="115">
        <f t="shared" ref="BY42" si="89">BX47</f>
        <v>408002.92614365288</v>
      </c>
      <c r="BZ42" s="115">
        <f t="shared" ref="BZ42" si="90">BY47</f>
        <v>344232.26614365284</v>
      </c>
      <c r="CA42" s="115">
        <f t="shared" ref="CA42" si="91">BZ47</f>
        <v>270885.47577915282</v>
      </c>
    </row>
    <row r="43" spans="1:79" x14ac:dyDescent="0.2">
      <c r="B43" s="116" t="s">
        <v>258</v>
      </c>
      <c r="C43" s="119"/>
      <c r="D43" s="305">
        <v>0</v>
      </c>
      <c r="E43" s="305">
        <v>0</v>
      </c>
      <c r="F43" s="305">
        <v>0</v>
      </c>
      <c r="G43" s="305">
        <v>0</v>
      </c>
      <c r="H43" s="305">
        <v>0</v>
      </c>
      <c r="I43" s="305">
        <v>0</v>
      </c>
      <c r="J43" s="305">
        <v>0</v>
      </c>
      <c r="K43" s="305">
        <v>0</v>
      </c>
      <c r="L43" s="305">
        <v>0</v>
      </c>
      <c r="M43" s="305">
        <v>0</v>
      </c>
      <c r="N43" s="305">
        <v>0</v>
      </c>
      <c r="O43" s="305">
        <v>0</v>
      </c>
      <c r="P43" s="305">
        <v>0</v>
      </c>
      <c r="Q43" s="305">
        <v>0</v>
      </c>
      <c r="R43" s="305">
        <v>0</v>
      </c>
      <c r="S43" s="305">
        <v>0</v>
      </c>
      <c r="T43" s="305">
        <v>0</v>
      </c>
      <c r="U43" s="305">
        <v>0</v>
      </c>
      <c r="V43" s="305">
        <v>0</v>
      </c>
      <c r="W43" s="305">
        <v>0</v>
      </c>
      <c r="X43" s="305">
        <v>0</v>
      </c>
      <c r="Y43" s="305">
        <v>0</v>
      </c>
      <c r="Z43" s="305">
        <v>0</v>
      </c>
      <c r="AA43" s="305">
        <v>0</v>
      </c>
      <c r="AB43" s="305">
        <v>0</v>
      </c>
      <c r="AC43" s="305">
        <v>0</v>
      </c>
      <c r="AD43" s="305">
        <v>0</v>
      </c>
      <c r="AE43" s="305">
        <v>0</v>
      </c>
      <c r="AF43" s="305">
        <v>0</v>
      </c>
      <c r="AG43" s="305">
        <v>0</v>
      </c>
      <c r="AH43" s="305">
        <v>0</v>
      </c>
      <c r="AI43" s="305">
        <v>0</v>
      </c>
      <c r="AJ43" s="305">
        <v>0</v>
      </c>
      <c r="AK43" s="305">
        <v>0</v>
      </c>
      <c r="AL43" s="305">
        <v>0</v>
      </c>
      <c r="AM43" s="305">
        <v>0</v>
      </c>
      <c r="AN43" s="305">
        <v>0</v>
      </c>
      <c r="AO43" s="305">
        <v>0</v>
      </c>
      <c r="AP43" s="305">
        <v>0</v>
      </c>
      <c r="AQ43" s="305">
        <v>0</v>
      </c>
      <c r="AR43" s="305">
        <v>0</v>
      </c>
      <c r="AS43" s="305">
        <v>0</v>
      </c>
      <c r="AT43" s="305">
        <v>0</v>
      </c>
      <c r="AU43" s="305">
        <v>0</v>
      </c>
      <c r="AV43" s="305">
        <v>0</v>
      </c>
      <c r="AW43" s="305">
        <v>0</v>
      </c>
      <c r="AX43" s="305">
        <v>0</v>
      </c>
      <c r="AY43" s="305">
        <v>0</v>
      </c>
      <c r="AZ43" s="305">
        <v>0</v>
      </c>
      <c r="BA43" s="305">
        <v>0</v>
      </c>
      <c r="BB43" s="305">
        <v>0</v>
      </c>
      <c r="BC43" s="305">
        <v>0</v>
      </c>
      <c r="BD43" s="305">
        <v>0</v>
      </c>
      <c r="BE43" s="305">
        <v>0</v>
      </c>
      <c r="BF43" s="305">
        <v>0</v>
      </c>
      <c r="BG43" s="305">
        <v>0</v>
      </c>
      <c r="BH43" s="305">
        <v>0</v>
      </c>
      <c r="BI43" s="305">
        <v>0</v>
      </c>
      <c r="BJ43" s="305">
        <v>0</v>
      </c>
      <c r="BK43" s="305">
        <v>0</v>
      </c>
      <c r="BL43" s="305">
        <v>0</v>
      </c>
      <c r="BM43" s="305">
        <v>0</v>
      </c>
      <c r="BN43" s="305">
        <v>0</v>
      </c>
      <c r="BO43" s="305">
        <v>0</v>
      </c>
      <c r="BP43" s="305">
        <v>859615.79383365298</v>
      </c>
      <c r="BQ43" s="305">
        <v>0</v>
      </c>
      <c r="BR43" s="305">
        <v>0</v>
      </c>
      <c r="BS43" s="305">
        <v>0</v>
      </c>
      <c r="BT43" s="305">
        <v>0</v>
      </c>
      <c r="BU43" s="305">
        <v>0</v>
      </c>
      <c r="BV43" s="305">
        <v>0</v>
      </c>
      <c r="BW43" s="305">
        <v>0</v>
      </c>
      <c r="BX43" s="305">
        <v>0</v>
      </c>
      <c r="BY43" s="305">
        <v>0</v>
      </c>
      <c r="BZ43" s="305">
        <v>0</v>
      </c>
      <c r="CA43" s="305">
        <v>0</v>
      </c>
    </row>
    <row r="44" spans="1:79" x14ac:dyDescent="0.2">
      <c r="B44" s="116" t="s">
        <v>263</v>
      </c>
      <c r="C44" s="119"/>
      <c r="D44" s="305">
        <v>0</v>
      </c>
      <c r="E44" s="305">
        <v>0</v>
      </c>
      <c r="F44" s="305">
        <v>0</v>
      </c>
      <c r="G44" s="305">
        <v>0</v>
      </c>
      <c r="H44" s="305">
        <v>0</v>
      </c>
      <c r="I44" s="305">
        <v>0</v>
      </c>
      <c r="J44" s="305">
        <v>0</v>
      </c>
      <c r="K44" s="305">
        <v>0</v>
      </c>
      <c r="L44" s="305">
        <v>0</v>
      </c>
      <c r="M44" s="305">
        <v>0</v>
      </c>
      <c r="N44" s="305">
        <v>0</v>
      </c>
      <c r="O44" s="305">
        <v>0</v>
      </c>
      <c r="P44" s="305">
        <v>0</v>
      </c>
      <c r="Q44" s="305">
        <v>0</v>
      </c>
      <c r="R44" s="305">
        <v>0</v>
      </c>
      <c r="S44" s="305">
        <v>0</v>
      </c>
      <c r="T44" s="305">
        <v>0</v>
      </c>
      <c r="U44" s="305">
        <v>0</v>
      </c>
      <c r="V44" s="305">
        <v>0</v>
      </c>
      <c r="W44" s="305">
        <v>0</v>
      </c>
      <c r="X44" s="305">
        <v>0</v>
      </c>
      <c r="Y44" s="305">
        <v>0</v>
      </c>
      <c r="Z44" s="305">
        <v>0</v>
      </c>
      <c r="AA44" s="305">
        <v>0</v>
      </c>
      <c r="AB44" s="305">
        <v>0</v>
      </c>
      <c r="AC44" s="305">
        <v>0</v>
      </c>
      <c r="AD44" s="305">
        <v>0</v>
      </c>
      <c r="AE44" s="305">
        <v>0</v>
      </c>
      <c r="AF44" s="305">
        <v>0</v>
      </c>
      <c r="AG44" s="305">
        <v>0</v>
      </c>
      <c r="AH44" s="305">
        <v>0</v>
      </c>
      <c r="AI44" s="305">
        <v>0</v>
      </c>
      <c r="AJ44" s="305">
        <v>0</v>
      </c>
      <c r="AK44" s="305">
        <v>0</v>
      </c>
      <c r="AL44" s="305">
        <v>0</v>
      </c>
      <c r="AM44" s="305">
        <v>0</v>
      </c>
      <c r="AN44" s="305">
        <v>0</v>
      </c>
      <c r="AO44" s="305">
        <v>0</v>
      </c>
      <c r="AP44" s="305">
        <v>0</v>
      </c>
      <c r="AQ44" s="305">
        <v>0</v>
      </c>
      <c r="AR44" s="305">
        <v>0</v>
      </c>
      <c r="AS44" s="305">
        <v>0</v>
      </c>
      <c r="AT44" s="305">
        <v>0</v>
      </c>
      <c r="AU44" s="305">
        <v>0</v>
      </c>
      <c r="AV44" s="305">
        <v>0</v>
      </c>
      <c r="AW44" s="305">
        <v>0</v>
      </c>
      <c r="AX44" s="305">
        <v>0</v>
      </c>
      <c r="AY44" s="305">
        <v>0</v>
      </c>
      <c r="AZ44" s="305">
        <v>0</v>
      </c>
      <c r="BA44" s="305">
        <v>0</v>
      </c>
      <c r="BB44" s="305">
        <v>0</v>
      </c>
      <c r="BC44" s="305">
        <v>0</v>
      </c>
      <c r="BD44" s="305">
        <v>0</v>
      </c>
      <c r="BE44" s="305">
        <v>0</v>
      </c>
      <c r="BF44" s="305">
        <v>0</v>
      </c>
      <c r="BG44" s="305">
        <v>0</v>
      </c>
      <c r="BH44" s="305">
        <v>0</v>
      </c>
      <c r="BI44" s="305">
        <v>0</v>
      </c>
      <c r="BJ44" s="305">
        <v>0</v>
      </c>
      <c r="BK44" s="305">
        <v>0</v>
      </c>
      <c r="BL44" s="305">
        <v>337899.27231000003</v>
      </c>
      <c r="BM44" s="305">
        <v>0</v>
      </c>
      <c r="BN44" s="305">
        <v>0</v>
      </c>
      <c r="BO44" s="305">
        <v>0</v>
      </c>
      <c r="BP44" s="305">
        <v>0</v>
      </c>
      <c r="BQ44" s="305">
        <v>0</v>
      </c>
      <c r="BR44" s="305">
        <v>0</v>
      </c>
      <c r="BS44" s="305">
        <v>0</v>
      </c>
      <c r="BT44" s="305">
        <v>0</v>
      </c>
      <c r="BU44" s="305">
        <v>0</v>
      </c>
      <c r="BV44" s="305">
        <v>0</v>
      </c>
      <c r="BW44" s="305">
        <v>0</v>
      </c>
      <c r="BX44" s="305">
        <v>0</v>
      </c>
      <c r="BY44" s="305">
        <v>0</v>
      </c>
      <c r="BZ44" s="305">
        <v>0</v>
      </c>
      <c r="CA44" s="305">
        <v>0</v>
      </c>
    </row>
    <row r="45" spans="1:79" x14ac:dyDescent="0.2">
      <c r="B45" s="116" t="s">
        <v>259</v>
      </c>
      <c r="D45" s="305">
        <v>0</v>
      </c>
      <c r="E45" s="305">
        <v>0</v>
      </c>
      <c r="F45" s="305">
        <v>0</v>
      </c>
      <c r="G45" s="305">
        <v>0</v>
      </c>
      <c r="H45" s="305">
        <v>0</v>
      </c>
      <c r="I45" s="305">
        <v>0</v>
      </c>
      <c r="J45" s="305">
        <v>0</v>
      </c>
      <c r="K45" s="305">
        <v>0</v>
      </c>
      <c r="L45" s="305">
        <v>0</v>
      </c>
      <c r="M45" s="305">
        <v>0</v>
      </c>
      <c r="N45" s="305">
        <v>0</v>
      </c>
      <c r="O45" s="305">
        <v>0</v>
      </c>
      <c r="P45" s="305">
        <v>0</v>
      </c>
      <c r="Q45" s="305">
        <v>0</v>
      </c>
      <c r="R45" s="305">
        <v>0</v>
      </c>
      <c r="S45" s="305">
        <v>0</v>
      </c>
      <c r="T45" s="305">
        <v>0</v>
      </c>
      <c r="U45" s="305">
        <v>0</v>
      </c>
      <c r="V45" s="305">
        <v>0</v>
      </c>
      <c r="W45" s="305">
        <v>0</v>
      </c>
      <c r="X45" s="305">
        <v>0</v>
      </c>
      <c r="Y45" s="305">
        <v>0</v>
      </c>
      <c r="Z45" s="305">
        <v>0</v>
      </c>
      <c r="AA45" s="305">
        <v>0</v>
      </c>
      <c r="AB45" s="305">
        <v>0</v>
      </c>
      <c r="AC45" s="305">
        <v>0</v>
      </c>
      <c r="AD45" s="305">
        <v>0</v>
      </c>
      <c r="AE45" s="305">
        <v>0</v>
      </c>
      <c r="AF45" s="305">
        <v>0</v>
      </c>
      <c r="AG45" s="305">
        <v>0</v>
      </c>
      <c r="AH45" s="305">
        <v>0</v>
      </c>
      <c r="AI45" s="305">
        <v>0</v>
      </c>
      <c r="AJ45" s="305">
        <v>0</v>
      </c>
      <c r="AK45" s="305">
        <v>0</v>
      </c>
      <c r="AL45" s="305">
        <v>0</v>
      </c>
      <c r="AM45" s="305">
        <v>0</v>
      </c>
      <c r="AN45" s="305">
        <v>0</v>
      </c>
      <c r="AO45" s="305">
        <v>0</v>
      </c>
      <c r="AP45" s="305">
        <v>0</v>
      </c>
      <c r="AQ45" s="305">
        <v>0</v>
      </c>
      <c r="AR45" s="305">
        <v>0</v>
      </c>
      <c r="AS45" s="305">
        <v>0</v>
      </c>
      <c r="AT45" s="305">
        <v>0</v>
      </c>
      <c r="AU45" s="305">
        <v>0</v>
      </c>
      <c r="AV45" s="305">
        <v>0</v>
      </c>
      <c r="AW45" s="305">
        <v>0</v>
      </c>
      <c r="AX45" s="305">
        <v>0</v>
      </c>
      <c r="AY45" s="305">
        <v>0</v>
      </c>
      <c r="AZ45" s="305">
        <v>0</v>
      </c>
      <c r="BA45" s="305">
        <v>0</v>
      </c>
      <c r="BB45" s="305">
        <v>0</v>
      </c>
      <c r="BC45" s="305">
        <v>0</v>
      </c>
      <c r="BD45" s="305">
        <v>0</v>
      </c>
      <c r="BE45" s="305">
        <v>0</v>
      </c>
      <c r="BF45" s="305">
        <v>0</v>
      </c>
      <c r="BG45" s="305">
        <v>0</v>
      </c>
      <c r="BH45" s="305">
        <v>0</v>
      </c>
      <c r="BI45" s="305">
        <v>0</v>
      </c>
      <c r="BJ45" s="305">
        <v>0</v>
      </c>
      <c r="BK45" s="305">
        <v>-23482.89</v>
      </c>
      <c r="BL45" s="117">
        <f>-'Schedule 40'!C42</f>
        <v>-54911.5</v>
      </c>
      <c r="BM45" s="117">
        <f>-'Schedule 40'!D42</f>
        <v>-50921.5</v>
      </c>
      <c r="BN45" s="117">
        <f>-'Schedule 40'!E42</f>
        <v>-51866.13</v>
      </c>
      <c r="BO45" s="117">
        <f>-'Schedule 40'!F42</f>
        <v>-57051.43</v>
      </c>
      <c r="BP45" s="117">
        <f>-'Schedule 40'!G42</f>
        <v>-59151.79</v>
      </c>
      <c r="BQ45" s="117">
        <f>-'Schedule 40'!H42</f>
        <v>-56934.21</v>
      </c>
      <c r="BR45" s="117">
        <f>-'Schedule 40'!I42</f>
        <v>-72101.990000000005</v>
      </c>
      <c r="BS45" s="117">
        <f>-'Schedule 40'!J42</f>
        <v>-62760.65</v>
      </c>
      <c r="BT45" s="117">
        <f>-'Schedule 40'!K42</f>
        <v>-61567.75</v>
      </c>
      <c r="BU45" s="117">
        <f>-'Schedule 40'!L42</f>
        <v>-61071.14</v>
      </c>
      <c r="BV45" s="117">
        <f>-'Schedule 40'!M42</f>
        <v>-54624.42</v>
      </c>
      <c r="BW45" s="117">
        <f>-'Schedule 40'!N42</f>
        <v>-63853.65</v>
      </c>
      <c r="BX45" s="305">
        <v>-59213.09</v>
      </c>
      <c r="BY45" s="305">
        <v>-63770.66</v>
      </c>
      <c r="BZ45" s="117">
        <f>-'Amort Estimate'!D43</f>
        <v>-73346.790364500048</v>
      </c>
      <c r="CA45" s="117">
        <f>-'Amort Estimate'!E43</f>
        <v>-72256.892933788578</v>
      </c>
    </row>
    <row r="46" spans="1:79" x14ac:dyDescent="0.2">
      <c r="B46" s="39" t="s">
        <v>260</v>
      </c>
      <c r="D46" s="118">
        <f>SUM(D43:D45)</f>
        <v>0</v>
      </c>
      <c r="E46" s="118">
        <f>SUM(E43:E45)</f>
        <v>0</v>
      </c>
      <c r="F46" s="118">
        <f t="shared" ref="F46:BO46" si="92">SUM(F43:F45)</f>
        <v>0</v>
      </c>
      <c r="G46" s="118">
        <f t="shared" si="92"/>
        <v>0</v>
      </c>
      <c r="H46" s="118">
        <f t="shared" si="92"/>
        <v>0</v>
      </c>
      <c r="I46" s="118">
        <f t="shared" si="92"/>
        <v>0</v>
      </c>
      <c r="J46" s="118">
        <f t="shared" si="92"/>
        <v>0</v>
      </c>
      <c r="K46" s="118">
        <f t="shared" si="92"/>
        <v>0</v>
      </c>
      <c r="L46" s="118">
        <f t="shared" si="92"/>
        <v>0</v>
      </c>
      <c r="M46" s="118">
        <f t="shared" si="92"/>
        <v>0</v>
      </c>
      <c r="N46" s="118">
        <f t="shared" si="92"/>
        <v>0</v>
      </c>
      <c r="O46" s="118">
        <f t="shared" si="92"/>
        <v>0</v>
      </c>
      <c r="P46" s="118">
        <f t="shared" si="92"/>
        <v>0</v>
      </c>
      <c r="Q46" s="118">
        <f t="shared" si="92"/>
        <v>0</v>
      </c>
      <c r="R46" s="118">
        <f t="shared" si="92"/>
        <v>0</v>
      </c>
      <c r="S46" s="118">
        <f t="shared" si="92"/>
        <v>0</v>
      </c>
      <c r="T46" s="118">
        <f t="shared" si="92"/>
        <v>0</v>
      </c>
      <c r="U46" s="118">
        <f t="shared" si="92"/>
        <v>0</v>
      </c>
      <c r="V46" s="118">
        <f t="shared" si="92"/>
        <v>0</v>
      </c>
      <c r="W46" s="118">
        <f t="shared" si="92"/>
        <v>0</v>
      </c>
      <c r="X46" s="118">
        <f t="shared" si="92"/>
        <v>0</v>
      </c>
      <c r="Y46" s="118">
        <f t="shared" si="92"/>
        <v>0</v>
      </c>
      <c r="Z46" s="118">
        <f t="shared" si="92"/>
        <v>0</v>
      </c>
      <c r="AA46" s="118">
        <f t="shared" si="92"/>
        <v>0</v>
      </c>
      <c r="AB46" s="118">
        <f t="shared" si="92"/>
        <v>0</v>
      </c>
      <c r="AC46" s="118">
        <f t="shared" si="92"/>
        <v>0</v>
      </c>
      <c r="AD46" s="118">
        <f t="shared" si="92"/>
        <v>0</v>
      </c>
      <c r="AE46" s="118">
        <f t="shared" si="92"/>
        <v>0</v>
      </c>
      <c r="AF46" s="118">
        <f t="shared" si="92"/>
        <v>0</v>
      </c>
      <c r="AG46" s="118">
        <f t="shared" si="92"/>
        <v>0</v>
      </c>
      <c r="AH46" s="118">
        <f t="shared" si="92"/>
        <v>0</v>
      </c>
      <c r="AI46" s="118">
        <f t="shared" si="92"/>
        <v>0</v>
      </c>
      <c r="AJ46" s="118">
        <f t="shared" si="92"/>
        <v>0</v>
      </c>
      <c r="AK46" s="118">
        <f t="shared" si="92"/>
        <v>0</v>
      </c>
      <c r="AL46" s="118">
        <f t="shared" si="92"/>
        <v>0</v>
      </c>
      <c r="AM46" s="118">
        <f t="shared" si="92"/>
        <v>0</v>
      </c>
      <c r="AN46" s="118">
        <f t="shared" si="92"/>
        <v>0</v>
      </c>
      <c r="AO46" s="118">
        <f t="shared" si="92"/>
        <v>0</v>
      </c>
      <c r="AP46" s="118">
        <f t="shared" si="92"/>
        <v>0</v>
      </c>
      <c r="AQ46" s="118">
        <f t="shared" si="92"/>
        <v>0</v>
      </c>
      <c r="AR46" s="118">
        <f t="shared" si="92"/>
        <v>0</v>
      </c>
      <c r="AS46" s="118">
        <f t="shared" si="92"/>
        <v>0</v>
      </c>
      <c r="AT46" s="118">
        <f t="shared" si="92"/>
        <v>0</v>
      </c>
      <c r="AU46" s="118">
        <f t="shared" si="92"/>
        <v>0</v>
      </c>
      <c r="AV46" s="118">
        <f t="shared" si="92"/>
        <v>0</v>
      </c>
      <c r="AW46" s="118">
        <f t="shared" si="92"/>
        <v>0</v>
      </c>
      <c r="AX46" s="118">
        <f t="shared" si="92"/>
        <v>0</v>
      </c>
      <c r="AY46" s="118">
        <f t="shared" si="92"/>
        <v>0</v>
      </c>
      <c r="AZ46" s="118">
        <f t="shared" si="92"/>
        <v>0</v>
      </c>
      <c r="BA46" s="118">
        <f t="shared" si="92"/>
        <v>0</v>
      </c>
      <c r="BB46" s="118">
        <f t="shared" si="92"/>
        <v>0</v>
      </c>
      <c r="BC46" s="118">
        <f t="shared" si="92"/>
        <v>0</v>
      </c>
      <c r="BD46" s="118">
        <f t="shared" si="92"/>
        <v>0</v>
      </c>
      <c r="BE46" s="118">
        <f t="shared" si="92"/>
        <v>0</v>
      </c>
      <c r="BF46" s="118">
        <f t="shared" si="92"/>
        <v>0</v>
      </c>
      <c r="BG46" s="118">
        <f t="shared" si="92"/>
        <v>0</v>
      </c>
      <c r="BH46" s="118">
        <f t="shared" si="92"/>
        <v>0</v>
      </c>
      <c r="BI46" s="118">
        <f t="shared" si="92"/>
        <v>0</v>
      </c>
      <c r="BJ46" s="118">
        <f t="shared" si="92"/>
        <v>0</v>
      </c>
      <c r="BK46" s="118">
        <f t="shared" si="92"/>
        <v>-23482.89</v>
      </c>
      <c r="BL46" s="118">
        <f t="shared" si="92"/>
        <v>282987.77231000003</v>
      </c>
      <c r="BM46" s="118">
        <f t="shared" si="92"/>
        <v>-50921.5</v>
      </c>
      <c r="BN46" s="118">
        <f t="shared" si="92"/>
        <v>-51866.13</v>
      </c>
      <c r="BO46" s="118">
        <f t="shared" si="92"/>
        <v>-57051.43</v>
      </c>
      <c r="BP46" s="118">
        <f t="shared" ref="BP46:BV46" si="93">SUM(BP43:BP45)</f>
        <v>800464.00383365294</v>
      </c>
      <c r="BQ46" s="118">
        <f t="shared" si="93"/>
        <v>-56934.21</v>
      </c>
      <c r="BR46" s="118">
        <f t="shared" si="93"/>
        <v>-72101.990000000005</v>
      </c>
      <c r="BS46" s="118">
        <f t="shared" si="93"/>
        <v>-62760.65</v>
      </c>
      <c r="BT46" s="118">
        <f t="shared" si="93"/>
        <v>-61567.75</v>
      </c>
      <c r="BU46" s="118">
        <f t="shared" si="93"/>
        <v>-61071.14</v>
      </c>
      <c r="BV46" s="118">
        <f t="shared" si="93"/>
        <v>-54624.42</v>
      </c>
      <c r="BW46" s="118">
        <f t="shared" ref="BW46:CA46" si="94">SUM(BW43:BW45)</f>
        <v>-63853.65</v>
      </c>
      <c r="BX46" s="118">
        <f t="shared" si="94"/>
        <v>-59213.09</v>
      </c>
      <c r="BY46" s="118">
        <f t="shared" si="94"/>
        <v>-63770.66</v>
      </c>
      <c r="BZ46" s="118">
        <f t="shared" si="94"/>
        <v>-73346.790364500048</v>
      </c>
      <c r="CA46" s="118">
        <f t="shared" si="94"/>
        <v>-72256.892933788578</v>
      </c>
    </row>
    <row r="47" spans="1:79" x14ac:dyDescent="0.2">
      <c r="B47" s="39" t="s">
        <v>261</v>
      </c>
      <c r="D47" s="115">
        <f>D42+D46</f>
        <v>0</v>
      </c>
      <c r="E47" s="115">
        <f>E42+E46</f>
        <v>0</v>
      </c>
      <c r="F47" s="115">
        <f t="shared" ref="F47:BO47" si="95">F42+F46</f>
        <v>0</v>
      </c>
      <c r="G47" s="115">
        <f t="shared" si="95"/>
        <v>0</v>
      </c>
      <c r="H47" s="115">
        <f t="shared" si="95"/>
        <v>0</v>
      </c>
      <c r="I47" s="115">
        <f t="shared" si="95"/>
        <v>0</v>
      </c>
      <c r="J47" s="115">
        <f t="shared" si="95"/>
        <v>0</v>
      </c>
      <c r="K47" s="115">
        <f t="shared" si="95"/>
        <v>0</v>
      </c>
      <c r="L47" s="115">
        <f t="shared" si="95"/>
        <v>0</v>
      </c>
      <c r="M47" s="115">
        <f t="shared" si="95"/>
        <v>0</v>
      </c>
      <c r="N47" s="115">
        <f t="shared" si="95"/>
        <v>0</v>
      </c>
      <c r="O47" s="115">
        <f t="shared" si="95"/>
        <v>0</v>
      </c>
      <c r="P47" s="115">
        <f t="shared" si="95"/>
        <v>0</v>
      </c>
      <c r="Q47" s="115">
        <f t="shared" si="95"/>
        <v>0</v>
      </c>
      <c r="R47" s="115">
        <f t="shared" si="95"/>
        <v>0</v>
      </c>
      <c r="S47" s="115">
        <f t="shared" si="95"/>
        <v>0</v>
      </c>
      <c r="T47" s="115">
        <f t="shared" si="95"/>
        <v>0</v>
      </c>
      <c r="U47" s="115">
        <f t="shared" si="95"/>
        <v>0</v>
      </c>
      <c r="V47" s="115">
        <f t="shared" si="95"/>
        <v>0</v>
      </c>
      <c r="W47" s="115">
        <f t="shared" si="95"/>
        <v>0</v>
      </c>
      <c r="X47" s="115">
        <f t="shared" si="95"/>
        <v>0</v>
      </c>
      <c r="Y47" s="115">
        <f t="shared" si="95"/>
        <v>0</v>
      </c>
      <c r="Z47" s="115">
        <f t="shared" si="95"/>
        <v>0</v>
      </c>
      <c r="AA47" s="115">
        <f t="shared" si="95"/>
        <v>0</v>
      </c>
      <c r="AB47" s="115">
        <f t="shared" si="95"/>
        <v>0</v>
      </c>
      <c r="AC47" s="115">
        <f t="shared" si="95"/>
        <v>0</v>
      </c>
      <c r="AD47" s="115">
        <f t="shared" si="95"/>
        <v>0</v>
      </c>
      <c r="AE47" s="115">
        <f t="shared" si="95"/>
        <v>0</v>
      </c>
      <c r="AF47" s="115">
        <f t="shared" si="95"/>
        <v>0</v>
      </c>
      <c r="AG47" s="115">
        <f t="shared" si="95"/>
        <v>0</v>
      </c>
      <c r="AH47" s="115">
        <f t="shared" si="95"/>
        <v>0</v>
      </c>
      <c r="AI47" s="115">
        <f t="shared" si="95"/>
        <v>0</v>
      </c>
      <c r="AJ47" s="115">
        <f t="shared" si="95"/>
        <v>0</v>
      </c>
      <c r="AK47" s="115">
        <f t="shared" si="95"/>
        <v>0</v>
      </c>
      <c r="AL47" s="115">
        <f t="shared" si="95"/>
        <v>0</v>
      </c>
      <c r="AM47" s="115">
        <f t="shared" si="95"/>
        <v>0</v>
      </c>
      <c r="AN47" s="115">
        <f t="shared" si="95"/>
        <v>0</v>
      </c>
      <c r="AO47" s="115">
        <f t="shared" si="95"/>
        <v>0</v>
      </c>
      <c r="AP47" s="115">
        <f t="shared" si="95"/>
        <v>0</v>
      </c>
      <c r="AQ47" s="115">
        <f t="shared" si="95"/>
        <v>0</v>
      </c>
      <c r="AR47" s="115">
        <f t="shared" si="95"/>
        <v>0</v>
      </c>
      <c r="AS47" s="115">
        <f t="shared" si="95"/>
        <v>0</v>
      </c>
      <c r="AT47" s="115">
        <f t="shared" si="95"/>
        <v>0</v>
      </c>
      <c r="AU47" s="115">
        <f t="shared" si="95"/>
        <v>0</v>
      </c>
      <c r="AV47" s="115">
        <f t="shared" si="95"/>
        <v>0</v>
      </c>
      <c r="AW47" s="115">
        <f t="shared" si="95"/>
        <v>0</v>
      </c>
      <c r="AX47" s="115">
        <f t="shared" si="95"/>
        <v>0</v>
      </c>
      <c r="AY47" s="115">
        <f t="shared" si="95"/>
        <v>0</v>
      </c>
      <c r="AZ47" s="115">
        <f t="shared" si="95"/>
        <v>0</v>
      </c>
      <c r="BA47" s="115">
        <f t="shared" si="95"/>
        <v>0</v>
      </c>
      <c r="BB47" s="115">
        <f t="shared" si="95"/>
        <v>0</v>
      </c>
      <c r="BC47" s="115">
        <f t="shared" si="95"/>
        <v>0</v>
      </c>
      <c r="BD47" s="115">
        <f t="shared" si="95"/>
        <v>0</v>
      </c>
      <c r="BE47" s="115">
        <f t="shared" si="95"/>
        <v>0</v>
      </c>
      <c r="BF47" s="115">
        <f t="shared" si="95"/>
        <v>0</v>
      </c>
      <c r="BG47" s="115">
        <f t="shared" si="95"/>
        <v>0</v>
      </c>
      <c r="BH47" s="115">
        <f t="shared" si="95"/>
        <v>0</v>
      </c>
      <c r="BI47" s="115">
        <f t="shared" si="95"/>
        <v>0</v>
      </c>
      <c r="BJ47" s="115">
        <f t="shared" si="95"/>
        <v>0</v>
      </c>
      <c r="BK47" s="115">
        <f t="shared" si="95"/>
        <v>-23482.89</v>
      </c>
      <c r="BL47" s="115">
        <f t="shared" si="95"/>
        <v>259504.88231000002</v>
      </c>
      <c r="BM47" s="115">
        <f t="shared" si="95"/>
        <v>208583.38231000002</v>
      </c>
      <c r="BN47" s="115">
        <f t="shared" si="95"/>
        <v>156717.25231000001</v>
      </c>
      <c r="BO47" s="115">
        <f t="shared" si="95"/>
        <v>99665.822310000018</v>
      </c>
      <c r="BP47" s="115">
        <f t="shared" ref="BP47:BV47" si="96">BP42+BP46</f>
        <v>900129.8261436529</v>
      </c>
      <c r="BQ47" s="115">
        <f t="shared" si="96"/>
        <v>843195.61614365294</v>
      </c>
      <c r="BR47" s="115">
        <f t="shared" si="96"/>
        <v>771093.62614365295</v>
      </c>
      <c r="BS47" s="115">
        <f t="shared" si="96"/>
        <v>708332.97614365292</v>
      </c>
      <c r="BT47" s="115">
        <f t="shared" si="96"/>
        <v>646765.22614365292</v>
      </c>
      <c r="BU47" s="115">
        <f t="shared" si="96"/>
        <v>585694.08614365291</v>
      </c>
      <c r="BV47" s="115">
        <f t="shared" si="96"/>
        <v>531069.66614365287</v>
      </c>
      <c r="BW47" s="115">
        <f t="shared" ref="BW47:CA47" si="97">BW42+BW46</f>
        <v>467216.01614365284</v>
      </c>
      <c r="BX47" s="115">
        <f t="shared" si="97"/>
        <v>408002.92614365288</v>
      </c>
      <c r="BY47" s="115">
        <f t="shared" si="97"/>
        <v>344232.26614365284</v>
      </c>
      <c r="BZ47" s="115">
        <f t="shared" si="97"/>
        <v>270885.47577915282</v>
      </c>
      <c r="CA47" s="115">
        <f t="shared" si="97"/>
        <v>198628.58284536423</v>
      </c>
    </row>
    <row r="48" spans="1:79" x14ac:dyDescent="0.2">
      <c r="BW48" s="115"/>
      <c r="BX48" s="115"/>
      <c r="BY48" s="115"/>
      <c r="BZ48" s="115"/>
      <c r="CA48" s="115"/>
    </row>
    <row r="49" spans="1:79" x14ac:dyDescent="0.2">
      <c r="A49" s="4" t="s">
        <v>266</v>
      </c>
      <c r="C49" s="120">
        <v>18239101</v>
      </c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Y49" s="25"/>
      <c r="BZ49" s="25"/>
      <c r="CA49" s="25"/>
    </row>
    <row r="50" spans="1:79" x14ac:dyDescent="0.2">
      <c r="B50" s="39" t="s">
        <v>257</v>
      </c>
      <c r="C50" s="120">
        <v>25400471</v>
      </c>
      <c r="D50" s="115">
        <v>0</v>
      </c>
      <c r="E50" s="115">
        <f>D54</f>
        <v>0</v>
      </c>
      <c r="F50" s="115">
        <f>E54</f>
        <v>0</v>
      </c>
      <c r="G50" s="115">
        <f t="shared" ref="G50:BO50" si="98">F54</f>
        <v>0</v>
      </c>
      <c r="H50" s="115">
        <f t="shared" si="98"/>
        <v>0</v>
      </c>
      <c r="I50" s="115">
        <f t="shared" si="98"/>
        <v>0</v>
      </c>
      <c r="J50" s="115">
        <f t="shared" si="98"/>
        <v>0</v>
      </c>
      <c r="K50" s="115">
        <f t="shared" si="98"/>
        <v>0</v>
      </c>
      <c r="L50" s="115">
        <f t="shared" si="98"/>
        <v>0</v>
      </c>
      <c r="M50" s="115">
        <f t="shared" si="98"/>
        <v>0</v>
      </c>
      <c r="N50" s="115">
        <f t="shared" si="98"/>
        <v>0</v>
      </c>
      <c r="O50" s="115">
        <f t="shared" si="98"/>
        <v>0</v>
      </c>
      <c r="P50" s="115">
        <f t="shared" si="98"/>
        <v>0</v>
      </c>
      <c r="Q50" s="115">
        <f t="shared" si="98"/>
        <v>0</v>
      </c>
      <c r="R50" s="115">
        <f t="shared" si="98"/>
        <v>0</v>
      </c>
      <c r="S50" s="115">
        <f t="shared" si="98"/>
        <v>0</v>
      </c>
      <c r="T50" s="115">
        <f t="shared" si="98"/>
        <v>0</v>
      </c>
      <c r="U50" s="115">
        <f t="shared" si="98"/>
        <v>-168504.32698013465</v>
      </c>
      <c r="V50" s="115">
        <f t="shared" si="98"/>
        <v>-153067.87387301345</v>
      </c>
      <c r="W50" s="115">
        <f t="shared" si="98"/>
        <v>-136870.38635348945</v>
      </c>
      <c r="X50" s="115">
        <f t="shared" si="98"/>
        <v>-121693.79843201705</v>
      </c>
      <c r="Y50" s="115">
        <f t="shared" si="98"/>
        <v>-107051.81621468785</v>
      </c>
      <c r="Z50" s="115">
        <f t="shared" si="98"/>
        <v>-92440.277160452242</v>
      </c>
      <c r="AA50" s="115">
        <f t="shared" si="98"/>
        <v>-78439.76895367344</v>
      </c>
      <c r="AB50" s="115">
        <f t="shared" si="98"/>
        <v>-64131.604460193441</v>
      </c>
      <c r="AC50" s="115">
        <f t="shared" si="98"/>
        <v>-47992.293593999842</v>
      </c>
      <c r="AD50" s="115">
        <f t="shared" si="98"/>
        <v>-32776.33104900024</v>
      </c>
      <c r="AE50" s="115">
        <f t="shared" si="98"/>
        <v>-18883.213003065841</v>
      </c>
      <c r="AF50" s="115">
        <f t="shared" si="98"/>
        <v>-5600.2573196982412</v>
      </c>
      <c r="AG50" s="115">
        <f t="shared" si="98"/>
        <v>1165638.2562179731</v>
      </c>
      <c r="AH50" s="115">
        <f t="shared" si="98"/>
        <v>1074933.1920167054</v>
      </c>
      <c r="AI50" s="115">
        <f t="shared" si="98"/>
        <v>956803.34807238227</v>
      </c>
      <c r="AJ50" s="115">
        <f t="shared" si="98"/>
        <v>856844.59464242449</v>
      </c>
      <c r="AK50" s="115">
        <f t="shared" si="98"/>
        <v>750255.56148134149</v>
      </c>
      <c r="AL50" s="115">
        <f t="shared" si="98"/>
        <v>653378.38980668085</v>
      </c>
      <c r="AM50" s="115">
        <f t="shared" si="98"/>
        <v>563350.89117573074</v>
      </c>
      <c r="AN50" s="115">
        <f t="shared" si="98"/>
        <v>461891.73857335182</v>
      </c>
      <c r="AO50" s="115">
        <f t="shared" si="98"/>
        <v>369274.28772768821</v>
      </c>
      <c r="AP50" s="115">
        <f t="shared" si="98"/>
        <v>266834.7492021214</v>
      </c>
      <c r="AQ50" s="115">
        <f t="shared" si="98"/>
        <v>175239.93129764916</v>
      </c>
      <c r="AR50" s="115">
        <f t="shared" si="98"/>
        <v>81621.29183429676</v>
      </c>
      <c r="AS50" s="115">
        <f t="shared" si="98"/>
        <v>14125.692600086637</v>
      </c>
      <c r="AT50" s="115">
        <f t="shared" si="98"/>
        <v>-3151.432154795566</v>
      </c>
      <c r="AU50" s="115">
        <f t="shared" si="98"/>
        <v>-10978.557360647967</v>
      </c>
      <c r="AV50" s="115">
        <f t="shared" si="98"/>
        <v>-18716.341866185605</v>
      </c>
      <c r="AW50" s="115">
        <f t="shared" si="98"/>
        <v>-27032.611830648606</v>
      </c>
      <c r="AX50" s="115">
        <f t="shared" si="98"/>
        <v>-34630.266468809954</v>
      </c>
      <c r="AY50" s="115">
        <f t="shared" si="98"/>
        <v>-41359.970424349493</v>
      </c>
      <c r="AZ50" s="115">
        <f t="shared" si="98"/>
        <v>-48866.341635780293</v>
      </c>
      <c r="BA50" s="115">
        <f t="shared" si="98"/>
        <v>-56057.771635780293</v>
      </c>
      <c r="BB50" s="115">
        <f t="shared" si="98"/>
        <v>-63305.551635780292</v>
      </c>
      <c r="BC50" s="115">
        <f t="shared" si="98"/>
        <v>-70539.971635780297</v>
      </c>
      <c r="BD50" s="115">
        <f t="shared" si="98"/>
        <v>-77454.721635780297</v>
      </c>
      <c r="BE50" s="115">
        <f t="shared" si="98"/>
        <v>-698139.13163578033</v>
      </c>
      <c r="BF50" s="115">
        <f t="shared" si="98"/>
        <v>-636374.74163578032</v>
      </c>
      <c r="BG50" s="115">
        <f t="shared" si="98"/>
        <v>-573333.78163578035</v>
      </c>
      <c r="BH50" s="115">
        <f t="shared" si="98"/>
        <v>-507751.45163578034</v>
      </c>
      <c r="BI50" s="115">
        <f t="shared" si="98"/>
        <v>-441936.59163578035</v>
      </c>
      <c r="BJ50" s="115">
        <f t="shared" si="98"/>
        <v>-378690.52163578034</v>
      </c>
      <c r="BK50" s="115">
        <f t="shared" si="98"/>
        <v>-318387.61163578031</v>
      </c>
      <c r="BL50" s="115">
        <f t="shared" si="98"/>
        <v>-255908.1616357803</v>
      </c>
      <c r="BM50" s="115">
        <f t="shared" si="98"/>
        <v>-195081.93163578029</v>
      </c>
      <c r="BN50" s="115">
        <f t="shared" si="98"/>
        <v>-131774.9116357803</v>
      </c>
      <c r="BO50" s="115">
        <f t="shared" si="98"/>
        <v>-72586.711635780302</v>
      </c>
      <c r="BP50" s="115">
        <f t="shared" ref="BP50" si="99">BO54</f>
        <v>-13570.7016357803</v>
      </c>
      <c r="BQ50" s="115">
        <f t="shared" ref="BQ50" si="100">BP54</f>
        <v>-219661.47221055531</v>
      </c>
      <c r="BR50" s="115">
        <f t="shared" ref="BR50" si="101">BQ54</f>
        <v>-196486.60221055531</v>
      </c>
      <c r="BS50" s="115">
        <f t="shared" ref="BS50" si="102">BR54</f>
        <v>-173002.00221055531</v>
      </c>
      <c r="BT50" s="115">
        <f t="shared" ref="BT50" si="103">BS54</f>
        <v>-147695.16221055531</v>
      </c>
      <c r="BU50" s="115">
        <f t="shared" ref="BU50" si="104">BT54</f>
        <v>-124396.54221055532</v>
      </c>
      <c r="BV50" s="115">
        <f t="shared" ref="BV50" si="105">BU54</f>
        <v>-101759.92221055532</v>
      </c>
      <c r="BW50" s="115">
        <f t="shared" ref="BW50" si="106">BV54</f>
        <v>-80713.752210555322</v>
      </c>
      <c r="BX50" s="115">
        <f t="shared" ref="BX50" si="107">BW54</f>
        <v>-58251.622210555317</v>
      </c>
      <c r="BY50" s="115">
        <f t="shared" ref="BY50" si="108">BX54</f>
        <v>-37568.792210555315</v>
      </c>
      <c r="BZ50" s="115">
        <f t="shared" ref="BZ50" si="109">BY54</f>
        <v>-16534.542210555315</v>
      </c>
      <c r="CA50" s="115">
        <f t="shared" ref="CA50" si="110">BZ54</f>
        <v>4083.567064844683</v>
      </c>
    </row>
    <row r="51" spans="1:79" x14ac:dyDescent="0.2">
      <c r="B51" s="116" t="s">
        <v>258</v>
      </c>
      <c r="C51" s="114"/>
      <c r="D51" s="305">
        <v>0</v>
      </c>
      <c r="E51" s="305">
        <v>0</v>
      </c>
      <c r="F51" s="305">
        <v>0</v>
      </c>
      <c r="G51" s="305">
        <v>0</v>
      </c>
      <c r="H51" s="305">
        <v>0</v>
      </c>
      <c r="I51" s="305">
        <v>0</v>
      </c>
      <c r="J51" s="305">
        <v>0</v>
      </c>
      <c r="K51" s="305">
        <v>0</v>
      </c>
      <c r="L51" s="305">
        <v>0</v>
      </c>
      <c r="M51" s="305">
        <v>0</v>
      </c>
      <c r="N51" s="305">
        <v>0</v>
      </c>
      <c r="O51" s="305">
        <v>0</v>
      </c>
      <c r="P51" s="305">
        <v>0</v>
      </c>
      <c r="Q51" s="305">
        <v>0</v>
      </c>
      <c r="R51" s="305">
        <v>0</v>
      </c>
      <c r="S51" s="305">
        <v>0</v>
      </c>
      <c r="T51" s="305">
        <v>-174339.95907047705</v>
      </c>
      <c r="U51" s="305">
        <v>0</v>
      </c>
      <c r="V51" s="305">
        <v>0</v>
      </c>
      <c r="W51" s="305">
        <v>0</v>
      </c>
      <c r="X51" s="305">
        <v>0</v>
      </c>
      <c r="Y51" s="305">
        <v>0</v>
      </c>
      <c r="Z51" s="305">
        <v>0</v>
      </c>
      <c r="AA51" s="305">
        <v>0</v>
      </c>
      <c r="AB51" s="305">
        <v>0</v>
      </c>
      <c r="AC51" s="305">
        <v>0</v>
      </c>
      <c r="AD51" s="305">
        <v>0</v>
      </c>
      <c r="AE51" s="305">
        <v>0</v>
      </c>
      <c r="AF51" s="305">
        <v>1202060.3148560976</v>
      </c>
      <c r="AG51" s="305">
        <v>0</v>
      </c>
      <c r="AH51" s="305">
        <v>0</v>
      </c>
      <c r="AI51" s="305">
        <v>0</v>
      </c>
      <c r="AJ51" s="305">
        <v>0</v>
      </c>
      <c r="AK51" s="305">
        <v>0</v>
      </c>
      <c r="AL51" s="305">
        <v>0</v>
      </c>
      <c r="AM51" s="305">
        <v>0</v>
      </c>
      <c r="AN51" s="305">
        <v>0</v>
      </c>
      <c r="AO51" s="305">
        <v>0</v>
      </c>
      <c r="AP51" s="305">
        <v>0</v>
      </c>
      <c r="AQ51" s="305">
        <v>0</v>
      </c>
      <c r="AR51" s="305">
        <v>-8392.3902011108112</v>
      </c>
      <c r="AS51" s="305">
        <v>0</v>
      </c>
      <c r="AT51" s="305">
        <v>0</v>
      </c>
      <c r="AU51" s="305">
        <v>0</v>
      </c>
      <c r="AV51" s="305">
        <v>0</v>
      </c>
      <c r="AW51" s="305">
        <v>0</v>
      </c>
      <c r="AX51" s="305">
        <v>0</v>
      </c>
      <c r="AY51" s="305">
        <v>0</v>
      </c>
      <c r="AZ51" s="305">
        <v>0</v>
      </c>
      <c r="BA51" s="305">
        <v>0</v>
      </c>
      <c r="BB51" s="305">
        <v>0</v>
      </c>
      <c r="BC51" s="305">
        <v>0</v>
      </c>
      <c r="BD51" s="305">
        <v>-644684.38</v>
      </c>
      <c r="BE51" s="305">
        <v>0</v>
      </c>
      <c r="BF51" s="305">
        <v>0</v>
      </c>
      <c r="BG51" s="305">
        <v>0</v>
      </c>
      <c r="BH51" s="305">
        <v>0</v>
      </c>
      <c r="BI51" s="305">
        <v>0</v>
      </c>
      <c r="BJ51" s="305">
        <v>0</v>
      </c>
      <c r="BK51" s="305">
        <v>0</v>
      </c>
      <c r="BL51" s="305">
        <v>0</v>
      </c>
      <c r="BM51" s="305">
        <v>0</v>
      </c>
      <c r="BN51" s="305">
        <v>0</v>
      </c>
      <c r="BO51" s="305">
        <v>0</v>
      </c>
      <c r="BP51" s="305">
        <v>-251333.770574775</v>
      </c>
      <c r="BQ51" s="305">
        <v>0</v>
      </c>
      <c r="BR51" s="305">
        <v>0</v>
      </c>
      <c r="BS51" s="305">
        <v>0</v>
      </c>
      <c r="BT51" s="305">
        <v>0</v>
      </c>
      <c r="BU51" s="305">
        <v>0</v>
      </c>
      <c r="BV51" s="305">
        <v>0</v>
      </c>
      <c r="BW51" s="305">
        <v>0</v>
      </c>
      <c r="BX51" s="305">
        <v>0</v>
      </c>
      <c r="BY51" s="305">
        <v>0</v>
      </c>
      <c r="BZ51" s="305">
        <v>0</v>
      </c>
      <c r="CA51" s="305">
        <v>0</v>
      </c>
    </row>
    <row r="52" spans="1:79" x14ac:dyDescent="0.2">
      <c r="B52" s="116" t="s">
        <v>259</v>
      </c>
      <c r="D52" s="305">
        <v>0</v>
      </c>
      <c r="E52" s="305">
        <v>0</v>
      </c>
      <c r="F52" s="305">
        <v>0</v>
      </c>
      <c r="G52" s="305">
        <v>0</v>
      </c>
      <c r="H52" s="305">
        <v>0</v>
      </c>
      <c r="I52" s="305">
        <v>0</v>
      </c>
      <c r="J52" s="305">
        <v>0</v>
      </c>
      <c r="K52" s="305">
        <v>0</v>
      </c>
      <c r="L52" s="305">
        <v>0</v>
      </c>
      <c r="M52" s="305">
        <v>0</v>
      </c>
      <c r="N52" s="305">
        <v>0</v>
      </c>
      <c r="O52" s="305">
        <v>0</v>
      </c>
      <c r="P52" s="305">
        <v>0</v>
      </c>
      <c r="Q52" s="305">
        <v>0</v>
      </c>
      <c r="R52" s="305">
        <v>0</v>
      </c>
      <c r="S52" s="305">
        <v>0</v>
      </c>
      <c r="T52" s="305">
        <v>5835.6320903424003</v>
      </c>
      <c r="U52" s="305">
        <v>15436.4531071212</v>
      </c>
      <c r="V52" s="305">
        <v>16197.487519523997</v>
      </c>
      <c r="W52" s="305">
        <v>15176.587921472401</v>
      </c>
      <c r="X52" s="305">
        <v>14641.9822173292</v>
      </c>
      <c r="Y52" s="305">
        <v>14611.539054235602</v>
      </c>
      <c r="Z52" s="305">
        <v>14000.508206778799</v>
      </c>
      <c r="AA52" s="305">
        <v>14308.164493480001</v>
      </c>
      <c r="AB52" s="305">
        <v>16139.310866193598</v>
      </c>
      <c r="AC52" s="305">
        <v>15215.9625449996</v>
      </c>
      <c r="AD52" s="305">
        <v>13893.1180459344</v>
      </c>
      <c r="AE52" s="305">
        <v>13282.9556833676</v>
      </c>
      <c r="AF52" s="305">
        <v>-30821.801318426202</v>
      </c>
      <c r="AG52" s="305">
        <v>-90705.064201267684</v>
      </c>
      <c r="AH52" s="305">
        <v>-118129.8439443231</v>
      </c>
      <c r="AI52" s="305">
        <v>-99958.753429957826</v>
      </c>
      <c r="AJ52" s="305">
        <v>-106589.033161083</v>
      </c>
      <c r="AK52" s="305">
        <v>-96877.171674660611</v>
      </c>
      <c r="AL52" s="305">
        <v>-90027.498630950096</v>
      </c>
      <c r="AM52" s="305">
        <v>-101459.1526023789</v>
      </c>
      <c r="AN52" s="305">
        <v>-92617.450845663625</v>
      </c>
      <c r="AO52" s="305">
        <v>-102439.53852556681</v>
      </c>
      <c r="AP52" s="305">
        <v>-91594.81790447222</v>
      </c>
      <c r="AQ52" s="305">
        <v>-93618.639463352403</v>
      </c>
      <c r="AR52" s="305">
        <v>-59103.209033099309</v>
      </c>
      <c r="AS52" s="305">
        <v>-17277.124754882203</v>
      </c>
      <c r="AT52" s="305">
        <v>-7827.1252058524005</v>
      </c>
      <c r="AU52" s="305">
        <v>-7737.7845055376401</v>
      </c>
      <c r="AV52" s="305">
        <v>-8316.2699644630011</v>
      </c>
      <c r="AW52" s="305">
        <v>-7597.6546381613462</v>
      </c>
      <c r="AX52" s="305">
        <v>-6729.7039555395368</v>
      </c>
      <c r="AY52" s="305">
        <v>-7506.3712114308037</v>
      </c>
      <c r="AZ52" s="305">
        <v>-7191.43</v>
      </c>
      <c r="BA52" s="305">
        <v>-7247.78</v>
      </c>
      <c r="BB52" s="305">
        <v>-7234.42</v>
      </c>
      <c r="BC52" s="305">
        <v>-6914.75</v>
      </c>
      <c r="BD52" s="305">
        <v>23999.97</v>
      </c>
      <c r="BE52" s="305">
        <v>61764.39</v>
      </c>
      <c r="BF52" s="305">
        <v>63040.959999999999</v>
      </c>
      <c r="BG52" s="305">
        <v>65582.33</v>
      </c>
      <c r="BH52" s="305">
        <v>65814.86</v>
      </c>
      <c r="BI52" s="305">
        <v>63246.07</v>
      </c>
      <c r="BJ52" s="305">
        <v>60302.91</v>
      </c>
      <c r="BK52" s="305">
        <v>62479.450000000004</v>
      </c>
      <c r="BL52" s="117">
        <f>-'Schedule 12&amp;26'!C42</f>
        <v>60826.23</v>
      </c>
      <c r="BM52" s="117">
        <f>-'Schedule 12&amp;26'!D42</f>
        <v>63307.02</v>
      </c>
      <c r="BN52" s="117">
        <f>-'Schedule 12&amp;26'!E42</f>
        <v>59188.2</v>
      </c>
      <c r="BO52" s="117">
        <f>-'Schedule 12&amp;26'!F42</f>
        <v>59016.01</v>
      </c>
      <c r="BP52" s="117">
        <f>-'Schedule 12&amp;26'!G42</f>
        <v>45243</v>
      </c>
      <c r="BQ52" s="117">
        <f>-'Schedule 12&amp;26'!H42</f>
        <v>23174.87</v>
      </c>
      <c r="BR52" s="117">
        <f>-'Schedule 12&amp;26'!I42</f>
        <v>23484.6</v>
      </c>
      <c r="BS52" s="117">
        <f>-'Schedule 12&amp;26'!J42</f>
        <v>25306.84</v>
      </c>
      <c r="BT52" s="117">
        <f>-'Schedule 12&amp;26'!K42</f>
        <v>23298.62</v>
      </c>
      <c r="BU52" s="117">
        <f>-'Schedule 12&amp;26'!L42</f>
        <v>22636.62</v>
      </c>
      <c r="BV52" s="117">
        <f>-'Schedule 12&amp;26'!M42</f>
        <v>21046.17</v>
      </c>
      <c r="BW52" s="117">
        <f>-'Schedule 12&amp;26'!N42</f>
        <v>22462.13</v>
      </c>
      <c r="BX52" s="305">
        <v>20682.830000000002</v>
      </c>
      <c r="BY52" s="305">
        <v>21034.25</v>
      </c>
      <c r="BZ52" s="117">
        <f>-'Amort Estimate'!D52</f>
        <v>20618.109275399998</v>
      </c>
      <c r="CA52" s="117">
        <f>-'Amort Estimate'!E52</f>
        <v>20661.02378856</v>
      </c>
    </row>
    <row r="53" spans="1:79" x14ac:dyDescent="0.2">
      <c r="B53" s="39" t="s">
        <v>260</v>
      </c>
      <c r="D53" s="118">
        <f t="shared" ref="D53:BC53" si="111">SUM(D51:D52)</f>
        <v>0</v>
      </c>
      <c r="E53" s="118">
        <f t="shared" si="111"/>
        <v>0</v>
      </c>
      <c r="F53" s="118">
        <f t="shared" ref="F53:S53" si="112">SUM(F51:F52)</f>
        <v>0</v>
      </c>
      <c r="G53" s="118">
        <f t="shared" si="112"/>
        <v>0</v>
      </c>
      <c r="H53" s="118">
        <f t="shared" si="112"/>
        <v>0</v>
      </c>
      <c r="I53" s="118">
        <f t="shared" si="112"/>
        <v>0</v>
      </c>
      <c r="J53" s="118">
        <f t="shared" si="112"/>
        <v>0</v>
      </c>
      <c r="K53" s="118">
        <f t="shared" si="112"/>
        <v>0</v>
      </c>
      <c r="L53" s="118">
        <f t="shared" si="112"/>
        <v>0</v>
      </c>
      <c r="M53" s="118">
        <f t="shared" si="112"/>
        <v>0</v>
      </c>
      <c r="N53" s="118">
        <f t="shared" si="112"/>
        <v>0</v>
      </c>
      <c r="O53" s="118">
        <f t="shared" si="112"/>
        <v>0</v>
      </c>
      <c r="P53" s="118">
        <f t="shared" si="112"/>
        <v>0</v>
      </c>
      <c r="Q53" s="118">
        <f t="shared" si="112"/>
        <v>0</v>
      </c>
      <c r="R53" s="118">
        <f t="shared" si="112"/>
        <v>0</v>
      </c>
      <c r="S53" s="118">
        <f t="shared" si="112"/>
        <v>0</v>
      </c>
      <c r="T53" s="118">
        <f t="shared" si="111"/>
        <v>-168504.32698013465</v>
      </c>
      <c r="U53" s="118">
        <f t="shared" si="111"/>
        <v>15436.4531071212</v>
      </c>
      <c r="V53" s="118">
        <f t="shared" si="111"/>
        <v>16197.487519523997</v>
      </c>
      <c r="W53" s="118">
        <f t="shared" si="111"/>
        <v>15176.587921472401</v>
      </c>
      <c r="X53" s="118">
        <f t="shared" si="111"/>
        <v>14641.9822173292</v>
      </c>
      <c r="Y53" s="118">
        <f t="shared" si="111"/>
        <v>14611.539054235602</v>
      </c>
      <c r="Z53" s="118">
        <f t="shared" si="111"/>
        <v>14000.508206778799</v>
      </c>
      <c r="AA53" s="118">
        <f t="shared" si="111"/>
        <v>14308.164493480001</v>
      </c>
      <c r="AB53" s="118">
        <f t="shared" si="111"/>
        <v>16139.310866193598</v>
      </c>
      <c r="AC53" s="118">
        <f t="shared" si="111"/>
        <v>15215.9625449996</v>
      </c>
      <c r="AD53" s="118">
        <f t="shared" si="111"/>
        <v>13893.1180459344</v>
      </c>
      <c r="AE53" s="118">
        <f t="shared" si="111"/>
        <v>13282.9556833676</v>
      </c>
      <c r="AF53" s="118">
        <f t="shared" si="111"/>
        <v>1171238.5135376714</v>
      </c>
      <c r="AG53" s="118">
        <f t="shared" si="111"/>
        <v>-90705.064201267684</v>
      </c>
      <c r="AH53" s="118">
        <f t="shared" si="111"/>
        <v>-118129.8439443231</v>
      </c>
      <c r="AI53" s="118">
        <f t="shared" si="111"/>
        <v>-99958.753429957826</v>
      </c>
      <c r="AJ53" s="118">
        <f t="shared" si="111"/>
        <v>-106589.033161083</v>
      </c>
      <c r="AK53" s="118">
        <f t="shared" si="111"/>
        <v>-96877.171674660611</v>
      </c>
      <c r="AL53" s="118">
        <f t="shared" si="111"/>
        <v>-90027.498630950096</v>
      </c>
      <c r="AM53" s="118">
        <f t="shared" si="111"/>
        <v>-101459.1526023789</v>
      </c>
      <c r="AN53" s="118">
        <f t="shared" si="111"/>
        <v>-92617.450845663625</v>
      </c>
      <c r="AO53" s="118">
        <f t="shared" si="111"/>
        <v>-102439.53852556681</v>
      </c>
      <c r="AP53" s="118">
        <f t="shared" si="111"/>
        <v>-91594.81790447222</v>
      </c>
      <c r="AQ53" s="118">
        <f t="shared" si="111"/>
        <v>-93618.639463352403</v>
      </c>
      <c r="AR53" s="118">
        <f t="shared" si="111"/>
        <v>-67495.599234210124</v>
      </c>
      <c r="AS53" s="118">
        <f t="shared" si="111"/>
        <v>-17277.124754882203</v>
      </c>
      <c r="AT53" s="118">
        <f t="shared" si="111"/>
        <v>-7827.1252058524005</v>
      </c>
      <c r="AU53" s="118">
        <f t="shared" si="111"/>
        <v>-7737.7845055376401</v>
      </c>
      <c r="AV53" s="118">
        <f t="shared" si="111"/>
        <v>-8316.2699644630011</v>
      </c>
      <c r="AW53" s="118">
        <f t="shared" si="111"/>
        <v>-7597.6546381613462</v>
      </c>
      <c r="AX53" s="118">
        <f t="shared" si="111"/>
        <v>-6729.7039555395368</v>
      </c>
      <c r="AY53" s="118">
        <f t="shared" si="111"/>
        <v>-7506.3712114308037</v>
      </c>
      <c r="AZ53" s="118">
        <f t="shared" si="111"/>
        <v>-7191.43</v>
      </c>
      <c r="BA53" s="118">
        <f t="shared" si="111"/>
        <v>-7247.78</v>
      </c>
      <c r="BB53" s="118">
        <f t="shared" si="111"/>
        <v>-7234.42</v>
      </c>
      <c r="BC53" s="118">
        <f t="shared" si="111"/>
        <v>-6914.75</v>
      </c>
      <c r="BD53" s="118">
        <f t="shared" ref="BD53:BO53" si="113">SUM(BD51:BD52)</f>
        <v>-620684.41</v>
      </c>
      <c r="BE53" s="118">
        <f t="shared" si="113"/>
        <v>61764.39</v>
      </c>
      <c r="BF53" s="118">
        <f t="shared" si="113"/>
        <v>63040.959999999999</v>
      </c>
      <c r="BG53" s="118">
        <f t="shared" si="113"/>
        <v>65582.33</v>
      </c>
      <c r="BH53" s="118">
        <f t="shared" si="113"/>
        <v>65814.86</v>
      </c>
      <c r="BI53" s="118">
        <f t="shared" si="113"/>
        <v>63246.07</v>
      </c>
      <c r="BJ53" s="118">
        <f t="shared" si="113"/>
        <v>60302.91</v>
      </c>
      <c r="BK53" s="118">
        <f t="shared" si="113"/>
        <v>62479.450000000004</v>
      </c>
      <c r="BL53" s="118">
        <f t="shared" si="113"/>
        <v>60826.23</v>
      </c>
      <c r="BM53" s="118">
        <f t="shared" si="113"/>
        <v>63307.02</v>
      </c>
      <c r="BN53" s="118">
        <f t="shared" si="113"/>
        <v>59188.2</v>
      </c>
      <c r="BO53" s="118">
        <f t="shared" si="113"/>
        <v>59016.01</v>
      </c>
      <c r="BP53" s="118">
        <f t="shared" ref="BP53:BV53" si="114">SUM(BP51:BP52)</f>
        <v>-206090.770574775</v>
      </c>
      <c r="BQ53" s="118">
        <f t="shared" si="114"/>
        <v>23174.87</v>
      </c>
      <c r="BR53" s="118">
        <f t="shared" si="114"/>
        <v>23484.6</v>
      </c>
      <c r="BS53" s="118">
        <f t="shared" si="114"/>
        <v>25306.84</v>
      </c>
      <c r="BT53" s="118">
        <f t="shared" si="114"/>
        <v>23298.62</v>
      </c>
      <c r="BU53" s="118">
        <f t="shared" si="114"/>
        <v>22636.62</v>
      </c>
      <c r="BV53" s="118">
        <f t="shared" si="114"/>
        <v>21046.17</v>
      </c>
      <c r="BW53" s="118">
        <f t="shared" ref="BW53:CA53" si="115">SUM(BW51:BW52)</f>
        <v>22462.13</v>
      </c>
      <c r="BX53" s="118">
        <f t="shared" si="115"/>
        <v>20682.830000000002</v>
      </c>
      <c r="BY53" s="118">
        <f t="shared" si="115"/>
        <v>21034.25</v>
      </c>
      <c r="BZ53" s="118">
        <f t="shared" si="115"/>
        <v>20618.109275399998</v>
      </c>
      <c r="CA53" s="118">
        <f t="shared" si="115"/>
        <v>20661.02378856</v>
      </c>
    </row>
    <row r="54" spans="1:79" x14ac:dyDescent="0.2">
      <c r="B54" s="39" t="s">
        <v>261</v>
      </c>
      <c r="D54" s="115">
        <f t="shared" ref="D54:BO54" si="116">D50+D53</f>
        <v>0</v>
      </c>
      <c r="E54" s="115">
        <f t="shared" si="116"/>
        <v>0</v>
      </c>
      <c r="F54" s="115">
        <f t="shared" si="116"/>
        <v>0</v>
      </c>
      <c r="G54" s="115">
        <f t="shared" si="116"/>
        <v>0</v>
      </c>
      <c r="H54" s="115">
        <f t="shared" si="116"/>
        <v>0</v>
      </c>
      <c r="I54" s="115">
        <f t="shared" si="116"/>
        <v>0</v>
      </c>
      <c r="J54" s="115">
        <f t="shared" si="116"/>
        <v>0</v>
      </c>
      <c r="K54" s="115">
        <f t="shared" si="116"/>
        <v>0</v>
      </c>
      <c r="L54" s="115">
        <f t="shared" si="116"/>
        <v>0</v>
      </c>
      <c r="M54" s="115">
        <f t="shared" si="116"/>
        <v>0</v>
      </c>
      <c r="N54" s="115">
        <f t="shared" si="116"/>
        <v>0</v>
      </c>
      <c r="O54" s="115">
        <f t="shared" si="116"/>
        <v>0</v>
      </c>
      <c r="P54" s="115">
        <f t="shared" si="116"/>
        <v>0</v>
      </c>
      <c r="Q54" s="115">
        <f t="shared" si="116"/>
        <v>0</v>
      </c>
      <c r="R54" s="115">
        <f t="shared" si="116"/>
        <v>0</v>
      </c>
      <c r="S54" s="115">
        <f t="shared" si="116"/>
        <v>0</v>
      </c>
      <c r="T54" s="115">
        <f t="shared" si="116"/>
        <v>-168504.32698013465</v>
      </c>
      <c r="U54" s="115">
        <f t="shared" si="116"/>
        <v>-153067.87387301345</v>
      </c>
      <c r="V54" s="115">
        <f t="shared" si="116"/>
        <v>-136870.38635348945</v>
      </c>
      <c r="W54" s="115">
        <f t="shared" si="116"/>
        <v>-121693.79843201705</v>
      </c>
      <c r="X54" s="115">
        <f t="shared" si="116"/>
        <v>-107051.81621468785</v>
      </c>
      <c r="Y54" s="115">
        <f t="shared" si="116"/>
        <v>-92440.277160452242</v>
      </c>
      <c r="Z54" s="115">
        <f t="shared" si="116"/>
        <v>-78439.76895367344</v>
      </c>
      <c r="AA54" s="115">
        <f t="shared" si="116"/>
        <v>-64131.604460193441</v>
      </c>
      <c r="AB54" s="115">
        <f t="shared" si="116"/>
        <v>-47992.293593999842</v>
      </c>
      <c r="AC54" s="115">
        <f t="shared" si="116"/>
        <v>-32776.33104900024</v>
      </c>
      <c r="AD54" s="115">
        <f t="shared" si="116"/>
        <v>-18883.213003065841</v>
      </c>
      <c r="AE54" s="115">
        <f t="shared" si="116"/>
        <v>-5600.2573196982412</v>
      </c>
      <c r="AF54" s="115">
        <f t="shared" si="116"/>
        <v>1165638.2562179731</v>
      </c>
      <c r="AG54" s="115">
        <f t="shared" si="116"/>
        <v>1074933.1920167054</v>
      </c>
      <c r="AH54" s="115">
        <f t="shared" si="116"/>
        <v>956803.34807238227</v>
      </c>
      <c r="AI54" s="115">
        <f t="shared" si="116"/>
        <v>856844.59464242449</v>
      </c>
      <c r="AJ54" s="115">
        <f t="shared" si="116"/>
        <v>750255.56148134149</v>
      </c>
      <c r="AK54" s="115">
        <f t="shared" si="116"/>
        <v>653378.38980668085</v>
      </c>
      <c r="AL54" s="115">
        <f t="shared" si="116"/>
        <v>563350.89117573074</v>
      </c>
      <c r="AM54" s="115">
        <f t="shared" si="116"/>
        <v>461891.73857335182</v>
      </c>
      <c r="AN54" s="115">
        <f t="shared" si="116"/>
        <v>369274.28772768821</v>
      </c>
      <c r="AO54" s="115">
        <f t="shared" si="116"/>
        <v>266834.7492021214</v>
      </c>
      <c r="AP54" s="115">
        <f t="shared" si="116"/>
        <v>175239.93129764916</v>
      </c>
      <c r="AQ54" s="115">
        <f t="shared" si="116"/>
        <v>81621.29183429676</v>
      </c>
      <c r="AR54" s="115">
        <f t="shared" si="116"/>
        <v>14125.692600086637</v>
      </c>
      <c r="AS54" s="115">
        <f t="shared" si="116"/>
        <v>-3151.432154795566</v>
      </c>
      <c r="AT54" s="115">
        <f t="shared" si="116"/>
        <v>-10978.557360647967</v>
      </c>
      <c r="AU54" s="115">
        <f t="shared" si="116"/>
        <v>-18716.341866185605</v>
      </c>
      <c r="AV54" s="115">
        <f t="shared" si="116"/>
        <v>-27032.611830648606</v>
      </c>
      <c r="AW54" s="115">
        <f t="shared" si="116"/>
        <v>-34630.266468809954</v>
      </c>
      <c r="AX54" s="115">
        <f t="shared" si="116"/>
        <v>-41359.970424349493</v>
      </c>
      <c r="AY54" s="115">
        <f t="shared" si="116"/>
        <v>-48866.341635780293</v>
      </c>
      <c r="AZ54" s="115">
        <f t="shared" si="116"/>
        <v>-56057.771635780293</v>
      </c>
      <c r="BA54" s="115">
        <f t="shared" si="116"/>
        <v>-63305.551635780292</v>
      </c>
      <c r="BB54" s="115">
        <f t="shared" si="116"/>
        <v>-70539.971635780297</v>
      </c>
      <c r="BC54" s="115">
        <f t="shared" si="116"/>
        <v>-77454.721635780297</v>
      </c>
      <c r="BD54" s="115">
        <f t="shared" si="116"/>
        <v>-698139.13163578033</v>
      </c>
      <c r="BE54" s="115">
        <f t="shared" si="116"/>
        <v>-636374.74163578032</v>
      </c>
      <c r="BF54" s="115">
        <f t="shared" si="116"/>
        <v>-573333.78163578035</v>
      </c>
      <c r="BG54" s="115">
        <f t="shared" si="116"/>
        <v>-507751.45163578034</v>
      </c>
      <c r="BH54" s="115">
        <f t="shared" si="116"/>
        <v>-441936.59163578035</v>
      </c>
      <c r="BI54" s="115">
        <f t="shared" si="116"/>
        <v>-378690.52163578034</v>
      </c>
      <c r="BJ54" s="115">
        <f t="shared" si="116"/>
        <v>-318387.61163578031</v>
      </c>
      <c r="BK54" s="115">
        <f t="shared" si="116"/>
        <v>-255908.1616357803</v>
      </c>
      <c r="BL54" s="115">
        <f t="shared" si="116"/>
        <v>-195081.93163578029</v>
      </c>
      <c r="BM54" s="115">
        <f t="shared" si="116"/>
        <v>-131774.9116357803</v>
      </c>
      <c r="BN54" s="115">
        <f t="shared" si="116"/>
        <v>-72586.711635780302</v>
      </c>
      <c r="BO54" s="115">
        <f t="shared" si="116"/>
        <v>-13570.7016357803</v>
      </c>
      <c r="BP54" s="115">
        <f t="shared" ref="BP54:BV54" si="117">BP50+BP53</f>
        <v>-219661.47221055531</v>
      </c>
      <c r="BQ54" s="115">
        <f t="shared" si="117"/>
        <v>-196486.60221055531</v>
      </c>
      <c r="BR54" s="115">
        <f t="shared" si="117"/>
        <v>-173002.00221055531</v>
      </c>
      <c r="BS54" s="115">
        <f t="shared" si="117"/>
        <v>-147695.16221055531</v>
      </c>
      <c r="BT54" s="115">
        <f t="shared" si="117"/>
        <v>-124396.54221055532</v>
      </c>
      <c r="BU54" s="115">
        <f t="shared" si="117"/>
        <v>-101759.92221055532</v>
      </c>
      <c r="BV54" s="115">
        <f t="shared" si="117"/>
        <v>-80713.752210555322</v>
      </c>
      <c r="BW54" s="115">
        <f t="shared" ref="BW54:CA54" si="118">BW50+BW53</f>
        <v>-58251.622210555317</v>
      </c>
      <c r="BX54" s="115">
        <f t="shared" si="118"/>
        <v>-37568.792210555315</v>
      </c>
      <c r="BY54" s="115">
        <f t="shared" si="118"/>
        <v>-16534.542210555315</v>
      </c>
      <c r="BZ54" s="115">
        <f t="shared" si="118"/>
        <v>4083.567064844683</v>
      </c>
      <c r="CA54" s="115">
        <f t="shared" si="118"/>
        <v>24744.590853404683</v>
      </c>
    </row>
    <row r="55" spans="1:79" x14ac:dyDescent="0.2">
      <c r="BW55" s="115"/>
      <c r="BX55" s="115"/>
      <c r="BY55" s="115"/>
      <c r="BZ55" s="115"/>
      <c r="CA55" s="115"/>
    </row>
    <row r="56" spans="1:79" x14ac:dyDescent="0.2">
      <c r="A56" s="4" t="s">
        <v>267</v>
      </c>
      <c r="C56" s="120">
        <v>18239111</v>
      </c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0"/>
      <c r="BB56" s="120"/>
      <c r="BC56" s="120"/>
      <c r="BD56" s="120"/>
      <c r="BE56" s="120"/>
      <c r="BF56" s="120"/>
      <c r="BG56" s="120"/>
      <c r="BH56" s="120"/>
      <c r="BI56" s="120"/>
      <c r="BJ56" s="120"/>
      <c r="BK56" s="120"/>
      <c r="BL56" s="120"/>
      <c r="BM56" s="120"/>
      <c r="BN56" s="120"/>
      <c r="BO56" s="120"/>
      <c r="BP56" s="120"/>
      <c r="BQ56" s="120"/>
      <c r="BR56" s="120"/>
      <c r="BS56" s="120"/>
      <c r="BT56" s="120"/>
      <c r="BU56" s="120"/>
      <c r="BV56" s="120"/>
      <c r="BY56" s="25"/>
      <c r="BZ56" s="25"/>
      <c r="CA56" s="25"/>
    </row>
    <row r="57" spans="1:79" x14ac:dyDescent="0.2">
      <c r="B57" s="39" t="s">
        <v>257</v>
      </c>
      <c r="C57" s="120">
        <v>25400481</v>
      </c>
      <c r="D57" s="115">
        <v>0</v>
      </c>
      <c r="E57" s="115">
        <f>D62</f>
        <v>0</v>
      </c>
      <c r="F57" s="115">
        <f>E62</f>
        <v>0</v>
      </c>
      <c r="G57" s="115">
        <f t="shared" ref="G57:BO57" si="119">F62</f>
        <v>0</v>
      </c>
      <c r="H57" s="115">
        <f t="shared" si="119"/>
        <v>0</v>
      </c>
      <c r="I57" s="115">
        <f t="shared" si="119"/>
        <v>0</v>
      </c>
      <c r="J57" s="115">
        <f t="shared" si="119"/>
        <v>0</v>
      </c>
      <c r="K57" s="115">
        <f t="shared" si="119"/>
        <v>0</v>
      </c>
      <c r="L57" s="115">
        <f t="shared" si="119"/>
        <v>0</v>
      </c>
      <c r="M57" s="115">
        <f t="shared" si="119"/>
        <v>0</v>
      </c>
      <c r="N57" s="115">
        <f t="shared" si="119"/>
        <v>0</v>
      </c>
      <c r="O57" s="115">
        <f t="shared" si="119"/>
        <v>0</v>
      </c>
      <c r="P57" s="115">
        <f t="shared" si="119"/>
        <v>0</v>
      </c>
      <c r="Q57" s="115">
        <f t="shared" si="119"/>
        <v>0</v>
      </c>
      <c r="R57" s="115">
        <f t="shared" si="119"/>
        <v>0</v>
      </c>
      <c r="S57" s="115">
        <f t="shared" si="119"/>
        <v>0</v>
      </c>
      <c r="T57" s="115">
        <f t="shared" si="119"/>
        <v>0</v>
      </c>
      <c r="U57" s="115">
        <f t="shared" si="119"/>
        <v>-120791.26963922278</v>
      </c>
      <c r="V57" s="115">
        <f t="shared" si="119"/>
        <v>-109917.72085517838</v>
      </c>
      <c r="W57" s="115">
        <f t="shared" si="119"/>
        <v>-99127.199990121182</v>
      </c>
      <c r="X57" s="115">
        <f t="shared" si="119"/>
        <v>-90676.180053146789</v>
      </c>
      <c r="Y57" s="115">
        <f t="shared" si="119"/>
        <v>-79445.521353130796</v>
      </c>
      <c r="Z57" s="115">
        <f t="shared" si="119"/>
        <v>-68629.69913728039</v>
      </c>
      <c r="AA57" s="115">
        <f t="shared" si="119"/>
        <v>-59650.247183037987</v>
      </c>
      <c r="AB57" s="115">
        <f t="shared" si="119"/>
        <v>-49807.734647279984</v>
      </c>
      <c r="AC57" s="115">
        <f t="shared" si="119"/>
        <v>-39421.944538033182</v>
      </c>
      <c r="AD57" s="115">
        <f t="shared" si="119"/>
        <v>-27908.25634703198</v>
      </c>
      <c r="AE57" s="115">
        <f t="shared" si="119"/>
        <v>-18229.193049323581</v>
      </c>
      <c r="AF57" s="115">
        <f t="shared" si="119"/>
        <v>-8268.6429188455822</v>
      </c>
      <c r="AG57" s="115">
        <f t="shared" si="119"/>
        <v>-356.16645376838551</v>
      </c>
      <c r="AH57" s="115">
        <f t="shared" si="119"/>
        <v>603.46392124121451</v>
      </c>
      <c r="AI57" s="115">
        <f t="shared" si="119"/>
        <v>1074.2800782792144</v>
      </c>
      <c r="AJ57" s="115">
        <f t="shared" si="119"/>
        <v>1074.2800782792144</v>
      </c>
      <c r="AK57" s="115">
        <f t="shared" si="119"/>
        <v>1074.2800782792144</v>
      </c>
      <c r="AL57" s="115">
        <f t="shared" si="119"/>
        <v>1074.2800782792144</v>
      </c>
      <c r="AM57" s="115">
        <f t="shared" si="119"/>
        <v>1074.2800782792144</v>
      </c>
      <c r="AN57" s="115">
        <f t="shared" si="119"/>
        <v>1074.2800782792144</v>
      </c>
      <c r="AO57" s="115">
        <f t="shared" si="119"/>
        <v>1074.2800782792144</v>
      </c>
      <c r="AP57" s="115">
        <f t="shared" si="119"/>
        <v>1074.2800782792144</v>
      </c>
      <c r="AQ57" s="115">
        <f t="shared" si="119"/>
        <v>1074.2800782792144</v>
      </c>
      <c r="AR57" s="115">
        <f t="shared" si="119"/>
        <v>1074.2800782792144</v>
      </c>
      <c r="AS57" s="115">
        <f t="shared" si="119"/>
        <v>1359180.811589503</v>
      </c>
      <c r="AT57" s="115">
        <f t="shared" si="119"/>
        <v>1256679.8527626984</v>
      </c>
      <c r="AU57" s="115">
        <f t="shared" si="119"/>
        <v>1144474.5172622169</v>
      </c>
      <c r="AV57" s="115">
        <f t="shared" si="119"/>
        <v>991224.06644523493</v>
      </c>
      <c r="AW57" s="115">
        <f t="shared" si="119"/>
        <v>866806.36016818136</v>
      </c>
      <c r="AX57" s="115">
        <f t="shared" si="119"/>
        <v>750502.3031043855</v>
      </c>
      <c r="AY57" s="115">
        <f t="shared" si="119"/>
        <v>640125.77807959937</v>
      </c>
      <c r="AZ57" s="115">
        <f t="shared" si="119"/>
        <v>526913.34565329715</v>
      </c>
      <c r="BA57" s="115">
        <f t="shared" si="119"/>
        <v>414185.64565329714</v>
      </c>
      <c r="BB57" s="115">
        <f t="shared" si="119"/>
        <v>289529.78565329715</v>
      </c>
      <c r="BC57" s="115">
        <f t="shared" si="119"/>
        <v>173479.21565329714</v>
      </c>
      <c r="BD57" s="115">
        <f t="shared" si="119"/>
        <v>54431.575653297143</v>
      </c>
      <c r="BE57" s="115">
        <f t="shared" si="119"/>
        <v>-206875.49434670288</v>
      </c>
      <c r="BF57" s="115">
        <f t="shared" si="119"/>
        <v>-199357.75434670289</v>
      </c>
      <c r="BG57" s="115">
        <f t="shared" si="119"/>
        <v>-189360.96434670288</v>
      </c>
      <c r="BH57" s="115">
        <f t="shared" si="119"/>
        <v>-177854.86434670287</v>
      </c>
      <c r="BI57" s="115">
        <f t="shared" si="119"/>
        <v>-167227.96434670288</v>
      </c>
      <c r="BJ57" s="115">
        <f t="shared" si="119"/>
        <v>-156218.47434670289</v>
      </c>
      <c r="BK57" s="115">
        <f t="shared" si="119"/>
        <v>-146353.31434670289</v>
      </c>
      <c r="BL57" s="115">
        <f t="shared" si="119"/>
        <v>-135995.2943467029</v>
      </c>
      <c r="BM57" s="115">
        <f t="shared" si="119"/>
        <v>-125447.5343467029</v>
      </c>
      <c r="BN57" s="115">
        <f t="shared" si="119"/>
        <v>-114880.4743467029</v>
      </c>
      <c r="BO57" s="115">
        <f t="shared" si="119"/>
        <v>-105273.3143467029</v>
      </c>
      <c r="BP57" s="115">
        <f t="shared" ref="BP57" si="120">BO62</f>
        <v>-94904.884346702893</v>
      </c>
      <c r="BQ57" s="115">
        <f t="shared" ref="BQ57" si="121">BP62</f>
        <v>-244697.65466126814</v>
      </c>
      <c r="BR57" s="115">
        <f t="shared" ref="BR57" si="122">BQ62</f>
        <v>-224972.17466126813</v>
      </c>
      <c r="BS57" s="115">
        <f>BR62</f>
        <v>-203868.24466126814</v>
      </c>
      <c r="BT57" s="115">
        <f t="shared" ref="BT57" si="123">BS62</f>
        <v>-181946.42466126813</v>
      </c>
      <c r="BU57" s="115">
        <f t="shared" ref="BU57" si="124">BT62</f>
        <v>-160862.99466126814</v>
      </c>
      <c r="BV57" s="115">
        <f t="shared" ref="BV57" si="125">BU62</f>
        <v>-140645.84466126814</v>
      </c>
      <c r="BW57" s="115">
        <f t="shared" ref="BW57" si="126">BV62</f>
        <v>-121304.94466126815</v>
      </c>
      <c r="BX57" s="115">
        <f t="shared" ref="BX57" si="127">BW62</f>
        <v>-100638.71466126815</v>
      </c>
      <c r="BY57" s="115">
        <f t="shared" ref="BY57" si="128">BX62</f>
        <v>-82046.934661268155</v>
      </c>
      <c r="BZ57" s="115">
        <f t="shared" ref="BZ57" si="129">BY62</f>
        <v>-62174.394661268154</v>
      </c>
      <c r="CA57" s="115">
        <f t="shared" ref="CA57" si="130">BZ62</f>
        <v>-41080.035242708153</v>
      </c>
    </row>
    <row r="58" spans="1:79" x14ac:dyDescent="0.2">
      <c r="B58" s="116" t="s">
        <v>258</v>
      </c>
      <c r="C58" s="114"/>
      <c r="D58" s="305">
        <v>0</v>
      </c>
      <c r="E58" s="305">
        <v>0</v>
      </c>
      <c r="F58" s="305">
        <v>0</v>
      </c>
      <c r="G58" s="305">
        <v>0</v>
      </c>
      <c r="H58" s="305">
        <v>0</v>
      </c>
      <c r="I58" s="305">
        <v>0</v>
      </c>
      <c r="J58" s="305">
        <v>0</v>
      </c>
      <c r="K58" s="305">
        <v>0</v>
      </c>
      <c r="L58" s="305">
        <v>0</v>
      </c>
      <c r="M58" s="305">
        <v>0</v>
      </c>
      <c r="N58" s="305">
        <v>0</v>
      </c>
      <c r="O58" s="305">
        <v>0</v>
      </c>
      <c r="P58" s="305">
        <v>0</v>
      </c>
      <c r="Q58" s="305">
        <v>0</v>
      </c>
      <c r="R58" s="305">
        <v>0</v>
      </c>
      <c r="S58" s="305">
        <v>0</v>
      </c>
      <c r="T58" s="305">
        <v>-123235.11244162398</v>
      </c>
      <c r="U58" s="305">
        <v>0</v>
      </c>
      <c r="V58" s="305">
        <v>0</v>
      </c>
      <c r="W58" s="305">
        <v>0</v>
      </c>
      <c r="X58" s="305">
        <v>0</v>
      </c>
      <c r="Y58" s="305">
        <v>0</v>
      </c>
      <c r="Z58" s="305">
        <v>0</v>
      </c>
      <c r="AA58" s="305">
        <v>0</v>
      </c>
      <c r="AB58" s="305">
        <v>0</v>
      </c>
      <c r="AC58" s="305">
        <v>0</v>
      </c>
      <c r="AD58" s="305">
        <v>0</v>
      </c>
      <c r="AE58" s="305">
        <v>0</v>
      </c>
      <c r="AF58" s="305">
        <v>0</v>
      </c>
      <c r="AG58" s="305">
        <v>0</v>
      </c>
      <c r="AH58" s="305">
        <v>0</v>
      </c>
      <c r="AI58" s="305">
        <v>0</v>
      </c>
      <c r="AJ58" s="305">
        <v>0</v>
      </c>
      <c r="AK58" s="305">
        <v>0</v>
      </c>
      <c r="AL58" s="305">
        <v>0</v>
      </c>
      <c r="AM58" s="305">
        <v>0</v>
      </c>
      <c r="AN58" s="305">
        <v>0</v>
      </c>
      <c r="AO58" s="305">
        <v>0</v>
      </c>
      <c r="AP58" s="305">
        <v>0</v>
      </c>
      <c r="AQ58" s="305">
        <v>0</v>
      </c>
      <c r="AR58" s="305">
        <v>1389689.2889829746</v>
      </c>
      <c r="AS58" s="305">
        <v>0</v>
      </c>
      <c r="AT58" s="305">
        <v>0</v>
      </c>
      <c r="AU58" s="305">
        <v>0</v>
      </c>
      <c r="AV58" s="305">
        <v>0</v>
      </c>
      <c r="AW58" s="305">
        <v>0</v>
      </c>
      <c r="AX58" s="305">
        <v>0</v>
      </c>
      <c r="AY58" s="305">
        <v>0</v>
      </c>
      <c r="AZ58" s="305">
        <v>0</v>
      </c>
      <c r="BA58" s="305">
        <v>0</v>
      </c>
      <c r="BB58" s="305">
        <v>0</v>
      </c>
      <c r="BC58" s="305">
        <v>0</v>
      </c>
      <c r="BD58" s="305">
        <v>-195227.02</v>
      </c>
      <c r="BE58" s="305">
        <v>0</v>
      </c>
      <c r="BF58" s="305">
        <v>0</v>
      </c>
      <c r="BG58" s="305">
        <v>0</v>
      </c>
      <c r="BH58" s="305">
        <v>0</v>
      </c>
      <c r="BI58" s="305">
        <v>0</v>
      </c>
      <c r="BJ58" s="305">
        <v>0</v>
      </c>
      <c r="BK58" s="305">
        <v>0</v>
      </c>
      <c r="BL58" s="305">
        <v>0</v>
      </c>
      <c r="BM58" s="305">
        <v>0</v>
      </c>
      <c r="BN58" s="305">
        <v>0</v>
      </c>
      <c r="BO58" s="305">
        <v>0</v>
      </c>
      <c r="BP58" s="305">
        <v>-164365.95031456524</v>
      </c>
      <c r="BQ58" s="305">
        <v>0</v>
      </c>
      <c r="BR58" s="305">
        <v>0</v>
      </c>
      <c r="BS58" s="305">
        <v>0</v>
      </c>
      <c r="BT58" s="305">
        <v>0</v>
      </c>
      <c r="BU58" s="305">
        <v>0</v>
      </c>
      <c r="BV58" s="305">
        <v>0</v>
      </c>
      <c r="BW58" s="305">
        <v>0</v>
      </c>
      <c r="BX58" s="305">
        <v>0</v>
      </c>
      <c r="BY58" s="305">
        <v>0</v>
      </c>
      <c r="BZ58" s="305">
        <v>0</v>
      </c>
      <c r="CA58" s="305">
        <v>0</v>
      </c>
    </row>
    <row r="59" spans="1:79" x14ac:dyDescent="0.2">
      <c r="B59" s="116" t="s">
        <v>405</v>
      </c>
      <c r="C59" s="114"/>
      <c r="D59" s="305">
        <v>0</v>
      </c>
      <c r="E59" s="305">
        <v>0</v>
      </c>
      <c r="F59" s="305">
        <v>0</v>
      </c>
      <c r="G59" s="305">
        <v>0</v>
      </c>
      <c r="H59" s="305">
        <v>0</v>
      </c>
      <c r="I59" s="305">
        <v>0</v>
      </c>
      <c r="J59" s="305">
        <v>0</v>
      </c>
      <c r="K59" s="305">
        <v>0</v>
      </c>
      <c r="L59" s="305">
        <v>0</v>
      </c>
      <c r="M59" s="305">
        <v>0</v>
      </c>
      <c r="N59" s="305">
        <v>0</v>
      </c>
      <c r="O59" s="305">
        <v>0</v>
      </c>
      <c r="P59" s="305">
        <v>0</v>
      </c>
      <c r="Q59" s="305">
        <v>0</v>
      </c>
      <c r="R59" s="305">
        <v>0</v>
      </c>
      <c r="S59" s="305">
        <v>0</v>
      </c>
      <c r="T59" s="305">
        <v>0</v>
      </c>
      <c r="U59" s="305">
        <v>0</v>
      </c>
      <c r="V59" s="305">
        <v>0</v>
      </c>
      <c r="W59" s="305">
        <v>0</v>
      </c>
      <c r="X59" s="305">
        <v>0</v>
      </c>
      <c r="Y59" s="305">
        <v>0</v>
      </c>
      <c r="Z59" s="305">
        <v>0</v>
      </c>
      <c r="AA59" s="305">
        <v>0</v>
      </c>
      <c r="AB59" s="305">
        <v>0</v>
      </c>
      <c r="AC59" s="305">
        <v>0</v>
      </c>
      <c r="AD59" s="305">
        <v>0</v>
      </c>
      <c r="AE59" s="305">
        <v>0</v>
      </c>
      <c r="AF59" s="305">
        <v>2541.9869394935959</v>
      </c>
      <c r="AG59" s="305">
        <v>0</v>
      </c>
      <c r="AH59" s="305">
        <v>0</v>
      </c>
      <c r="AI59" s="305">
        <v>0</v>
      </c>
      <c r="AJ59" s="305">
        <v>0</v>
      </c>
      <c r="AK59" s="305">
        <v>0</v>
      </c>
      <c r="AL59" s="305">
        <v>0</v>
      </c>
      <c r="AM59" s="305">
        <v>0</v>
      </c>
      <c r="AN59" s="305">
        <v>0</v>
      </c>
      <c r="AO59" s="305">
        <v>0</v>
      </c>
      <c r="AP59" s="305">
        <v>0</v>
      </c>
      <c r="AQ59" s="305">
        <v>0</v>
      </c>
      <c r="AR59" s="305">
        <v>0</v>
      </c>
      <c r="AS59" s="305">
        <v>0</v>
      </c>
      <c r="AT59" s="305">
        <v>0</v>
      </c>
      <c r="AU59" s="305">
        <v>0</v>
      </c>
      <c r="AV59" s="305">
        <v>0</v>
      </c>
      <c r="AW59" s="305">
        <v>0</v>
      </c>
      <c r="AX59" s="305">
        <v>0</v>
      </c>
      <c r="AY59" s="305">
        <v>0</v>
      </c>
      <c r="AZ59" s="305">
        <v>0</v>
      </c>
      <c r="BA59" s="305">
        <v>0</v>
      </c>
      <c r="BB59" s="305">
        <v>0</v>
      </c>
      <c r="BC59" s="305">
        <v>0</v>
      </c>
      <c r="BD59" s="305">
        <v>0</v>
      </c>
      <c r="BE59" s="305">
        <v>0</v>
      </c>
      <c r="BF59" s="305">
        <v>0</v>
      </c>
      <c r="BG59" s="305">
        <v>0</v>
      </c>
      <c r="BH59" s="305">
        <v>0</v>
      </c>
      <c r="BI59" s="305">
        <v>0</v>
      </c>
      <c r="BJ59" s="305">
        <v>0</v>
      </c>
      <c r="BK59" s="305">
        <v>0</v>
      </c>
      <c r="BL59" s="305">
        <v>0</v>
      </c>
      <c r="BM59" s="305">
        <v>0</v>
      </c>
      <c r="BN59" s="305">
        <v>0</v>
      </c>
      <c r="BO59" s="305">
        <v>0</v>
      </c>
      <c r="BP59" s="305">
        <v>0</v>
      </c>
      <c r="BQ59" s="305">
        <v>0</v>
      </c>
      <c r="BR59" s="305">
        <v>0</v>
      </c>
      <c r="BS59" s="305">
        <v>0</v>
      </c>
      <c r="BT59" s="305">
        <v>0</v>
      </c>
      <c r="BU59" s="305">
        <v>0</v>
      </c>
      <c r="BV59" s="305">
        <v>0</v>
      </c>
      <c r="BW59" s="305">
        <v>0</v>
      </c>
      <c r="BX59" s="305">
        <v>0</v>
      </c>
      <c r="BY59" s="305">
        <v>0</v>
      </c>
      <c r="BZ59" s="305">
        <v>0</v>
      </c>
      <c r="CA59" s="305">
        <v>0</v>
      </c>
    </row>
    <row r="60" spans="1:79" x14ac:dyDescent="0.2">
      <c r="B60" s="116" t="s">
        <v>259</v>
      </c>
      <c r="D60" s="305">
        <v>0</v>
      </c>
      <c r="E60" s="305">
        <v>0</v>
      </c>
      <c r="F60" s="305">
        <v>0</v>
      </c>
      <c r="G60" s="305">
        <v>0</v>
      </c>
      <c r="H60" s="305">
        <v>0</v>
      </c>
      <c r="I60" s="305">
        <v>0</v>
      </c>
      <c r="J60" s="305">
        <v>0</v>
      </c>
      <c r="K60" s="305">
        <v>0</v>
      </c>
      <c r="L60" s="305">
        <v>0</v>
      </c>
      <c r="M60" s="305">
        <v>0</v>
      </c>
      <c r="N60" s="305">
        <v>0</v>
      </c>
      <c r="O60" s="305">
        <v>0</v>
      </c>
      <c r="P60" s="305">
        <v>0</v>
      </c>
      <c r="Q60" s="305">
        <v>0</v>
      </c>
      <c r="R60" s="305">
        <v>0</v>
      </c>
      <c r="S60" s="305">
        <v>0</v>
      </c>
      <c r="T60" s="305">
        <v>2443.8428024012001</v>
      </c>
      <c r="U60" s="305">
        <v>10873.548784044402</v>
      </c>
      <c r="V60" s="305">
        <v>10790.520865057199</v>
      </c>
      <c r="W60" s="305">
        <v>8451.0199369744005</v>
      </c>
      <c r="X60" s="305">
        <v>11230.658700015998</v>
      </c>
      <c r="Y60" s="305">
        <v>10815.822215850401</v>
      </c>
      <c r="Z60" s="305">
        <v>8979.4519542424005</v>
      </c>
      <c r="AA60" s="305">
        <v>9842.512535758</v>
      </c>
      <c r="AB60" s="305">
        <v>10385.7901092468</v>
      </c>
      <c r="AC60" s="305">
        <v>11513.6881910012</v>
      </c>
      <c r="AD60" s="305">
        <v>9679.0632977083987</v>
      </c>
      <c r="AE60" s="305">
        <v>9960.5501304779991</v>
      </c>
      <c r="AF60" s="305">
        <v>5370.4895255836009</v>
      </c>
      <c r="AG60" s="305">
        <v>959.63037500960002</v>
      </c>
      <c r="AH60" s="305">
        <v>470.81615703799997</v>
      </c>
      <c r="AI60" s="305">
        <v>0</v>
      </c>
      <c r="AJ60" s="305">
        <v>0</v>
      </c>
      <c r="AK60" s="305">
        <v>0</v>
      </c>
      <c r="AL60" s="305">
        <v>0</v>
      </c>
      <c r="AM60" s="305">
        <v>0</v>
      </c>
      <c r="AN60" s="305">
        <v>0</v>
      </c>
      <c r="AO60" s="305">
        <v>0</v>
      </c>
      <c r="AP60" s="305">
        <v>0</v>
      </c>
      <c r="AQ60" s="305">
        <v>0</v>
      </c>
      <c r="AR60" s="305">
        <v>-31582.757471751003</v>
      </c>
      <c r="AS60" s="305">
        <v>-102500.9588268045</v>
      </c>
      <c r="AT60" s="305">
        <v>-112205.33550048149</v>
      </c>
      <c r="AU60" s="305">
        <v>-153250.45081698202</v>
      </c>
      <c r="AV60" s="305">
        <v>-124417.70627705357</v>
      </c>
      <c r="AW60" s="305">
        <v>-116304.05706379587</v>
      </c>
      <c r="AX60" s="305">
        <v>-110376.5250247861</v>
      </c>
      <c r="AY60" s="305">
        <v>-113212.43242630217</v>
      </c>
      <c r="AZ60" s="305">
        <v>-112727.7</v>
      </c>
      <c r="BA60" s="305">
        <v>-124655.86</v>
      </c>
      <c r="BB60" s="305">
        <v>-116050.57</v>
      </c>
      <c r="BC60" s="305">
        <v>-119047.64</v>
      </c>
      <c r="BD60" s="305">
        <v>-66080.05</v>
      </c>
      <c r="BE60" s="305">
        <v>7517.74</v>
      </c>
      <c r="BF60" s="305">
        <v>9996.7900000000009</v>
      </c>
      <c r="BG60" s="305">
        <v>11506.1</v>
      </c>
      <c r="BH60" s="305">
        <v>10626.9</v>
      </c>
      <c r="BI60" s="305">
        <v>11009.49</v>
      </c>
      <c r="BJ60" s="305">
        <v>9865.16</v>
      </c>
      <c r="BK60" s="305">
        <v>10358.02</v>
      </c>
      <c r="BL60" s="117">
        <f>-'Schedule 10&amp;31'!C42</f>
        <v>10547.76</v>
      </c>
      <c r="BM60" s="117">
        <f>-'Schedule 10&amp;31'!D42</f>
        <v>10567.06</v>
      </c>
      <c r="BN60" s="117">
        <f>-'Schedule 10&amp;31'!E42</f>
        <v>9607.16</v>
      </c>
      <c r="BO60" s="117">
        <f>-'Schedule 10&amp;31'!F42</f>
        <v>10368.43</v>
      </c>
      <c r="BP60" s="117">
        <f>-'Schedule 10&amp;31'!G42</f>
        <v>14573.18</v>
      </c>
      <c r="BQ60" s="117">
        <f>-'Schedule 10&amp;31'!H42</f>
        <v>19725.48</v>
      </c>
      <c r="BR60" s="117">
        <f>-'Schedule 10&amp;31'!I42</f>
        <v>21103.93</v>
      </c>
      <c r="BS60" s="117">
        <f>-'Schedule 10&amp;31'!J42</f>
        <v>21921.82</v>
      </c>
      <c r="BT60" s="117">
        <f>-'Schedule 10&amp;31'!K42</f>
        <v>21083.43</v>
      </c>
      <c r="BU60" s="117">
        <f>-'Schedule 10&amp;31'!L42</f>
        <v>20217.150000000001</v>
      </c>
      <c r="BV60" s="117">
        <f>-'Schedule 10&amp;31'!M42</f>
        <v>19340.900000000001</v>
      </c>
      <c r="BW60" s="117">
        <f>-'Schedule 10&amp;31'!N42</f>
        <v>20666.23</v>
      </c>
      <c r="BX60" s="305">
        <v>18591.78</v>
      </c>
      <c r="BY60" s="305">
        <v>19872.54</v>
      </c>
      <c r="BZ60" s="117">
        <f>-'Amort Estimate'!D61</f>
        <v>21094.359418559998</v>
      </c>
      <c r="CA60" s="117">
        <f>-'Amort Estimate'!E61</f>
        <v>21344.417886719999</v>
      </c>
    </row>
    <row r="61" spans="1:79" x14ac:dyDescent="0.2">
      <c r="B61" s="39" t="s">
        <v>260</v>
      </c>
      <c r="D61" s="118">
        <f t="shared" ref="D61:BC61" si="131">SUM(D58:D60)</f>
        <v>0</v>
      </c>
      <c r="E61" s="118">
        <f t="shared" si="131"/>
        <v>0</v>
      </c>
      <c r="F61" s="118">
        <f t="shared" si="131"/>
        <v>0</v>
      </c>
      <c r="G61" s="118">
        <f t="shared" si="131"/>
        <v>0</v>
      </c>
      <c r="H61" s="118">
        <f t="shared" si="131"/>
        <v>0</v>
      </c>
      <c r="I61" s="118">
        <f t="shared" si="131"/>
        <v>0</v>
      </c>
      <c r="J61" s="118">
        <f t="shared" si="131"/>
        <v>0</v>
      </c>
      <c r="K61" s="118">
        <f t="shared" si="131"/>
        <v>0</v>
      </c>
      <c r="L61" s="118">
        <f t="shared" si="131"/>
        <v>0</v>
      </c>
      <c r="M61" s="118">
        <f t="shared" si="131"/>
        <v>0</v>
      </c>
      <c r="N61" s="118">
        <f t="shared" si="131"/>
        <v>0</v>
      </c>
      <c r="O61" s="118">
        <f t="shared" si="131"/>
        <v>0</v>
      </c>
      <c r="P61" s="118">
        <f t="shared" si="131"/>
        <v>0</v>
      </c>
      <c r="Q61" s="118">
        <f t="shared" si="131"/>
        <v>0</v>
      </c>
      <c r="R61" s="118">
        <f t="shared" si="131"/>
        <v>0</v>
      </c>
      <c r="S61" s="118">
        <f t="shared" si="131"/>
        <v>0</v>
      </c>
      <c r="T61" s="118">
        <f t="shared" si="131"/>
        <v>-120791.26963922278</v>
      </c>
      <c r="U61" s="118">
        <f t="shared" si="131"/>
        <v>10873.548784044402</v>
      </c>
      <c r="V61" s="118">
        <f t="shared" si="131"/>
        <v>10790.520865057199</v>
      </c>
      <c r="W61" s="118">
        <f t="shared" si="131"/>
        <v>8451.0199369744005</v>
      </c>
      <c r="X61" s="118">
        <f t="shared" si="131"/>
        <v>11230.658700015998</v>
      </c>
      <c r="Y61" s="118">
        <f t="shared" si="131"/>
        <v>10815.822215850401</v>
      </c>
      <c r="Z61" s="118">
        <f t="shared" si="131"/>
        <v>8979.4519542424005</v>
      </c>
      <c r="AA61" s="118">
        <f t="shared" si="131"/>
        <v>9842.512535758</v>
      </c>
      <c r="AB61" s="118">
        <f t="shared" si="131"/>
        <v>10385.7901092468</v>
      </c>
      <c r="AC61" s="118">
        <f t="shared" si="131"/>
        <v>11513.6881910012</v>
      </c>
      <c r="AD61" s="118">
        <f t="shared" si="131"/>
        <v>9679.0632977083987</v>
      </c>
      <c r="AE61" s="118">
        <f t="shared" si="131"/>
        <v>9960.5501304779991</v>
      </c>
      <c r="AF61" s="118">
        <f>SUM(AF58:AF60)</f>
        <v>7912.4764650771967</v>
      </c>
      <c r="AG61" s="118">
        <f t="shared" si="131"/>
        <v>959.63037500960002</v>
      </c>
      <c r="AH61" s="118">
        <f t="shared" si="131"/>
        <v>470.81615703799997</v>
      </c>
      <c r="AI61" s="118">
        <f t="shared" si="131"/>
        <v>0</v>
      </c>
      <c r="AJ61" s="118">
        <f t="shared" si="131"/>
        <v>0</v>
      </c>
      <c r="AK61" s="118">
        <f t="shared" si="131"/>
        <v>0</v>
      </c>
      <c r="AL61" s="118">
        <f t="shared" si="131"/>
        <v>0</v>
      </c>
      <c r="AM61" s="118">
        <f t="shared" si="131"/>
        <v>0</v>
      </c>
      <c r="AN61" s="118">
        <f t="shared" si="131"/>
        <v>0</v>
      </c>
      <c r="AO61" s="118">
        <f t="shared" si="131"/>
        <v>0</v>
      </c>
      <c r="AP61" s="118">
        <f t="shared" si="131"/>
        <v>0</v>
      </c>
      <c r="AQ61" s="118">
        <f t="shared" si="131"/>
        <v>0</v>
      </c>
      <c r="AR61" s="118">
        <f t="shared" si="131"/>
        <v>1358106.5315112236</v>
      </c>
      <c r="AS61" s="118">
        <f t="shared" si="131"/>
        <v>-102500.9588268045</v>
      </c>
      <c r="AT61" s="118">
        <f t="shared" si="131"/>
        <v>-112205.33550048149</v>
      </c>
      <c r="AU61" s="118">
        <f t="shared" si="131"/>
        <v>-153250.45081698202</v>
      </c>
      <c r="AV61" s="118">
        <f t="shared" si="131"/>
        <v>-124417.70627705357</v>
      </c>
      <c r="AW61" s="118">
        <f t="shared" si="131"/>
        <v>-116304.05706379587</v>
      </c>
      <c r="AX61" s="118">
        <f t="shared" si="131"/>
        <v>-110376.5250247861</v>
      </c>
      <c r="AY61" s="118">
        <f t="shared" si="131"/>
        <v>-113212.43242630217</v>
      </c>
      <c r="AZ61" s="118">
        <f t="shared" si="131"/>
        <v>-112727.7</v>
      </c>
      <c r="BA61" s="118">
        <f t="shared" si="131"/>
        <v>-124655.86</v>
      </c>
      <c r="BB61" s="118">
        <f t="shared" si="131"/>
        <v>-116050.57</v>
      </c>
      <c r="BC61" s="118">
        <f t="shared" si="131"/>
        <v>-119047.64</v>
      </c>
      <c r="BD61" s="118">
        <f t="shared" ref="BD61:BO61" si="132">SUM(BD58:BD60)</f>
        <v>-261307.07</v>
      </c>
      <c r="BE61" s="118">
        <f t="shared" si="132"/>
        <v>7517.74</v>
      </c>
      <c r="BF61" s="118">
        <f t="shared" si="132"/>
        <v>9996.7900000000009</v>
      </c>
      <c r="BG61" s="118">
        <f t="shared" si="132"/>
        <v>11506.1</v>
      </c>
      <c r="BH61" s="118">
        <f t="shared" si="132"/>
        <v>10626.9</v>
      </c>
      <c r="BI61" s="118">
        <f t="shared" si="132"/>
        <v>11009.49</v>
      </c>
      <c r="BJ61" s="118">
        <f t="shared" si="132"/>
        <v>9865.16</v>
      </c>
      <c r="BK61" s="118">
        <f t="shared" si="132"/>
        <v>10358.02</v>
      </c>
      <c r="BL61" s="118">
        <f t="shared" si="132"/>
        <v>10547.76</v>
      </c>
      <c r="BM61" s="118">
        <f t="shared" si="132"/>
        <v>10567.06</v>
      </c>
      <c r="BN61" s="118">
        <f t="shared" si="132"/>
        <v>9607.16</v>
      </c>
      <c r="BO61" s="118">
        <f t="shared" si="132"/>
        <v>10368.43</v>
      </c>
      <c r="BP61" s="118">
        <f t="shared" ref="BP61:BV61" si="133">SUM(BP58:BP60)</f>
        <v>-149792.77031456525</v>
      </c>
      <c r="BQ61" s="118">
        <f t="shared" si="133"/>
        <v>19725.48</v>
      </c>
      <c r="BR61" s="118">
        <f t="shared" si="133"/>
        <v>21103.93</v>
      </c>
      <c r="BS61" s="118">
        <f t="shared" si="133"/>
        <v>21921.82</v>
      </c>
      <c r="BT61" s="118">
        <f t="shared" si="133"/>
        <v>21083.43</v>
      </c>
      <c r="BU61" s="118">
        <f t="shared" si="133"/>
        <v>20217.150000000001</v>
      </c>
      <c r="BV61" s="118">
        <f t="shared" si="133"/>
        <v>19340.900000000001</v>
      </c>
      <c r="BW61" s="118">
        <f>SUM(BW58:BW60)</f>
        <v>20666.23</v>
      </c>
      <c r="BX61" s="118">
        <f>SUM(BX58:BX60)</f>
        <v>18591.78</v>
      </c>
      <c r="BY61" s="118">
        <f>SUM(BY58:BY60)</f>
        <v>19872.54</v>
      </c>
      <c r="BZ61" s="118">
        <f>SUM(BZ58:BZ60)</f>
        <v>21094.359418559998</v>
      </c>
      <c r="CA61" s="118">
        <f>SUM(CA58:CA60)</f>
        <v>21344.417886719999</v>
      </c>
    </row>
    <row r="62" spans="1:79" x14ac:dyDescent="0.2">
      <c r="B62" s="39" t="s">
        <v>261</v>
      </c>
      <c r="D62" s="115">
        <f t="shared" ref="D62:BO62" si="134">D57+D61</f>
        <v>0</v>
      </c>
      <c r="E62" s="115">
        <f t="shared" si="134"/>
        <v>0</v>
      </c>
      <c r="F62" s="115">
        <f t="shared" si="134"/>
        <v>0</v>
      </c>
      <c r="G62" s="115">
        <f t="shared" si="134"/>
        <v>0</v>
      </c>
      <c r="H62" s="115">
        <f t="shared" si="134"/>
        <v>0</v>
      </c>
      <c r="I62" s="115">
        <f t="shared" si="134"/>
        <v>0</v>
      </c>
      <c r="J62" s="115">
        <f t="shared" si="134"/>
        <v>0</v>
      </c>
      <c r="K62" s="115">
        <f t="shared" si="134"/>
        <v>0</v>
      </c>
      <c r="L62" s="115">
        <f t="shared" si="134"/>
        <v>0</v>
      </c>
      <c r="M62" s="115">
        <f t="shared" si="134"/>
        <v>0</v>
      </c>
      <c r="N62" s="115">
        <f t="shared" si="134"/>
        <v>0</v>
      </c>
      <c r="O62" s="115">
        <f t="shared" si="134"/>
        <v>0</v>
      </c>
      <c r="P62" s="115">
        <f t="shared" si="134"/>
        <v>0</v>
      </c>
      <c r="Q62" s="115">
        <f t="shared" si="134"/>
        <v>0</v>
      </c>
      <c r="R62" s="115">
        <f t="shared" si="134"/>
        <v>0</v>
      </c>
      <c r="S62" s="115">
        <f t="shared" si="134"/>
        <v>0</v>
      </c>
      <c r="T62" s="115">
        <f t="shared" si="134"/>
        <v>-120791.26963922278</v>
      </c>
      <c r="U62" s="115">
        <f t="shared" si="134"/>
        <v>-109917.72085517838</v>
      </c>
      <c r="V62" s="115">
        <f t="shared" si="134"/>
        <v>-99127.199990121182</v>
      </c>
      <c r="W62" s="115">
        <f t="shared" si="134"/>
        <v>-90676.180053146789</v>
      </c>
      <c r="X62" s="115">
        <f t="shared" si="134"/>
        <v>-79445.521353130796</v>
      </c>
      <c r="Y62" s="115">
        <f t="shared" si="134"/>
        <v>-68629.69913728039</v>
      </c>
      <c r="Z62" s="115">
        <f t="shared" si="134"/>
        <v>-59650.247183037987</v>
      </c>
      <c r="AA62" s="115">
        <f t="shared" si="134"/>
        <v>-49807.734647279984</v>
      </c>
      <c r="AB62" s="115">
        <f t="shared" si="134"/>
        <v>-39421.944538033182</v>
      </c>
      <c r="AC62" s="115">
        <f t="shared" si="134"/>
        <v>-27908.25634703198</v>
      </c>
      <c r="AD62" s="115">
        <f t="shared" si="134"/>
        <v>-18229.193049323581</v>
      </c>
      <c r="AE62" s="115">
        <f t="shared" si="134"/>
        <v>-8268.6429188455822</v>
      </c>
      <c r="AF62" s="115">
        <f t="shared" si="134"/>
        <v>-356.16645376838551</v>
      </c>
      <c r="AG62" s="115">
        <f t="shared" si="134"/>
        <v>603.46392124121451</v>
      </c>
      <c r="AH62" s="115">
        <f t="shared" si="134"/>
        <v>1074.2800782792144</v>
      </c>
      <c r="AI62" s="115">
        <f t="shared" si="134"/>
        <v>1074.2800782792144</v>
      </c>
      <c r="AJ62" s="115">
        <f t="shared" si="134"/>
        <v>1074.2800782792144</v>
      </c>
      <c r="AK62" s="115">
        <f t="shared" si="134"/>
        <v>1074.2800782792144</v>
      </c>
      <c r="AL62" s="115">
        <f t="shared" si="134"/>
        <v>1074.2800782792144</v>
      </c>
      <c r="AM62" s="115">
        <f t="shared" si="134"/>
        <v>1074.2800782792144</v>
      </c>
      <c r="AN62" s="115">
        <f t="shared" si="134"/>
        <v>1074.2800782792144</v>
      </c>
      <c r="AO62" s="115">
        <f t="shared" si="134"/>
        <v>1074.2800782792144</v>
      </c>
      <c r="AP62" s="115">
        <f t="shared" si="134"/>
        <v>1074.2800782792144</v>
      </c>
      <c r="AQ62" s="115">
        <f t="shared" si="134"/>
        <v>1074.2800782792144</v>
      </c>
      <c r="AR62" s="115">
        <f t="shared" si="134"/>
        <v>1359180.811589503</v>
      </c>
      <c r="AS62" s="115">
        <f t="shared" si="134"/>
        <v>1256679.8527626984</v>
      </c>
      <c r="AT62" s="115">
        <f t="shared" si="134"/>
        <v>1144474.5172622169</v>
      </c>
      <c r="AU62" s="115">
        <f t="shared" si="134"/>
        <v>991224.06644523493</v>
      </c>
      <c r="AV62" s="115">
        <f t="shared" si="134"/>
        <v>866806.36016818136</v>
      </c>
      <c r="AW62" s="115">
        <f t="shared" si="134"/>
        <v>750502.3031043855</v>
      </c>
      <c r="AX62" s="115">
        <f t="shared" si="134"/>
        <v>640125.77807959937</v>
      </c>
      <c r="AY62" s="115">
        <f t="shared" si="134"/>
        <v>526913.34565329715</v>
      </c>
      <c r="AZ62" s="115">
        <f t="shared" si="134"/>
        <v>414185.64565329714</v>
      </c>
      <c r="BA62" s="115">
        <f t="shared" si="134"/>
        <v>289529.78565329715</v>
      </c>
      <c r="BB62" s="115">
        <f t="shared" si="134"/>
        <v>173479.21565329714</v>
      </c>
      <c r="BC62" s="115">
        <f t="shared" si="134"/>
        <v>54431.575653297143</v>
      </c>
      <c r="BD62" s="115">
        <f t="shared" si="134"/>
        <v>-206875.49434670288</v>
      </c>
      <c r="BE62" s="115">
        <f t="shared" si="134"/>
        <v>-199357.75434670289</v>
      </c>
      <c r="BF62" s="115">
        <f t="shared" si="134"/>
        <v>-189360.96434670288</v>
      </c>
      <c r="BG62" s="115">
        <f t="shared" si="134"/>
        <v>-177854.86434670287</v>
      </c>
      <c r="BH62" s="115">
        <f t="shared" si="134"/>
        <v>-167227.96434670288</v>
      </c>
      <c r="BI62" s="115">
        <f t="shared" si="134"/>
        <v>-156218.47434670289</v>
      </c>
      <c r="BJ62" s="115">
        <f t="shared" si="134"/>
        <v>-146353.31434670289</v>
      </c>
      <c r="BK62" s="115">
        <f t="shared" si="134"/>
        <v>-135995.2943467029</v>
      </c>
      <c r="BL62" s="115">
        <f t="shared" si="134"/>
        <v>-125447.5343467029</v>
      </c>
      <c r="BM62" s="115">
        <f t="shared" si="134"/>
        <v>-114880.4743467029</v>
      </c>
      <c r="BN62" s="115">
        <f t="shared" si="134"/>
        <v>-105273.3143467029</v>
      </c>
      <c r="BO62" s="115">
        <f t="shared" si="134"/>
        <v>-94904.884346702893</v>
      </c>
      <c r="BP62" s="115">
        <f t="shared" ref="BP62:BV62" si="135">BP57+BP61</f>
        <v>-244697.65466126814</v>
      </c>
      <c r="BQ62" s="115">
        <f t="shared" si="135"/>
        <v>-224972.17466126813</v>
      </c>
      <c r="BR62" s="115">
        <f t="shared" si="135"/>
        <v>-203868.24466126814</v>
      </c>
      <c r="BS62" s="115">
        <f>BS57+BS61</f>
        <v>-181946.42466126813</v>
      </c>
      <c r="BT62" s="115">
        <f t="shared" si="135"/>
        <v>-160862.99466126814</v>
      </c>
      <c r="BU62" s="115">
        <f t="shared" si="135"/>
        <v>-140645.84466126814</v>
      </c>
      <c r="BV62" s="115">
        <f t="shared" si="135"/>
        <v>-121304.94466126815</v>
      </c>
      <c r="BW62" s="115">
        <f>BW57+BW61</f>
        <v>-100638.71466126815</v>
      </c>
      <c r="BX62" s="115">
        <f>BX57+BX61</f>
        <v>-82046.934661268155</v>
      </c>
      <c r="BY62" s="115">
        <f>BY57+BY61</f>
        <v>-62174.394661268154</v>
      </c>
      <c r="BZ62" s="115">
        <f>BZ57+BZ61</f>
        <v>-41080.035242708153</v>
      </c>
      <c r="CA62" s="115">
        <f>CA57+CA61</f>
        <v>-19735.617355988154</v>
      </c>
    </row>
    <row r="63" spans="1:79" x14ac:dyDescent="0.2"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0"/>
      <c r="BG63" s="120"/>
      <c r="BH63" s="120"/>
      <c r="BI63" s="120"/>
      <c r="BJ63" s="120"/>
      <c r="BK63" s="120"/>
      <c r="BL63" s="120"/>
      <c r="BM63" s="120"/>
      <c r="BN63" s="120"/>
      <c r="BO63" s="120"/>
      <c r="BP63" s="120"/>
      <c r="BQ63" s="120"/>
      <c r="BR63" s="120"/>
      <c r="BS63" s="120"/>
      <c r="BT63" s="120"/>
      <c r="BU63" s="120"/>
      <c r="BV63" s="120"/>
      <c r="BW63" s="115"/>
      <c r="BX63" s="115"/>
      <c r="BY63" s="115"/>
      <c r="BZ63" s="115"/>
      <c r="CA63" s="115"/>
    </row>
    <row r="64" spans="1:79" x14ac:dyDescent="0.2">
      <c r="A64" s="4" t="s">
        <v>268</v>
      </c>
      <c r="C64" s="120">
        <v>18237411</v>
      </c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0"/>
      <c r="BG64" s="120"/>
      <c r="BH64" s="120"/>
      <c r="BI64" s="120"/>
      <c r="BJ64" s="120"/>
      <c r="BK64" s="120"/>
      <c r="BL64" s="120"/>
      <c r="BM64" s="120"/>
      <c r="BN64" s="120"/>
      <c r="BO64" s="120"/>
      <c r="BP64" s="120"/>
      <c r="BQ64" s="120"/>
      <c r="BR64" s="120"/>
      <c r="BS64" s="120"/>
      <c r="BT64" s="120"/>
      <c r="BU64" s="120"/>
      <c r="BV64" s="120"/>
      <c r="BY64" s="25"/>
      <c r="BZ64" s="25"/>
      <c r="CA64" s="25"/>
    </row>
    <row r="65" spans="1:79" x14ac:dyDescent="0.2">
      <c r="B65" s="39" t="s">
        <v>257</v>
      </c>
      <c r="C65" s="120">
        <v>25400911</v>
      </c>
      <c r="D65" s="115">
        <v>0</v>
      </c>
      <c r="E65" s="115">
        <f>D70</f>
        <v>0</v>
      </c>
      <c r="F65" s="115">
        <f t="shared" ref="F65:BO65" si="136">E70</f>
        <v>0</v>
      </c>
      <c r="G65" s="115">
        <f t="shared" si="136"/>
        <v>0</v>
      </c>
      <c r="H65" s="115">
        <f t="shared" si="136"/>
        <v>0</v>
      </c>
      <c r="I65" s="115">
        <f t="shared" si="136"/>
        <v>0</v>
      </c>
      <c r="J65" s="115">
        <f t="shared" si="136"/>
        <v>0</v>
      </c>
      <c r="K65" s="115">
        <f t="shared" si="136"/>
        <v>0</v>
      </c>
      <c r="L65" s="115">
        <f t="shared" si="136"/>
        <v>0</v>
      </c>
      <c r="M65" s="115">
        <f t="shared" si="136"/>
        <v>0</v>
      </c>
      <c r="N65" s="115">
        <f t="shared" si="136"/>
        <v>0</v>
      </c>
      <c r="O65" s="115">
        <f t="shared" si="136"/>
        <v>0</v>
      </c>
      <c r="P65" s="115">
        <f t="shared" si="136"/>
        <v>0</v>
      </c>
      <c r="Q65" s="115">
        <f t="shared" si="136"/>
        <v>0</v>
      </c>
      <c r="R65" s="115">
        <f t="shared" si="136"/>
        <v>0</v>
      </c>
      <c r="S65" s="115">
        <f t="shared" si="136"/>
        <v>0</v>
      </c>
      <c r="T65" s="115">
        <f t="shared" si="136"/>
        <v>0</v>
      </c>
      <c r="U65" s="115">
        <f t="shared" si="136"/>
        <v>0</v>
      </c>
      <c r="V65" s="115">
        <f t="shared" si="136"/>
        <v>0</v>
      </c>
      <c r="W65" s="115">
        <f t="shared" si="136"/>
        <v>0</v>
      </c>
      <c r="X65" s="115">
        <f t="shared" si="136"/>
        <v>0</v>
      </c>
      <c r="Y65" s="115">
        <f t="shared" si="136"/>
        <v>0</v>
      </c>
      <c r="Z65" s="115">
        <f t="shared" si="136"/>
        <v>0</v>
      </c>
      <c r="AA65" s="115">
        <f t="shared" si="136"/>
        <v>0</v>
      </c>
      <c r="AB65" s="115">
        <f t="shared" si="136"/>
        <v>0</v>
      </c>
      <c r="AC65" s="115">
        <f t="shared" si="136"/>
        <v>0</v>
      </c>
      <c r="AD65" s="115">
        <f t="shared" si="136"/>
        <v>0</v>
      </c>
      <c r="AE65" s="115">
        <f t="shared" si="136"/>
        <v>0</v>
      </c>
      <c r="AF65" s="115">
        <f t="shared" si="136"/>
        <v>0</v>
      </c>
      <c r="AG65" s="115">
        <f t="shared" si="136"/>
        <v>0</v>
      </c>
      <c r="AH65" s="115">
        <f t="shared" si="136"/>
        <v>0</v>
      </c>
      <c r="AI65" s="115">
        <f t="shared" si="136"/>
        <v>0</v>
      </c>
      <c r="AJ65" s="115">
        <f t="shared" si="136"/>
        <v>0</v>
      </c>
      <c r="AK65" s="115">
        <f t="shared" si="136"/>
        <v>0</v>
      </c>
      <c r="AL65" s="115">
        <f t="shared" si="136"/>
        <v>0</v>
      </c>
      <c r="AM65" s="115">
        <f t="shared" si="136"/>
        <v>0</v>
      </c>
      <c r="AN65" s="115">
        <f t="shared" si="136"/>
        <v>0</v>
      </c>
      <c r="AO65" s="115">
        <f t="shared" si="136"/>
        <v>0</v>
      </c>
      <c r="AP65" s="115">
        <f t="shared" si="136"/>
        <v>0</v>
      </c>
      <c r="AQ65" s="115">
        <f t="shared" si="136"/>
        <v>0</v>
      </c>
      <c r="AR65" s="115">
        <f t="shared" si="136"/>
        <v>0</v>
      </c>
      <c r="AS65" s="115">
        <f t="shared" si="136"/>
        <v>0</v>
      </c>
      <c r="AT65" s="115">
        <f t="shared" si="136"/>
        <v>0</v>
      </c>
      <c r="AU65" s="115">
        <f t="shared" si="136"/>
        <v>0</v>
      </c>
      <c r="AV65" s="115">
        <f t="shared" si="136"/>
        <v>0</v>
      </c>
      <c r="AW65" s="115">
        <f t="shared" si="136"/>
        <v>0</v>
      </c>
      <c r="AX65" s="115">
        <f t="shared" si="136"/>
        <v>0</v>
      </c>
      <c r="AY65" s="115">
        <f t="shared" si="136"/>
        <v>0</v>
      </c>
      <c r="AZ65" s="115">
        <f t="shared" si="136"/>
        <v>0</v>
      </c>
      <c r="BA65" s="115">
        <f t="shared" si="136"/>
        <v>0</v>
      </c>
      <c r="BB65" s="115">
        <f t="shared" si="136"/>
        <v>0</v>
      </c>
      <c r="BC65" s="115">
        <f t="shared" si="136"/>
        <v>0</v>
      </c>
      <c r="BD65" s="115">
        <f t="shared" si="136"/>
        <v>0</v>
      </c>
      <c r="BE65" s="115">
        <f t="shared" si="136"/>
        <v>0</v>
      </c>
      <c r="BF65" s="115">
        <f t="shared" si="136"/>
        <v>0</v>
      </c>
      <c r="BG65" s="115">
        <f t="shared" si="136"/>
        <v>0</v>
      </c>
      <c r="BH65" s="115">
        <f t="shared" si="136"/>
        <v>0</v>
      </c>
      <c r="BI65" s="115">
        <f t="shared" si="136"/>
        <v>0</v>
      </c>
      <c r="BJ65" s="115">
        <f t="shared" si="136"/>
        <v>0</v>
      </c>
      <c r="BK65" s="115">
        <f t="shared" si="136"/>
        <v>0</v>
      </c>
      <c r="BL65" s="115">
        <f t="shared" si="136"/>
        <v>-24025.48</v>
      </c>
      <c r="BM65" s="115">
        <f t="shared" si="136"/>
        <v>268047.02260300005</v>
      </c>
      <c r="BN65" s="115">
        <f t="shared" si="136"/>
        <v>146853.39260300004</v>
      </c>
      <c r="BO65" s="115">
        <f t="shared" si="136"/>
        <v>139199.68260300005</v>
      </c>
      <c r="BP65" s="115">
        <f t="shared" ref="BP65" si="137">BO70</f>
        <v>79537.612603000045</v>
      </c>
      <c r="BQ65" s="115">
        <f t="shared" ref="BQ65" si="138">BP70</f>
        <v>811974.51493255608</v>
      </c>
      <c r="BR65" s="115">
        <f t="shared" ref="BR65" si="139">BQ70</f>
        <v>748105.01493255608</v>
      </c>
      <c r="BS65" s="115">
        <f t="shared" ref="BS65" si="140">BR70</f>
        <v>672847.05493255612</v>
      </c>
      <c r="BT65" s="115">
        <f t="shared" ref="BT65" si="141">BS70</f>
        <v>605758.31493255612</v>
      </c>
      <c r="BU65" s="115">
        <f t="shared" ref="BU65" si="142">BT70</f>
        <v>540499.18493255612</v>
      </c>
      <c r="BV65" s="115">
        <f t="shared" ref="BV65" si="143">BU70</f>
        <v>485779.74493255612</v>
      </c>
      <c r="BW65" s="115">
        <f t="shared" ref="BW65" si="144">BV70</f>
        <v>413895.52493255609</v>
      </c>
      <c r="BX65" s="115">
        <f t="shared" ref="BX65" si="145">BW70</f>
        <v>363202.01493255608</v>
      </c>
      <c r="BY65" s="115">
        <f t="shared" ref="BY65" si="146">BX70</f>
        <v>300695.37493255606</v>
      </c>
      <c r="BZ65" s="115">
        <f t="shared" ref="BZ65" si="147">BY70</f>
        <v>223642.28493255607</v>
      </c>
      <c r="CA65" s="115">
        <f t="shared" ref="CA65" si="148">BZ70</f>
        <v>150974.20452519972</v>
      </c>
    </row>
    <row r="66" spans="1:79" x14ac:dyDescent="0.2">
      <c r="B66" s="116" t="s">
        <v>258</v>
      </c>
      <c r="C66" s="114"/>
      <c r="D66" s="305">
        <v>0</v>
      </c>
      <c r="E66" s="305">
        <v>0</v>
      </c>
      <c r="F66" s="305">
        <v>0</v>
      </c>
      <c r="G66" s="305">
        <v>0</v>
      </c>
      <c r="H66" s="305">
        <v>0</v>
      </c>
      <c r="I66" s="305">
        <v>0</v>
      </c>
      <c r="J66" s="305">
        <v>0</v>
      </c>
      <c r="K66" s="305">
        <v>0</v>
      </c>
      <c r="L66" s="305">
        <v>0</v>
      </c>
      <c r="M66" s="305">
        <v>0</v>
      </c>
      <c r="N66" s="305">
        <v>0</v>
      </c>
      <c r="O66" s="305">
        <v>0</v>
      </c>
      <c r="P66" s="305">
        <v>0</v>
      </c>
      <c r="Q66" s="305">
        <v>0</v>
      </c>
      <c r="R66" s="305">
        <v>0</v>
      </c>
      <c r="S66" s="305">
        <v>0</v>
      </c>
      <c r="T66" s="305">
        <v>0</v>
      </c>
      <c r="U66" s="305">
        <v>0</v>
      </c>
      <c r="V66" s="305">
        <v>0</v>
      </c>
      <c r="W66" s="305">
        <v>0</v>
      </c>
      <c r="X66" s="305">
        <v>0</v>
      </c>
      <c r="Y66" s="305">
        <v>0</v>
      </c>
      <c r="Z66" s="305">
        <v>0</v>
      </c>
      <c r="AA66" s="305">
        <v>0</v>
      </c>
      <c r="AB66" s="305">
        <v>0</v>
      </c>
      <c r="AC66" s="305">
        <v>0</v>
      </c>
      <c r="AD66" s="305">
        <v>0</v>
      </c>
      <c r="AE66" s="305">
        <v>0</v>
      </c>
      <c r="AF66" s="305">
        <v>0</v>
      </c>
      <c r="AG66" s="305">
        <v>0</v>
      </c>
      <c r="AH66" s="305">
        <v>0</v>
      </c>
      <c r="AI66" s="305">
        <v>0</v>
      </c>
      <c r="AJ66" s="305">
        <v>0</v>
      </c>
      <c r="AK66" s="305">
        <v>0</v>
      </c>
      <c r="AL66" s="305">
        <v>0</v>
      </c>
      <c r="AM66" s="305">
        <v>0</v>
      </c>
      <c r="AN66" s="305">
        <v>0</v>
      </c>
      <c r="AO66" s="305">
        <v>0</v>
      </c>
      <c r="AP66" s="305">
        <v>0</v>
      </c>
      <c r="AQ66" s="305">
        <v>0</v>
      </c>
      <c r="AR66" s="305">
        <v>0</v>
      </c>
      <c r="AS66" s="305">
        <v>0</v>
      </c>
      <c r="AT66" s="305">
        <v>0</v>
      </c>
      <c r="AU66" s="305">
        <v>0</v>
      </c>
      <c r="AV66" s="305">
        <v>0</v>
      </c>
      <c r="AW66" s="305">
        <v>0</v>
      </c>
      <c r="AX66" s="305">
        <v>0</v>
      </c>
      <c r="AY66" s="305">
        <v>0</v>
      </c>
      <c r="AZ66" s="305">
        <v>0</v>
      </c>
      <c r="BA66" s="305">
        <v>0</v>
      </c>
      <c r="BB66" s="305">
        <v>0</v>
      </c>
      <c r="BC66" s="305">
        <v>0</v>
      </c>
      <c r="BD66" s="305">
        <v>0</v>
      </c>
      <c r="BE66" s="305">
        <v>0</v>
      </c>
      <c r="BF66" s="305">
        <v>0</v>
      </c>
      <c r="BG66" s="305">
        <v>0</v>
      </c>
      <c r="BH66" s="305">
        <v>0</v>
      </c>
      <c r="BI66" s="305">
        <v>0</v>
      </c>
      <c r="BJ66" s="305">
        <v>0</v>
      </c>
      <c r="BK66" s="305">
        <v>0</v>
      </c>
      <c r="BL66" s="305">
        <v>0</v>
      </c>
      <c r="BM66" s="305">
        <v>0</v>
      </c>
      <c r="BN66" s="305">
        <v>0</v>
      </c>
      <c r="BO66" s="305">
        <v>0</v>
      </c>
      <c r="BP66" s="305">
        <v>809918.20232955611</v>
      </c>
      <c r="BQ66" s="305">
        <v>0</v>
      </c>
      <c r="BR66" s="305">
        <v>0</v>
      </c>
      <c r="BS66" s="305">
        <v>0</v>
      </c>
      <c r="BT66" s="305">
        <v>0</v>
      </c>
      <c r="BU66" s="305">
        <v>0</v>
      </c>
      <c r="BV66" s="305">
        <v>0</v>
      </c>
      <c r="BW66" s="305">
        <v>0</v>
      </c>
      <c r="BX66" s="305">
        <v>0</v>
      </c>
      <c r="BY66" s="305">
        <v>0</v>
      </c>
      <c r="BZ66" s="305">
        <v>0</v>
      </c>
      <c r="CA66" s="305">
        <v>0</v>
      </c>
    </row>
    <row r="67" spans="1:79" x14ac:dyDescent="0.2">
      <c r="B67" s="116" t="s">
        <v>263</v>
      </c>
      <c r="C67" s="114"/>
      <c r="D67" s="305">
        <v>0</v>
      </c>
      <c r="E67" s="305">
        <v>0</v>
      </c>
      <c r="F67" s="305">
        <v>0</v>
      </c>
      <c r="G67" s="305">
        <v>0</v>
      </c>
      <c r="H67" s="305">
        <v>0</v>
      </c>
      <c r="I67" s="305">
        <v>0</v>
      </c>
      <c r="J67" s="305">
        <v>0</v>
      </c>
      <c r="K67" s="305">
        <v>0</v>
      </c>
      <c r="L67" s="305">
        <v>0</v>
      </c>
      <c r="M67" s="305">
        <v>0</v>
      </c>
      <c r="N67" s="305">
        <v>0</v>
      </c>
      <c r="O67" s="305">
        <v>0</v>
      </c>
      <c r="P67" s="305">
        <v>0</v>
      </c>
      <c r="Q67" s="305">
        <v>0</v>
      </c>
      <c r="R67" s="305">
        <v>0</v>
      </c>
      <c r="S67" s="305">
        <v>0</v>
      </c>
      <c r="T67" s="305">
        <v>0</v>
      </c>
      <c r="U67" s="305">
        <v>0</v>
      </c>
      <c r="V67" s="305">
        <v>0</v>
      </c>
      <c r="W67" s="305">
        <v>0</v>
      </c>
      <c r="X67" s="305">
        <v>0</v>
      </c>
      <c r="Y67" s="305">
        <v>0</v>
      </c>
      <c r="Z67" s="305">
        <v>0</v>
      </c>
      <c r="AA67" s="305">
        <v>0</v>
      </c>
      <c r="AB67" s="305">
        <v>0</v>
      </c>
      <c r="AC67" s="305">
        <v>0</v>
      </c>
      <c r="AD67" s="305">
        <v>0</v>
      </c>
      <c r="AE67" s="305">
        <v>0</v>
      </c>
      <c r="AF67" s="305">
        <v>0</v>
      </c>
      <c r="AG67" s="305">
        <v>0</v>
      </c>
      <c r="AH67" s="305">
        <v>0</v>
      </c>
      <c r="AI67" s="305">
        <v>0</v>
      </c>
      <c r="AJ67" s="305">
        <v>0</v>
      </c>
      <c r="AK67" s="305">
        <v>0</v>
      </c>
      <c r="AL67" s="305">
        <v>0</v>
      </c>
      <c r="AM67" s="305">
        <v>0</v>
      </c>
      <c r="AN67" s="305">
        <v>0</v>
      </c>
      <c r="AO67" s="305">
        <v>0</v>
      </c>
      <c r="AP67" s="305">
        <v>0</v>
      </c>
      <c r="AQ67" s="305">
        <v>0</v>
      </c>
      <c r="AR67" s="305">
        <v>0</v>
      </c>
      <c r="AS67" s="305">
        <v>0</v>
      </c>
      <c r="AT67" s="305">
        <v>0</v>
      </c>
      <c r="AU67" s="305">
        <v>0</v>
      </c>
      <c r="AV67" s="305">
        <v>0</v>
      </c>
      <c r="AW67" s="305">
        <v>0</v>
      </c>
      <c r="AX67" s="305">
        <v>0</v>
      </c>
      <c r="AY67" s="305">
        <v>0</v>
      </c>
      <c r="AZ67" s="305">
        <v>0</v>
      </c>
      <c r="BA67" s="305">
        <v>0</v>
      </c>
      <c r="BB67" s="305">
        <v>0</v>
      </c>
      <c r="BC67" s="305">
        <v>0</v>
      </c>
      <c r="BD67" s="305">
        <v>0</v>
      </c>
      <c r="BE67" s="305">
        <v>0</v>
      </c>
      <c r="BF67" s="305">
        <v>0</v>
      </c>
      <c r="BG67" s="305">
        <v>0</v>
      </c>
      <c r="BH67" s="305">
        <v>0</v>
      </c>
      <c r="BI67" s="305">
        <v>0</v>
      </c>
      <c r="BJ67" s="305">
        <v>0</v>
      </c>
      <c r="BK67" s="305">
        <v>0</v>
      </c>
      <c r="BL67" s="305">
        <v>357847.54260300001</v>
      </c>
      <c r="BM67" s="305">
        <v>0</v>
      </c>
      <c r="BN67" s="305">
        <v>0</v>
      </c>
      <c r="BO67" s="305">
        <v>0</v>
      </c>
      <c r="BP67" s="305">
        <v>0</v>
      </c>
      <c r="BQ67" s="305">
        <v>0</v>
      </c>
      <c r="BR67" s="305">
        <v>0</v>
      </c>
      <c r="BS67" s="305">
        <v>0</v>
      </c>
      <c r="BT67" s="305">
        <v>0</v>
      </c>
      <c r="BU67" s="305">
        <v>0</v>
      </c>
      <c r="BV67" s="305">
        <v>0</v>
      </c>
      <c r="BW67" s="305">
        <v>0</v>
      </c>
      <c r="BX67" s="305">
        <v>0</v>
      </c>
      <c r="BY67" s="305">
        <v>0</v>
      </c>
      <c r="BZ67" s="305">
        <v>0</v>
      </c>
      <c r="CA67" s="305">
        <v>0</v>
      </c>
    </row>
    <row r="68" spans="1:79" x14ac:dyDescent="0.2">
      <c r="B68" s="116" t="s">
        <v>259</v>
      </c>
      <c r="D68" s="305">
        <v>0</v>
      </c>
      <c r="E68" s="305">
        <v>0</v>
      </c>
      <c r="F68" s="305">
        <v>0</v>
      </c>
      <c r="G68" s="305">
        <v>0</v>
      </c>
      <c r="H68" s="305">
        <v>0</v>
      </c>
      <c r="I68" s="305">
        <v>0</v>
      </c>
      <c r="J68" s="305">
        <v>0</v>
      </c>
      <c r="K68" s="305">
        <v>0</v>
      </c>
      <c r="L68" s="305">
        <v>0</v>
      </c>
      <c r="M68" s="305">
        <v>0</v>
      </c>
      <c r="N68" s="305">
        <v>0</v>
      </c>
      <c r="O68" s="305">
        <v>0</v>
      </c>
      <c r="P68" s="305">
        <v>0</v>
      </c>
      <c r="Q68" s="305">
        <v>0</v>
      </c>
      <c r="R68" s="305">
        <v>0</v>
      </c>
      <c r="S68" s="305">
        <v>0</v>
      </c>
      <c r="T68" s="305">
        <v>0</v>
      </c>
      <c r="U68" s="305">
        <v>0</v>
      </c>
      <c r="V68" s="305">
        <v>0</v>
      </c>
      <c r="W68" s="305">
        <v>0</v>
      </c>
      <c r="X68" s="305">
        <v>0</v>
      </c>
      <c r="Y68" s="305">
        <v>0</v>
      </c>
      <c r="Z68" s="305">
        <v>0</v>
      </c>
      <c r="AA68" s="305">
        <v>0</v>
      </c>
      <c r="AB68" s="305">
        <v>0</v>
      </c>
      <c r="AC68" s="305">
        <v>0</v>
      </c>
      <c r="AD68" s="305">
        <v>0</v>
      </c>
      <c r="AE68" s="305">
        <v>0</v>
      </c>
      <c r="AF68" s="305">
        <v>0</v>
      </c>
      <c r="AG68" s="305">
        <v>0</v>
      </c>
      <c r="AH68" s="305">
        <v>0</v>
      </c>
      <c r="AI68" s="305">
        <v>0</v>
      </c>
      <c r="AJ68" s="305">
        <v>0</v>
      </c>
      <c r="AK68" s="305">
        <v>0</v>
      </c>
      <c r="AL68" s="305">
        <v>0</v>
      </c>
      <c r="AM68" s="305">
        <v>0</v>
      </c>
      <c r="AN68" s="305">
        <v>0</v>
      </c>
      <c r="AO68" s="305">
        <v>0</v>
      </c>
      <c r="AP68" s="305">
        <v>0</v>
      </c>
      <c r="AQ68" s="305">
        <v>0</v>
      </c>
      <c r="AR68" s="305">
        <v>0</v>
      </c>
      <c r="AS68" s="305">
        <v>0</v>
      </c>
      <c r="AT68" s="305">
        <v>0</v>
      </c>
      <c r="AU68" s="305">
        <v>0</v>
      </c>
      <c r="AV68" s="305">
        <v>0</v>
      </c>
      <c r="AW68" s="305">
        <v>0</v>
      </c>
      <c r="AX68" s="305">
        <v>0</v>
      </c>
      <c r="AY68" s="305">
        <v>0</v>
      </c>
      <c r="AZ68" s="305">
        <v>0</v>
      </c>
      <c r="BA68" s="305">
        <v>0</v>
      </c>
      <c r="BB68" s="305">
        <v>0</v>
      </c>
      <c r="BC68" s="305">
        <v>0</v>
      </c>
      <c r="BD68" s="305">
        <v>0</v>
      </c>
      <c r="BE68" s="305">
        <v>0</v>
      </c>
      <c r="BF68" s="305">
        <v>0</v>
      </c>
      <c r="BG68" s="305">
        <v>0</v>
      </c>
      <c r="BH68" s="305">
        <v>0</v>
      </c>
      <c r="BI68" s="305">
        <v>0</v>
      </c>
      <c r="BJ68" s="305">
        <v>0</v>
      </c>
      <c r="BK68" s="305">
        <v>-24025.48</v>
      </c>
      <c r="BL68" s="117">
        <f>-'Schedule 46&amp;49'!C24</f>
        <v>-65775.039999999994</v>
      </c>
      <c r="BM68" s="117">
        <f>-'Schedule 46&amp;49'!D24</f>
        <v>-121193.63</v>
      </c>
      <c r="BN68" s="117">
        <f>-'Schedule 46&amp;49'!E24</f>
        <v>-7653.71</v>
      </c>
      <c r="BO68" s="117">
        <f>-'Schedule 46&amp;49'!F24</f>
        <v>-59662.07</v>
      </c>
      <c r="BP68" s="117">
        <f>-'Schedule 46&amp;49'!G24</f>
        <v>-77481.3</v>
      </c>
      <c r="BQ68" s="117">
        <f>-'Schedule 46&amp;49'!H24</f>
        <v>-63869.5</v>
      </c>
      <c r="BR68" s="117">
        <f>-'Schedule 46&amp;49'!I24</f>
        <v>-75257.960000000006</v>
      </c>
      <c r="BS68" s="117">
        <f>-'Schedule 46&amp;49'!J24</f>
        <v>-67088.740000000005</v>
      </c>
      <c r="BT68" s="117">
        <f>-'Schedule 46&amp;49'!K24</f>
        <v>-65259.13</v>
      </c>
      <c r="BU68" s="117">
        <f>-'Schedule 46&amp;49'!L24</f>
        <v>-54719.44</v>
      </c>
      <c r="BV68" s="117">
        <f>-'Schedule 46&amp;49'!M24</f>
        <v>-71884.22</v>
      </c>
      <c r="BW68" s="117">
        <f>-'Schedule 46&amp;49'!N24</f>
        <v>-50693.51</v>
      </c>
      <c r="BX68" s="305">
        <v>-62506.64</v>
      </c>
      <c r="BY68" s="305">
        <v>-77053.09</v>
      </c>
      <c r="BZ68" s="117">
        <f>-'Amort Estimate'!D70</f>
        <v>-72668.080407356349</v>
      </c>
      <c r="CA68" s="117">
        <f>-'Amort Estimate'!E70</f>
        <v>-64998.71751994847</v>
      </c>
    </row>
    <row r="69" spans="1:79" x14ac:dyDescent="0.2">
      <c r="B69" s="39" t="s">
        <v>260</v>
      </c>
      <c r="D69" s="118">
        <f t="shared" ref="D69:BO69" si="149">SUM(D66:D68)</f>
        <v>0</v>
      </c>
      <c r="E69" s="118">
        <f t="shared" si="149"/>
        <v>0</v>
      </c>
      <c r="F69" s="118">
        <f t="shared" si="149"/>
        <v>0</v>
      </c>
      <c r="G69" s="118">
        <f t="shared" si="149"/>
        <v>0</v>
      </c>
      <c r="H69" s="118">
        <f t="shared" si="149"/>
        <v>0</v>
      </c>
      <c r="I69" s="118">
        <f t="shared" si="149"/>
        <v>0</v>
      </c>
      <c r="J69" s="118">
        <f t="shared" si="149"/>
        <v>0</v>
      </c>
      <c r="K69" s="118">
        <f t="shared" si="149"/>
        <v>0</v>
      </c>
      <c r="L69" s="118">
        <f t="shared" si="149"/>
        <v>0</v>
      </c>
      <c r="M69" s="118">
        <f t="shared" si="149"/>
        <v>0</v>
      </c>
      <c r="N69" s="118">
        <f t="shared" si="149"/>
        <v>0</v>
      </c>
      <c r="O69" s="118">
        <f t="shared" si="149"/>
        <v>0</v>
      </c>
      <c r="P69" s="118">
        <f t="shared" si="149"/>
        <v>0</v>
      </c>
      <c r="Q69" s="118">
        <f t="shared" si="149"/>
        <v>0</v>
      </c>
      <c r="R69" s="118">
        <f t="shared" si="149"/>
        <v>0</v>
      </c>
      <c r="S69" s="118">
        <f t="shared" si="149"/>
        <v>0</v>
      </c>
      <c r="T69" s="118">
        <f t="shared" si="149"/>
        <v>0</v>
      </c>
      <c r="U69" s="118">
        <f t="shared" si="149"/>
        <v>0</v>
      </c>
      <c r="V69" s="118">
        <f t="shared" si="149"/>
        <v>0</v>
      </c>
      <c r="W69" s="118">
        <f t="shared" si="149"/>
        <v>0</v>
      </c>
      <c r="X69" s="118">
        <f t="shared" si="149"/>
        <v>0</v>
      </c>
      <c r="Y69" s="118">
        <f t="shared" si="149"/>
        <v>0</v>
      </c>
      <c r="Z69" s="118">
        <f t="shared" si="149"/>
        <v>0</v>
      </c>
      <c r="AA69" s="118">
        <f t="shared" si="149"/>
        <v>0</v>
      </c>
      <c r="AB69" s="118">
        <f t="shared" si="149"/>
        <v>0</v>
      </c>
      <c r="AC69" s="118">
        <f t="shared" si="149"/>
        <v>0</v>
      </c>
      <c r="AD69" s="118">
        <f t="shared" si="149"/>
        <v>0</v>
      </c>
      <c r="AE69" s="118">
        <f t="shared" si="149"/>
        <v>0</v>
      </c>
      <c r="AF69" s="118">
        <f t="shared" si="149"/>
        <v>0</v>
      </c>
      <c r="AG69" s="118">
        <f t="shared" si="149"/>
        <v>0</v>
      </c>
      <c r="AH69" s="118">
        <f t="shared" si="149"/>
        <v>0</v>
      </c>
      <c r="AI69" s="118">
        <f t="shared" si="149"/>
        <v>0</v>
      </c>
      <c r="AJ69" s="118">
        <f t="shared" si="149"/>
        <v>0</v>
      </c>
      <c r="AK69" s="118">
        <f t="shared" si="149"/>
        <v>0</v>
      </c>
      <c r="AL69" s="118">
        <f t="shared" si="149"/>
        <v>0</v>
      </c>
      <c r="AM69" s="118">
        <f t="shared" si="149"/>
        <v>0</v>
      </c>
      <c r="AN69" s="118">
        <f t="shared" si="149"/>
        <v>0</v>
      </c>
      <c r="AO69" s="118">
        <f t="shared" si="149"/>
        <v>0</v>
      </c>
      <c r="AP69" s="118">
        <f t="shared" si="149"/>
        <v>0</v>
      </c>
      <c r="AQ69" s="118">
        <f t="shared" si="149"/>
        <v>0</v>
      </c>
      <c r="AR69" s="118">
        <f t="shared" si="149"/>
        <v>0</v>
      </c>
      <c r="AS69" s="118">
        <f t="shared" si="149"/>
        <v>0</v>
      </c>
      <c r="AT69" s="118">
        <f t="shared" si="149"/>
        <v>0</v>
      </c>
      <c r="AU69" s="118">
        <f t="shared" si="149"/>
        <v>0</v>
      </c>
      <c r="AV69" s="118">
        <f t="shared" si="149"/>
        <v>0</v>
      </c>
      <c r="AW69" s="118">
        <f t="shared" si="149"/>
        <v>0</v>
      </c>
      <c r="AX69" s="118">
        <f t="shared" si="149"/>
        <v>0</v>
      </c>
      <c r="AY69" s="118">
        <f t="shared" si="149"/>
        <v>0</v>
      </c>
      <c r="AZ69" s="118">
        <f t="shared" si="149"/>
        <v>0</v>
      </c>
      <c r="BA69" s="118">
        <f t="shared" si="149"/>
        <v>0</v>
      </c>
      <c r="BB69" s="118">
        <f t="shared" si="149"/>
        <v>0</v>
      </c>
      <c r="BC69" s="118">
        <f t="shared" si="149"/>
        <v>0</v>
      </c>
      <c r="BD69" s="118">
        <f t="shared" si="149"/>
        <v>0</v>
      </c>
      <c r="BE69" s="118">
        <f t="shared" si="149"/>
        <v>0</v>
      </c>
      <c r="BF69" s="118">
        <f t="shared" si="149"/>
        <v>0</v>
      </c>
      <c r="BG69" s="118">
        <f t="shared" si="149"/>
        <v>0</v>
      </c>
      <c r="BH69" s="118">
        <f t="shared" si="149"/>
        <v>0</v>
      </c>
      <c r="BI69" s="118">
        <f t="shared" si="149"/>
        <v>0</v>
      </c>
      <c r="BJ69" s="118">
        <f t="shared" si="149"/>
        <v>0</v>
      </c>
      <c r="BK69" s="118">
        <f t="shared" si="149"/>
        <v>-24025.48</v>
      </c>
      <c r="BL69" s="118">
        <f t="shared" si="149"/>
        <v>292072.50260300003</v>
      </c>
      <c r="BM69" s="118">
        <f t="shared" si="149"/>
        <v>-121193.63</v>
      </c>
      <c r="BN69" s="118">
        <f t="shared" si="149"/>
        <v>-7653.71</v>
      </c>
      <c r="BO69" s="118">
        <f t="shared" si="149"/>
        <v>-59662.07</v>
      </c>
      <c r="BP69" s="118">
        <f t="shared" ref="BP69:BV69" si="150">SUM(BP66:BP68)</f>
        <v>732436.90232955606</v>
      </c>
      <c r="BQ69" s="118">
        <f t="shared" si="150"/>
        <v>-63869.5</v>
      </c>
      <c r="BR69" s="118">
        <f t="shared" si="150"/>
        <v>-75257.960000000006</v>
      </c>
      <c r="BS69" s="118">
        <f t="shared" si="150"/>
        <v>-67088.740000000005</v>
      </c>
      <c r="BT69" s="118">
        <f t="shared" si="150"/>
        <v>-65259.13</v>
      </c>
      <c r="BU69" s="118">
        <f t="shared" si="150"/>
        <v>-54719.44</v>
      </c>
      <c r="BV69" s="118">
        <f t="shared" si="150"/>
        <v>-71884.22</v>
      </c>
      <c r="BW69" s="118">
        <f t="shared" ref="BW69:CA69" si="151">SUM(BW66:BW68)</f>
        <v>-50693.51</v>
      </c>
      <c r="BX69" s="118">
        <f t="shared" si="151"/>
        <v>-62506.64</v>
      </c>
      <c r="BY69" s="118">
        <f t="shared" si="151"/>
        <v>-77053.09</v>
      </c>
      <c r="BZ69" s="118">
        <f t="shared" si="151"/>
        <v>-72668.080407356349</v>
      </c>
      <c r="CA69" s="118">
        <f t="shared" si="151"/>
        <v>-64998.71751994847</v>
      </c>
    </row>
    <row r="70" spans="1:79" x14ac:dyDescent="0.2">
      <c r="B70" s="39" t="s">
        <v>261</v>
      </c>
      <c r="D70" s="115">
        <f t="shared" ref="D70:BO70" si="152">D65+D69</f>
        <v>0</v>
      </c>
      <c r="E70" s="115">
        <f t="shared" si="152"/>
        <v>0</v>
      </c>
      <c r="F70" s="115">
        <f t="shared" si="152"/>
        <v>0</v>
      </c>
      <c r="G70" s="115">
        <f t="shared" si="152"/>
        <v>0</v>
      </c>
      <c r="H70" s="115">
        <f t="shared" si="152"/>
        <v>0</v>
      </c>
      <c r="I70" s="115">
        <f t="shared" si="152"/>
        <v>0</v>
      </c>
      <c r="J70" s="115">
        <f t="shared" si="152"/>
        <v>0</v>
      </c>
      <c r="K70" s="115">
        <f t="shared" si="152"/>
        <v>0</v>
      </c>
      <c r="L70" s="115">
        <f t="shared" si="152"/>
        <v>0</v>
      </c>
      <c r="M70" s="115">
        <f t="shared" si="152"/>
        <v>0</v>
      </c>
      <c r="N70" s="115">
        <f t="shared" si="152"/>
        <v>0</v>
      </c>
      <c r="O70" s="115">
        <f t="shared" si="152"/>
        <v>0</v>
      </c>
      <c r="P70" s="115">
        <f t="shared" si="152"/>
        <v>0</v>
      </c>
      <c r="Q70" s="115">
        <f t="shared" si="152"/>
        <v>0</v>
      </c>
      <c r="R70" s="115">
        <f t="shared" si="152"/>
        <v>0</v>
      </c>
      <c r="S70" s="115">
        <f t="shared" si="152"/>
        <v>0</v>
      </c>
      <c r="T70" s="115">
        <f t="shared" si="152"/>
        <v>0</v>
      </c>
      <c r="U70" s="115">
        <f t="shared" si="152"/>
        <v>0</v>
      </c>
      <c r="V70" s="115">
        <f t="shared" si="152"/>
        <v>0</v>
      </c>
      <c r="W70" s="115">
        <f t="shared" si="152"/>
        <v>0</v>
      </c>
      <c r="X70" s="115">
        <f t="shared" si="152"/>
        <v>0</v>
      </c>
      <c r="Y70" s="115">
        <f t="shared" si="152"/>
        <v>0</v>
      </c>
      <c r="Z70" s="115">
        <f t="shared" si="152"/>
        <v>0</v>
      </c>
      <c r="AA70" s="115">
        <f t="shared" si="152"/>
        <v>0</v>
      </c>
      <c r="AB70" s="115">
        <f t="shared" si="152"/>
        <v>0</v>
      </c>
      <c r="AC70" s="115">
        <f t="shared" si="152"/>
        <v>0</v>
      </c>
      <c r="AD70" s="115">
        <f t="shared" si="152"/>
        <v>0</v>
      </c>
      <c r="AE70" s="115">
        <f t="shared" si="152"/>
        <v>0</v>
      </c>
      <c r="AF70" s="115">
        <f t="shared" si="152"/>
        <v>0</v>
      </c>
      <c r="AG70" s="115">
        <f t="shared" si="152"/>
        <v>0</v>
      </c>
      <c r="AH70" s="115">
        <f t="shared" si="152"/>
        <v>0</v>
      </c>
      <c r="AI70" s="115">
        <f t="shared" si="152"/>
        <v>0</v>
      </c>
      <c r="AJ70" s="115">
        <f t="shared" si="152"/>
        <v>0</v>
      </c>
      <c r="AK70" s="115">
        <f t="shared" si="152"/>
        <v>0</v>
      </c>
      <c r="AL70" s="115">
        <f t="shared" si="152"/>
        <v>0</v>
      </c>
      <c r="AM70" s="115">
        <f t="shared" si="152"/>
        <v>0</v>
      </c>
      <c r="AN70" s="115">
        <f t="shared" si="152"/>
        <v>0</v>
      </c>
      <c r="AO70" s="115">
        <f t="shared" si="152"/>
        <v>0</v>
      </c>
      <c r="AP70" s="115">
        <f t="shared" si="152"/>
        <v>0</v>
      </c>
      <c r="AQ70" s="115">
        <f t="shared" si="152"/>
        <v>0</v>
      </c>
      <c r="AR70" s="115">
        <f t="shared" si="152"/>
        <v>0</v>
      </c>
      <c r="AS70" s="115">
        <f t="shared" si="152"/>
        <v>0</v>
      </c>
      <c r="AT70" s="115">
        <f t="shared" si="152"/>
        <v>0</v>
      </c>
      <c r="AU70" s="115">
        <f t="shared" si="152"/>
        <v>0</v>
      </c>
      <c r="AV70" s="115">
        <f t="shared" si="152"/>
        <v>0</v>
      </c>
      <c r="AW70" s="115">
        <f t="shared" si="152"/>
        <v>0</v>
      </c>
      <c r="AX70" s="115">
        <f t="shared" si="152"/>
        <v>0</v>
      </c>
      <c r="AY70" s="115">
        <f t="shared" si="152"/>
        <v>0</v>
      </c>
      <c r="AZ70" s="115">
        <f t="shared" si="152"/>
        <v>0</v>
      </c>
      <c r="BA70" s="115">
        <f t="shared" si="152"/>
        <v>0</v>
      </c>
      <c r="BB70" s="115">
        <f t="shared" si="152"/>
        <v>0</v>
      </c>
      <c r="BC70" s="115">
        <f t="shared" si="152"/>
        <v>0</v>
      </c>
      <c r="BD70" s="115">
        <f t="shared" si="152"/>
        <v>0</v>
      </c>
      <c r="BE70" s="115">
        <f t="shared" si="152"/>
        <v>0</v>
      </c>
      <c r="BF70" s="115">
        <f t="shared" si="152"/>
        <v>0</v>
      </c>
      <c r="BG70" s="115">
        <f t="shared" si="152"/>
        <v>0</v>
      </c>
      <c r="BH70" s="115">
        <f t="shared" si="152"/>
        <v>0</v>
      </c>
      <c r="BI70" s="115">
        <f t="shared" si="152"/>
        <v>0</v>
      </c>
      <c r="BJ70" s="115">
        <f t="shared" si="152"/>
        <v>0</v>
      </c>
      <c r="BK70" s="115">
        <f t="shared" si="152"/>
        <v>-24025.48</v>
      </c>
      <c r="BL70" s="115">
        <f t="shared" si="152"/>
        <v>268047.02260300005</v>
      </c>
      <c r="BM70" s="115">
        <f t="shared" si="152"/>
        <v>146853.39260300004</v>
      </c>
      <c r="BN70" s="115">
        <f t="shared" si="152"/>
        <v>139199.68260300005</v>
      </c>
      <c r="BO70" s="115">
        <f t="shared" si="152"/>
        <v>79537.612603000045</v>
      </c>
      <c r="BP70" s="115">
        <f t="shared" ref="BP70:BV70" si="153">BP65+BP69</f>
        <v>811974.51493255608</v>
      </c>
      <c r="BQ70" s="115">
        <f t="shared" si="153"/>
        <v>748105.01493255608</v>
      </c>
      <c r="BR70" s="115">
        <f t="shared" si="153"/>
        <v>672847.05493255612</v>
      </c>
      <c r="BS70" s="115">
        <f t="shared" si="153"/>
        <v>605758.31493255612</v>
      </c>
      <c r="BT70" s="115">
        <f t="shared" si="153"/>
        <v>540499.18493255612</v>
      </c>
      <c r="BU70" s="115">
        <f t="shared" si="153"/>
        <v>485779.74493255612</v>
      </c>
      <c r="BV70" s="115">
        <f t="shared" si="153"/>
        <v>413895.52493255609</v>
      </c>
      <c r="BW70" s="115">
        <f t="shared" ref="BW70:CA70" si="154">BW65+BW69</f>
        <v>363202.01493255608</v>
      </c>
      <c r="BX70" s="115">
        <f t="shared" si="154"/>
        <v>300695.37493255606</v>
      </c>
      <c r="BY70" s="115">
        <f t="shared" si="154"/>
        <v>223642.28493255607</v>
      </c>
      <c r="BZ70" s="115">
        <f t="shared" si="154"/>
        <v>150974.20452519972</v>
      </c>
      <c r="CA70" s="115">
        <f t="shared" si="154"/>
        <v>85975.487005251256</v>
      </c>
    </row>
    <row r="71" spans="1:79" x14ac:dyDescent="0.2"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14"/>
      <c r="BS71" s="114"/>
      <c r="BT71" s="114"/>
      <c r="BU71" s="114"/>
      <c r="BV71" s="114"/>
      <c r="BW71" s="115"/>
      <c r="BX71" s="115"/>
      <c r="BY71" s="115"/>
      <c r="BZ71" s="115"/>
      <c r="CA71" s="115"/>
    </row>
    <row r="72" spans="1:79" x14ac:dyDescent="0.2">
      <c r="A72" s="106" t="s">
        <v>269</v>
      </c>
      <c r="C72" s="114">
        <v>18238141</v>
      </c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  <c r="BI72" s="114"/>
      <c r="BJ72" s="114"/>
      <c r="BK72" s="114"/>
      <c r="BL72" s="114"/>
      <c r="BM72" s="114"/>
      <c r="BN72" s="114"/>
      <c r="BO72" s="114"/>
      <c r="BP72" s="114"/>
      <c r="BQ72" s="114"/>
      <c r="BR72" s="114"/>
      <c r="BS72" s="114"/>
      <c r="BT72" s="114"/>
      <c r="BU72" s="114"/>
      <c r="BV72" s="114"/>
      <c r="BY72" s="25"/>
      <c r="BZ72" s="25"/>
      <c r="CA72" s="25"/>
    </row>
    <row r="73" spans="1:79" s="121" customFormat="1" x14ac:dyDescent="0.2">
      <c r="A73" s="39"/>
      <c r="B73" s="39" t="s">
        <v>257</v>
      </c>
      <c r="C73" s="114">
        <v>25400341</v>
      </c>
      <c r="D73" s="115">
        <v>0</v>
      </c>
      <c r="E73" s="115">
        <f>D78</f>
        <v>0</v>
      </c>
      <c r="F73" s="115">
        <f>E78</f>
        <v>0</v>
      </c>
      <c r="G73" s="115">
        <f t="shared" ref="G73:BO73" si="155">F78</f>
        <v>0</v>
      </c>
      <c r="H73" s="115">
        <f t="shared" si="155"/>
        <v>0</v>
      </c>
      <c r="I73" s="115">
        <f t="shared" si="155"/>
        <v>0</v>
      </c>
      <c r="J73" s="115">
        <f t="shared" si="155"/>
        <v>0</v>
      </c>
      <c r="K73" s="115">
        <f t="shared" si="155"/>
        <v>-259574.4351041629</v>
      </c>
      <c r="L73" s="115">
        <f t="shared" si="155"/>
        <v>-1160192.5600718707</v>
      </c>
      <c r="M73" s="115">
        <f t="shared" si="155"/>
        <v>-1804202.8365505976</v>
      </c>
      <c r="N73" s="115">
        <f t="shared" si="155"/>
        <v>-6614648.8215073012</v>
      </c>
      <c r="O73" s="115">
        <f t="shared" si="155"/>
        <v>-9528271.8154572863</v>
      </c>
      <c r="P73" s="115">
        <f t="shared" si="155"/>
        <v>-14002271.977446396</v>
      </c>
      <c r="Q73" s="115">
        <f t="shared" si="155"/>
        <v>-12117410.986555446</v>
      </c>
      <c r="R73" s="115">
        <f t="shared" si="155"/>
        <v>-9518396.587860899</v>
      </c>
      <c r="S73" s="115">
        <f t="shared" si="155"/>
        <v>-6454125.6201141467</v>
      </c>
      <c r="T73" s="115">
        <f t="shared" si="155"/>
        <v>-1745676.2127946271</v>
      </c>
      <c r="U73" s="115">
        <f t="shared" si="155"/>
        <v>14989607.997444928</v>
      </c>
      <c r="V73" s="115">
        <f t="shared" si="155"/>
        <v>17655675.841642328</v>
      </c>
      <c r="W73" s="115">
        <f t="shared" si="155"/>
        <v>17364823.07188141</v>
      </c>
      <c r="X73" s="115">
        <f t="shared" si="155"/>
        <v>16904585.967728365</v>
      </c>
      <c r="Y73" s="115">
        <f t="shared" si="155"/>
        <v>17981925.068773765</v>
      </c>
      <c r="Z73" s="115">
        <f t="shared" si="155"/>
        <v>17300106.695053339</v>
      </c>
      <c r="AA73" s="115">
        <f t="shared" si="155"/>
        <v>14916157.577532705</v>
      </c>
      <c r="AB73" s="115">
        <f t="shared" si="155"/>
        <v>16037516.444016727</v>
      </c>
      <c r="AC73" s="115">
        <f t="shared" si="155"/>
        <v>21159535.668430842</v>
      </c>
      <c r="AD73" s="115">
        <f t="shared" si="155"/>
        <v>30988801.84126202</v>
      </c>
      <c r="AE73" s="115">
        <f t="shared" si="155"/>
        <v>25068238.274840981</v>
      </c>
      <c r="AF73" s="115">
        <f t="shared" si="155"/>
        <v>29256078.961222235</v>
      </c>
      <c r="AG73" s="115">
        <f t="shared" si="155"/>
        <v>23866162.261298254</v>
      </c>
      <c r="AH73" s="115">
        <f t="shared" si="155"/>
        <v>24932956.895777456</v>
      </c>
      <c r="AI73" s="115">
        <f t="shared" si="155"/>
        <v>23644946.407900553</v>
      </c>
      <c r="AJ73" s="115">
        <f t="shared" si="155"/>
        <v>22315055.9176571</v>
      </c>
      <c r="AK73" s="115">
        <f t="shared" si="155"/>
        <v>22807188.845549203</v>
      </c>
      <c r="AL73" s="115">
        <f t="shared" si="155"/>
        <v>21141294.799857955</v>
      </c>
      <c r="AM73" s="115">
        <f t="shared" si="155"/>
        <v>17092874.883525915</v>
      </c>
      <c r="AN73" s="115">
        <f t="shared" si="155"/>
        <v>15715598.619786132</v>
      </c>
      <c r="AO73" s="115">
        <f t="shared" si="155"/>
        <v>17758339.303867556</v>
      </c>
      <c r="AP73" s="115">
        <f t="shared" si="155"/>
        <v>24760867.301574454</v>
      </c>
      <c r="AQ73" s="115">
        <f t="shared" si="155"/>
        <v>29239410.629998256</v>
      </c>
      <c r="AR73" s="115">
        <f t="shared" si="155"/>
        <v>36727932.188818634</v>
      </c>
      <c r="AS73" s="115">
        <f t="shared" si="155"/>
        <v>22959219.07097527</v>
      </c>
      <c r="AT73" s="115">
        <f t="shared" si="155"/>
        <v>25671533.848947242</v>
      </c>
      <c r="AU73" s="115">
        <f t="shared" si="155"/>
        <v>24885116.526730642</v>
      </c>
      <c r="AV73" s="115">
        <f t="shared" si="155"/>
        <v>23909241.450069562</v>
      </c>
      <c r="AW73" s="115">
        <f t="shared" si="155"/>
        <v>25531217.780379895</v>
      </c>
      <c r="AX73" s="115">
        <f t="shared" si="155"/>
        <v>21510519.595571816</v>
      </c>
      <c r="AY73" s="115">
        <f t="shared" si="155"/>
        <v>23062930.385091729</v>
      </c>
      <c r="AZ73" s="115">
        <f t="shared" si="155"/>
        <v>17510371.07669479</v>
      </c>
      <c r="BA73" s="115">
        <f t="shared" si="155"/>
        <v>15423462.66669479</v>
      </c>
      <c r="BB73" s="115">
        <f t="shared" si="155"/>
        <v>19366670.446694791</v>
      </c>
      <c r="BC73" s="115">
        <f t="shared" si="155"/>
        <v>21627728.656694792</v>
      </c>
      <c r="BD73" s="115">
        <f t="shared" si="155"/>
        <v>26237182.866694793</v>
      </c>
      <c r="BE73" s="115">
        <f t="shared" si="155"/>
        <v>9431413.42608729</v>
      </c>
      <c r="BF73" s="115">
        <f t="shared" si="155"/>
        <v>10847040.781086531</v>
      </c>
      <c r="BG73" s="115">
        <f t="shared" si="155"/>
        <v>9581931.9984122738</v>
      </c>
      <c r="BH73" s="115">
        <f t="shared" si="155"/>
        <v>6881842.5900291</v>
      </c>
      <c r="BI73" s="115">
        <f t="shared" si="155"/>
        <v>6208232.1008285973</v>
      </c>
      <c r="BJ73" s="115">
        <f t="shared" si="155"/>
        <v>991460.09481654968</v>
      </c>
      <c r="BK73" s="115">
        <f t="shared" si="155"/>
        <v>-2685103.9555606744</v>
      </c>
      <c r="BL73" s="115">
        <f t="shared" si="155"/>
        <v>-5571892.9236744614</v>
      </c>
      <c r="BM73" s="115">
        <f t="shared" si="155"/>
        <v>-2236315.6736744614</v>
      </c>
      <c r="BN73" s="115">
        <f t="shared" si="155"/>
        <v>-2402159.9436744615</v>
      </c>
      <c r="BO73" s="115">
        <f t="shared" si="155"/>
        <v>-2722276.1136744614</v>
      </c>
      <c r="BP73" s="115">
        <f t="shared" ref="BP73" si="156">BO78</f>
        <v>-3407471.7636744613</v>
      </c>
      <c r="BQ73" s="115">
        <f t="shared" ref="BQ73" si="157">BP78</f>
        <v>4315803.0263255378</v>
      </c>
      <c r="BR73" s="115">
        <f t="shared" ref="BR73" si="158">BQ78</f>
        <v>3447493.0563255381</v>
      </c>
      <c r="BS73" s="115">
        <f t="shared" ref="BS73" si="159">BR78</f>
        <v>2875717.9663255382</v>
      </c>
      <c r="BT73" s="115">
        <f t="shared" ref="BT73" si="160">BS78</f>
        <v>2848434.1063255384</v>
      </c>
      <c r="BU73" s="115">
        <f t="shared" ref="BU73" si="161">BT78</f>
        <v>2683150.7463255385</v>
      </c>
      <c r="BV73" s="115">
        <f t="shared" ref="BV73" si="162">BU78</f>
        <v>2632860.7263255385</v>
      </c>
      <c r="BW73" s="115">
        <f t="shared" ref="BW73" si="163">BV78</f>
        <v>5295418.3963255379</v>
      </c>
      <c r="BX73" s="115">
        <f t="shared" ref="BX73" si="164">BW78</f>
        <v>7972606.436325538</v>
      </c>
      <c r="BY73" s="115">
        <f t="shared" ref="BY73" si="165">BX78</f>
        <v>7972606.436325538</v>
      </c>
      <c r="BZ73" s="115">
        <f t="shared" ref="BZ73" si="166">BY78</f>
        <v>7972606.436325538</v>
      </c>
      <c r="CA73" s="115">
        <f t="shared" ref="CA73" si="167">BZ78</f>
        <v>7972606.436325538</v>
      </c>
    </row>
    <row r="74" spans="1:79" s="116" customFormat="1" x14ac:dyDescent="0.2">
      <c r="A74" s="121"/>
      <c r="B74" s="116" t="s">
        <v>258</v>
      </c>
      <c r="C74" s="122"/>
      <c r="D74" s="305">
        <v>0</v>
      </c>
      <c r="E74" s="305">
        <v>0</v>
      </c>
      <c r="F74" s="305">
        <v>0</v>
      </c>
      <c r="G74" s="305">
        <v>0</v>
      </c>
      <c r="H74" s="305">
        <v>0</v>
      </c>
      <c r="I74" s="305">
        <v>0</v>
      </c>
      <c r="J74" s="305">
        <v>0</v>
      </c>
      <c r="K74" s="305">
        <v>0</v>
      </c>
      <c r="L74" s="305">
        <v>0</v>
      </c>
      <c r="M74" s="305">
        <v>0</v>
      </c>
      <c r="N74" s="305">
        <v>0</v>
      </c>
      <c r="O74" s="305">
        <v>0</v>
      </c>
      <c r="P74" s="305">
        <v>0</v>
      </c>
      <c r="Q74" s="305">
        <v>0</v>
      </c>
      <c r="R74" s="305">
        <v>0</v>
      </c>
      <c r="S74" s="305">
        <v>0</v>
      </c>
      <c r="T74" s="305">
        <v>14002271.977446396</v>
      </c>
      <c r="U74" s="305">
        <v>0</v>
      </c>
      <c r="V74" s="305">
        <v>0</v>
      </c>
      <c r="W74" s="305">
        <v>0</v>
      </c>
      <c r="X74" s="305">
        <v>0</v>
      </c>
      <c r="Y74" s="305">
        <v>0</v>
      </c>
      <c r="Z74" s="305">
        <v>0</v>
      </c>
      <c r="AA74" s="305">
        <v>0</v>
      </c>
      <c r="AB74" s="305">
        <v>0</v>
      </c>
      <c r="AC74" s="305">
        <v>0</v>
      </c>
      <c r="AD74" s="305">
        <v>0</v>
      </c>
      <c r="AE74" s="305">
        <v>0</v>
      </c>
      <c r="AF74" s="305">
        <v>-7625207.9764886107</v>
      </c>
      <c r="AG74" s="305">
        <v>0</v>
      </c>
      <c r="AH74" s="305">
        <v>0</v>
      </c>
      <c r="AI74" s="305">
        <v>0</v>
      </c>
      <c r="AJ74" s="305">
        <v>0</v>
      </c>
      <c r="AK74" s="305">
        <v>0</v>
      </c>
      <c r="AL74" s="305">
        <v>0</v>
      </c>
      <c r="AM74" s="305">
        <v>0</v>
      </c>
      <c r="AN74" s="305">
        <v>0</v>
      </c>
      <c r="AO74" s="305">
        <v>0</v>
      </c>
      <c r="AP74" s="305">
        <v>0</v>
      </c>
      <c r="AQ74" s="305">
        <v>0</v>
      </c>
      <c r="AR74" s="305">
        <v>-15715598.6197861</v>
      </c>
      <c r="AS74" s="305">
        <v>0</v>
      </c>
      <c r="AT74" s="305">
        <v>0</v>
      </c>
      <c r="AU74" s="305">
        <v>0</v>
      </c>
      <c r="AV74" s="305">
        <v>0</v>
      </c>
      <c r="AW74" s="305">
        <v>0</v>
      </c>
      <c r="AX74" s="305">
        <v>0</v>
      </c>
      <c r="AY74" s="305">
        <v>0</v>
      </c>
      <c r="AZ74" s="305">
        <v>0</v>
      </c>
      <c r="BA74" s="305">
        <v>0</v>
      </c>
      <c r="BB74" s="305">
        <v>0</v>
      </c>
      <c r="BC74" s="305">
        <v>0</v>
      </c>
      <c r="BD74" s="305">
        <v>-17510371.079999998</v>
      </c>
      <c r="BE74" s="305">
        <v>0</v>
      </c>
      <c r="BF74" s="305">
        <v>0</v>
      </c>
      <c r="BG74" s="305">
        <v>0</v>
      </c>
      <c r="BH74" s="305">
        <v>0</v>
      </c>
      <c r="BI74" s="305">
        <v>0</v>
      </c>
      <c r="BJ74" s="305">
        <v>0</v>
      </c>
      <c r="BK74" s="305">
        <v>0</v>
      </c>
      <c r="BL74" s="305">
        <v>0</v>
      </c>
      <c r="BM74" s="305">
        <v>0</v>
      </c>
      <c r="BN74" s="305">
        <v>0</v>
      </c>
      <c r="BO74" s="305">
        <v>0</v>
      </c>
      <c r="BP74" s="305">
        <v>5571892.9399999995</v>
      </c>
      <c r="BQ74" s="305">
        <v>0</v>
      </c>
      <c r="BR74" s="305">
        <v>0</v>
      </c>
      <c r="BS74" s="305">
        <v>0</v>
      </c>
      <c r="BT74" s="305">
        <v>0</v>
      </c>
      <c r="BU74" s="305">
        <v>0</v>
      </c>
      <c r="BV74" s="305">
        <v>0</v>
      </c>
      <c r="BW74" s="305">
        <v>0</v>
      </c>
      <c r="BX74" s="305"/>
      <c r="BY74" s="305"/>
      <c r="BZ74" s="305"/>
      <c r="CA74" s="305"/>
    </row>
    <row r="75" spans="1:79" x14ac:dyDescent="0.2">
      <c r="A75" s="121"/>
      <c r="B75" s="116" t="s">
        <v>399</v>
      </c>
      <c r="C75" s="122"/>
      <c r="D75" s="305">
        <v>0</v>
      </c>
      <c r="E75" s="305">
        <v>0</v>
      </c>
      <c r="F75" s="305">
        <v>0</v>
      </c>
      <c r="G75" s="305">
        <v>0</v>
      </c>
      <c r="H75" s="305">
        <v>0</v>
      </c>
      <c r="I75" s="305">
        <v>0</v>
      </c>
      <c r="J75" s="305">
        <v>0</v>
      </c>
      <c r="K75" s="305">
        <v>0</v>
      </c>
      <c r="L75" s="305">
        <v>0</v>
      </c>
      <c r="M75" s="305">
        <v>0</v>
      </c>
      <c r="N75" s="305">
        <v>0</v>
      </c>
      <c r="O75" s="305">
        <v>0</v>
      </c>
      <c r="P75" s="305">
        <v>0</v>
      </c>
      <c r="Q75" s="305">
        <v>0</v>
      </c>
      <c r="R75" s="305">
        <v>0</v>
      </c>
      <c r="S75" s="305">
        <v>0</v>
      </c>
      <c r="T75" s="305">
        <v>0</v>
      </c>
      <c r="U75" s="305">
        <v>0</v>
      </c>
      <c r="V75" s="305">
        <v>0</v>
      </c>
      <c r="W75" s="305">
        <v>0</v>
      </c>
      <c r="X75" s="305">
        <v>0</v>
      </c>
      <c r="Y75" s="305">
        <v>0</v>
      </c>
      <c r="Z75" s="305">
        <v>0</v>
      </c>
      <c r="AA75" s="305">
        <v>0</v>
      </c>
      <c r="AB75" s="305">
        <v>0</v>
      </c>
      <c r="AC75" s="305">
        <v>0</v>
      </c>
      <c r="AD75" s="305">
        <v>-12260387.240880318</v>
      </c>
      <c r="AE75" s="305">
        <v>-1098632.7100275056</v>
      </c>
      <c r="AF75" s="305">
        <v>76890.472524348646</v>
      </c>
      <c r="AG75" s="305">
        <v>-24374.116759902798</v>
      </c>
      <c r="AH75" s="305">
        <v>-1044.8710636990145</v>
      </c>
      <c r="AI75" s="305">
        <v>0</v>
      </c>
      <c r="AJ75" s="305">
        <v>0</v>
      </c>
      <c r="AK75" s="305">
        <v>0</v>
      </c>
      <c r="AL75" s="305">
        <v>0</v>
      </c>
      <c r="AM75" s="305">
        <v>0</v>
      </c>
      <c r="AN75" s="305">
        <v>0</v>
      </c>
      <c r="AO75" s="305">
        <v>0</v>
      </c>
      <c r="AP75" s="305">
        <v>0</v>
      </c>
      <c r="AQ75" s="305">
        <v>0</v>
      </c>
      <c r="AR75" s="305">
        <v>0</v>
      </c>
      <c r="AS75" s="305">
        <v>0</v>
      </c>
      <c r="AT75" s="305">
        <v>0</v>
      </c>
      <c r="AU75" s="305">
        <v>0</v>
      </c>
      <c r="AV75" s="305">
        <v>0</v>
      </c>
      <c r="AW75" s="305">
        <v>0</v>
      </c>
      <c r="AX75" s="305">
        <v>0</v>
      </c>
      <c r="AY75" s="305">
        <v>0</v>
      </c>
      <c r="AZ75" s="305">
        <v>0</v>
      </c>
      <c r="BA75" s="305">
        <v>0</v>
      </c>
      <c r="BB75" s="305">
        <v>0</v>
      </c>
      <c r="BC75" s="305">
        <v>0</v>
      </c>
      <c r="BD75" s="305">
        <v>0</v>
      </c>
      <c r="BE75" s="305">
        <v>0</v>
      </c>
      <c r="BF75" s="305">
        <v>0</v>
      </c>
      <c r="BG75" s="305">
        <v>0</v>
      </c>
      <c r="BH75" s="305">
        <v>0</v>
      </c>
      <c r="BI75" s="305">
        <v>0</v>
      </c>
      <c r="BJ75" s="305">
        <v>0</v>
      </c>
      <c r="BK75" s="305">
        <v>0</v>
      </c>
      <c r="BL75" s="305">
        <v>0</v>
      </c>
      <c r="BM75" s="305">
        <v>0</v>
      </c>
      <c r="BN75" s="305">
        <v>0</v>
      </c>
      <c r="BO75" s="305">
        <v>0</v>
      </c>
      <c r="BP75" s="305">
        <v>0</v>
      </c>
      <c r="BQ75" s="305">
        <v>0</v>
      </c>
      <c r="BR75" s="305">
        <v>0</v>
      </c>
      <c r="BS75" s="305">
        <v>0</v>
      </c>
      <c r="BT75" s="305">
        <v>0</v>
      </c>
      <c r="BU75" s="305">
        <v>0</v>
      </c>
      <c r="BV75" s="305">
        <v>0</v>
      </c>
      <c r="BW75" s="305">
        <v>0</v>
      </c>
      <c r="BX75" s="305"/>
      <c r="BY75" s="305"/>
      <c r="BZ75" s="305"/>
      <c r="CA75" s="305"/>
    </row>
    <row r="76" spans="1:79" x14ac:dyDescent="0.2">
      <c r="A76" s="116"/>
      <c r="B76" s="116" t="s">
        <v>270</v>
      </c>
      <c r="C76" s="124"/>
      <c r="D76" s="305">
        <v>0</v>
      </c>
      <c r="E76" s="305">
        <v>0</v>
      </c>
      <c r="F76" s="305">
        <v>0</v>
      </c>
      <c r="G76" s="305">
        <v>0</v>
      </c>
      <c r="H76" s="305">
        <v>0</v>
      </c>
      <c r="I76" s="305">
        <v>0</v>
      </c>
      <c r="J76" s="305">
        <v>-259574.4351041629</v>
      </c>
      <c r="K76" s="305">
        <v>-900618.12496770767</v>
      </c>
      <c r="L76" s="305">
        <v>-644010.276478727</v>
      </c>
      <c r="M76" s="305">
        <v>-4810445.9849567031</v>
      </c>
      <c r="N76" s="305">
        <v>-2913622.9939499847</v>
      </c>
      <c r="O76" s="305">
        <v>-4474000.1619891087</v>
      </c>
      <c r="P76" s="305">
        <v>1884860.9908909495</v>
      </c>
      <c r="Q76" s="305">
        <v>2599014.3986945474</v>
      </c>
      <c r="R76" s="305">
        <v>3064270.9677467523</v>
      </c>
      <c r="S76" s="305">
        <v>4708449.4073195197</v>
      </c>
      <c r="T76" s="305">
        <v>2733012.2327931607</v>
      </c>
      <c r="U76" s="305">
        <v>2666067.8441973994</v>
      </c>
      <c r="V76" s="305">
        <v>-290852.76976091636</v>
      </c>
      <c r="W76" s="305">
        <v>-460237.10415304435</v>
      </c>
      <c r="X76" s="305">
        <v>1077339.1010454011</v>
      </c>
      <c r="Y76" s="305">
        <v>-681818.37372042553</v>
      </c>
      <c r="Z76" s="305">
        <v>-2383949.1175206346</v>
      </c>
      <c r="AA76" s="305">
        <v>1121358.866484022</v>
      </c>
      <c r="AB76" s="305">
        <v>5122019.2244141139</v>
      </c>
      <c r="AC76" s="305">
        <v>9829266.1728311796</v>
      </c>
      <c r="AD76" s="305">
        <v>6339823.6744592786</v>
      </c>
      <c r="AE76" s="305">
        <v>5286473.3964087609</v>
      </c>
      <c r="AF76" s="305">
        <v>2158400.8040402806</v>
      </c>
      <c r="AG76" s="305">
        <v>1091168.7512391056</v>
      </c>
      <c r="AH76" s="305">
        <v>-1286965.6168132029</v>
      </c>
      <c r="AI76" s="305">
        <v>-1329890.4902434519</v>
      </c>
      <c r="AJ76" s="305">
        <v>492132.92789210402</v>
      </c>
      <c r="AK76" s="305">
        <v>-1665894.045691248</v>
      </c>
      <c r="AL76" s="305">
        <v>-4048419.9163320381</v>
      </c>
      <c r="AM76" s="305">
        <v>-1377276.263739784</v>
      </c>
      <c r="AN76" s="305">
        <v>2042740.6840814257</v>
      </c>
      <c r="AO76" s="305">
        <v>7002527.9977068976</v>
      </c>
      <c r="AP76" s="305">
        <v>4478543.3284238027</v>
      </c>
      <c r="AQ76" s="305">
        <v>7488521.5588203799</v>
      </c>
      <c r="AR76" s="305">
        <v>1946885.5019427361</v>
      </c>
      <c r="AS76" s="305">
        <v>2712314.7779719727</v>
      </c>
      <c r="AT76" s="305">
        <v>-786417.32221660076</v>
      </c>
      <c r="AU76" s="305">
        <v>-975875.07666108187</v>
      </c>
      <c r="AV76" s="305">
        <v>1621976.3303103321</v>
      </c>
      <c r="AW76" s="305">
        <v>-4020698.1848080782</v>
      </c>
      <c r="AX76" s="305">
        <v>1552410.7895199116</v>
      </c>
      <c r="AY76" s="305">
        <v>-5552559.3083969383</v>
      </c>
      <c r="AZ76" s="305">
        <v>-2086908.41</v>
      </c>
      <c r="BA76" s="305">
        <v>3943207.78</v>
      </c>
      <c r="BB76" s="305">
        <v>2261058.21</v>
      </c>
      <c r="BC76" s="305">
        <v>4609454.21</v>
      </c>
      <c r="BD76" s="305">
        <v>704601.63939249376</v>
      </c>
      <c r="BE76" s="305">
        <v>1415627.3549992403</v>
      </c>
      <c r="BF76" s="305">
        <v>-1265108.782674256</v>
      </c>
      <c r="BG76" s="305">
        <v>-2700089.4083831734</v>
      </c>
      <c r="BH76" s="305">
        <v>-673610.48920050217</v>
      </c>
      <c r="BI76" s="305">
        <v>-5216772.0060120476</v>
      </c>
      <c r="BJ76" s="305">
        <v>-3676564.0503772241</v>
      </c>
      <c r="BK76" s="305">
        <v>-2886788.968113787</v>
      </c>
      <c r="BL76" s="117">
        <f>'Schedule 7'!C40</f>
        <v>3335577.25</v>
      </c>
      <c r="BM76" s="117">
        <f>'Schedule 7'!D40</f>
        <v>-165844.26999999999</v>
      </c>
      <c r="BN76" s="117">
        <f>'Schedule 7'!E40</f>
        <v>-320116.17</v>
      </c>
      <c r="BO76" s="117">
        <f>'Schedule 7'!F40</f>
        <v>-685195.65</v>
      </c>
      <c r="BP76" s="117">
        <f>'Schedule 7'!G40</f>
        <v>2151381.85</v>
      </c>
      <c r="BQ76" s="117">
        <f>'Schedule 7'!H40</f>
        <v>-868309.97</v>
      </c>
      <c r="BR76" s="117">
        <f>'Schedule 7'!I40</f>
        <v>-571775.09</v>
      </c>
      <c r="BS76" s="117">
        <f>'Schedule 7'!J40</f>
        <v>-27283.86</v>
      </c>
      <c r="BT76" s="117">
        <f>'Schedule 7'!K40</f>
        <v>-165283.35999999999</v>
      </c>
      <c r="BU76" s="117">
        <f>'Schedule 7'!L40</f>
        <v>-50290.02</v>
      </c>
      <c r="BV76" s="117">
        <f>'Schedule 7'!M40</f>
        <v>2662557.67</v>
      </c>
      <c r="BW76" s="117">
        <f>'Schedule 7'!N40</f>
        <v>2677188.04</v>
      </c>
      <c r="BX76" s="117"/>
      <c r="BY76" s="117"/>
      <c r="BZ76" s="117"/>
      <c r="CA76" s="117"/>
    </row>
    <row r="77" spans="1:79" x14ac:dyDescent="0.2">
      <c r="B77" s="39" t="s">
        <v>260</v>
      </c>
      <c r="D77" s="118">
        <f>SUM(D74:D76)</f>
        <v>0</v>
      </c>
      <c r="E77" s="118">
        <f>SUM(E74:E76)</f>
        <v>0</v>
      </c>
      <c r="F77" s="118">
        <f t="shared" ref="F77:BO77" si="168">SUM(F74:F76)</f>
        <v>0</v>
      </c>
      <c r="G77" s="118">
        <f t="shared" si="168"/>
        <v>0</v>
      </c>
      <c r="H77" s="118">
        <f t="shared" si="168"/>
        <v>0</v>
      </c>
      <c r="I77" s="118">
        <f t="shared" si="168"/>
        <v>0</v>
      </c>
      <c r="J77" s="118">
        <f t="shared" si="168"/>
        <v>-259574.4351041629</v>
      </c>
      <c r="K77" s="118">
        <f t="shared" si="168"/>
        <v>-900618.12496770767</v>
      </c>
      <c r="L77" s="118">
        <f t="shared" si="168"/>
        <v>-644010.276478727</v>
      </c>
      <c r="M77" s="118">
        <f t="shared" si="168"/>
        <v>-4810445.9849567031</v>
      </c>
      <c r="N77" s="118">
        <f t="shared" si="168"/>
        <v>-2913622.9939499847</v>
      </c>
      <c r="O77" s="118">
        <f t="shared" si="168"/>
        <v>-4474000.1619891087</v>
      </c>
      <c r="P77" s="118">
        <f t="shared" si="168"/>
        <v>1884860.9908909495</v>
      </c>
      <c r="Q77" s="118">
        <f t="shared" si="168"/>
        <v>2599014.3986945474</v>
      </c>
      <c r="R77" s="118">
        <f t="shared" si="168"/>
        <v>3064270.9677467523</v>
      </c>
      <c r="S77" s="118">
        <f t="shared" si="168"/>
        <v>4708449.4073195197</v>
      </c>
      <c r="T77" s="118">
        <f t="shared" si="168"/>
        <v>16735284.210239556</v>
      </c>
      <c r="U77" s="118">
        <f t="shared" si="168"/>
        <v>2666067.8441973994</v>
      </c>
      <c r="V77" s="118">
        <f t="shared" si="168"/>
        <v>-290852.76976091636</v>
      </c>
      <c r="W77" s="118">
        <f t="shared" si="168"/>
        <v>-460237.10415304435</v>
      </c>
      <c r="X77" s="118">
        <f t="shared" si="168"/>
        <v>1077339.1010454011</v>
      </c>
      <c r="Y77" s="118">
        <f t="shared" si="168"/>
        <v>-681818.37372042553</v>
      </c>
      <c r="Z77" s="118">
        <f t="shared" si="168"/>
        <v>-2383949.1175206346</v>
      </c>
      <c r="AA77" s="118">
        <f t="shared" si="168"/>
        <v>1121358.866484022</v>
      </c>
      <c r="AB77" s="118">
        <f t="shared" si="168"/>
        <v>5122019.2244141139</v>
      </c>
      <c r="AC77" s="118">
        <f t="shared" si="168"/>
        <v>9829266.1728311796</v>
      </c>
      <c r="AD77" s="118">
        <f t="shared" si="168"/>
        <v>-5920563.5664210394</v>
      </c>
      <c r="AE77" s="118">
        <f t="shared" si="168"/>
        <v>4187840.6863812553</v>
      </c>
      <c r="AF77" s="118">
        <f t="shared" si="168"/>
        <v>-5389916.699923981</v>
      </c>
      <c r="AG77" s="118">
        <f t="shared" si="168"/>
        <v>1066794.6344792028</v>
      </c>
      <c r="AH77" s="118">
        <f t="shared" si="168"/>
        <v>-1288010.4878769019</v>
      </c>
      <c r="AI77" s="118">
        <f t="shared" si="168"/>
        <v>-1329890.4902434519</v>
      </c>
      <c r="AJ77" s="118">
        <f t="shared" si="168"/>
        <v>492132.92789210402</v>
      </c>
      <c r="AK77" s="118">
        <f t="shared" si="168"/>
        <v>-1665894.045691248</v>
      </c>
      <c r="AL77" s="118">
        <f t="shared" si="168"/>
        <v>-4048419.9163320381</v>
      </c>
      <c r="AM77" s="118">
        <f t="shared" si="168"/>
        <v>-1377276.263739784</v>
      </c>
      <c r="AN77" s="118">
        <f t="shared" si="168"/>
        <v>2042740.6840814257</v>
      </c>
      <c r="AO77" s="118">
        <f t="shared" si="168"/>
        <v>7002527.9977068976</v>
      </c>
      <c r="AP77" s="118">
        <f t="shared" si="168"/>
        <v>4478543.3284238027</v>
      </c>
      <c r="AQ77" s="118">
        <f t="shared" si="168"/>
        <v>7488521.5588203799</v>
      </c>
      <c r="AR77" s="118">
        <f t="shared" si="168"/>
        <v>-13768713.117843363</v>
      </c>
      <c r="AS77" s="118">
        <f t="shared" si="168"/>
        <v>2712314.7779719727</v>
      </c>
      <c r="AT77" s="118">
        <f t="shared" si="168"/>
        <v>-786417.32221660076</v>
      </c>
      <c r="AU77" s="118">
        <f t="shared" si="168"/>
        <v>-975875.07666108187</v>
      </c>
      <c r="AV77" s="118">
        <f t="shared" si="168"/>
        <v>1621976.3303103321</v>
      </c>
      <c r="AW77" s="118">
        <f t="shared" si="168"/>
        <v>-4020698.1848080782</v>
      </c>
      <c r="AX77" s="118">
        <f t="shared" si="168"/>
        <v>1552410.7895199116</v>
      </c>
      <c r="AY77" s="118">
        <f t="shared" si="168"/>
        <v>-5552559.3083969383</v>
      </c>
      <c r="AZ77" s="118">
        <f t="shared" si="168"/>
        <v>-2086908.41</v>
      </c>
      <c r="BA77" s="118">
        <f t="shared" si="168"/>
        <v>3943207.78</v>
      </c>
      <c r="BB77" s="118">
        <f t="shared" si="168"/>
        <v>2261058.21</v>
      </c>
      <c r="BC77" s="118">
        <f t="shared" si="168"/>
        <v>4609454.21</v>
      </c>
      <c r="BD77" s="118">
        <f t="shared" si="168"/>
        <v>-16805769.440607503</v>
      </c>
      <c r="BE77" s="118">
        <f t="shared" si="168"/>
        <v>1415627.3549992403</v>
      </c>
      <c r="BF77" s="118">
        <f t="shared" si="168"/>
        <v>-1265108.782674256</v>
      </c>
      <c r="BG77" s="118">
        <f t="shared" si="168"/>
        <v>-2700089.4083831734</v>
      </c>
      <c r="BH77" s="118">
        <f t="shared" si="168"/>
        <v>-673610.48920050217</v>
      </c>
      <c r="BI77" s="118">
        <f t="shared" si="168"/>
        <v>-5216772.0060120476</v>
      </c>
      <c r="BJ77" s="118">
        <f t="shared" si="168"/>
        <v>-3676564.0503772241</v>
      </c>
      <c r="BK77" s="118">
        <f t="shared" si="168"/>
        <v>-2886788.968113787</v>
      </c>
      <c r="BL77" s="118">
        <f t="shared" si="168"/>
        <v>3335577.25</v>
      </c>
      <c r="BM77" s="118">
        <f t="shared" si="168"/>
        <v>-165844.26999999999</v>
      </c>
      <c r="BN77" s="118">
        <f t="shared" si="168"/>
        <v>-320116.17</v>
      </c>
      <c r="BO77" s="118">
        <f t="shared" si="168"/>
        <v>-685195.65</v>
      </c>
      <c r="BP77" s="118">
        <f t="shared" ref="BP77:BV77" si="169">SUM(BP74:BP76)</f>
        <v>7723274.7899999991</v>
      </c>
      <c r="BQ77" s="118">
        <f t="shared" si="169"/>
        <v>-868309.97</v>
      </c>
      <c r="BR77" s="118">
        <f t="shared" si="169"/>
        <v>-571775.09</v>
      </c>
      <c r="BS77" s="118">
        <f t="shared" si="169"/>
        <v>-27283.86</v>
      </c>
      <c r="BT77" s="118">
        <f t="shared" si="169"/>
        <v>-165283.35999999999</v>
      </c>
      <c r="BU77" s="118">
        <f t="shared" si="169"/>
        <v>-50290.02</v>
      </c>
      <c r="BV77" s="118">
        <f t="shared" si="169"/>
        <v>2662557.67</v>
      </c>
      <c r="BW77" s="118">
        <f>SUM(BW74:BW76)</f>
        <v>2677188.04</v>
      </c>
      <c r="BX77" s="118">
        <f>SUM(BX74:BX76)</f>
        <v>0</v>
      </c>
      <c r="BY77" s="118">
        <f>SUM(BY74:BY76)</f>
        <v>0</v>
      </c>
      <c r="BZ77" s="118">
        <f>SUM(BZ74:BZ76)</f>
        <v>0</v>
      </c>
      <c r="CA77" s="118">
        <f>SUM(CA74:CA76)</f>
        <v>0</v>
      </c>
    </row>
    <row r="78" spans="1:79" x14ac:dyDescent="0.2">
      <c r="B78" s="39" t="s">
        <v>261</v>
      </c>
      <c r="D78" s="115">
        <f>D73+D77</f>
        <v>0</v>
      </c>
      <c r="E78" s="115">
        <f>E73+E77</f>
        <v>0</v>
      </c>
      <c r="F78" s="115">
        <f t="shared" ref="F78:BO78" si="170">F73+F77</f>
        <v>0</v>
      </c>
      <c r="G78" s="115">
        <f t="shared" si="170"/>
        <v>0</v>
      </c>
      <c r="H78" s="115">
        <f t="shared" si="170"/>
        <v>0</v>
      </c>
      <c r="I78" s="115">
        <f t="shared" si="170"/>
        <v>0</v>
      </c>
      <c r="J78" s="115">
        <f t="shared" si="170"/>
        <v>-259574.4351041629</v>
      </c>
      <c r="K78" s="115">
        <f t="shared" si="170"/>
        <v>-1160192.5600718707</v>
      </c>
      <c r="L78" s="115">
        <f t="shared" si="170"/>
        <v>-1804202.8365505976</v>
      </c>
      <c r="M78" s="115">
        <f t="shared" si="170"/>
        <v>-6614648.8215073012</v>
      </c>
      <c r="N78" s="115">
        <f t="shared" si="170"/>
        <v>-9528271.8154572863</v>
      </c>
      <c r="O78" s="115">
        <f t="shared" si="170"/>
        <v>-14002271.977446396</v>
      </c>
      <c r="P78" s="115">
        <f t="shared" si="170"/>
        <v>-12117410.986555446</v>
      </c>
      <c r="Q78" s="115">
        <f t="shared" si="170"/>
        <v>-9518396.587860899</v>
      </c>
      <c r="R78" s="115">
        <f t="shared" si="170"/>
        <v>-6454125.6201141467</v>
      </c>
      <c r="S78" s="115">
        <f t="shared" si="170"/>
        <v>-1745676.2127946271</v>
      </c>
      <c r="T78" s="115">
        <f t="shared" si="170"/>
        <v>14989607.997444928</v>
      </c>
      <c r="U78" s="115">
        <f t="shared" si="170"/>
        <v>17655675.841642328</v>
      </c>
      <c r="V78" s="115">
        <f t="shared" si="170"/>
        <v>17364823.07188141</v>
      </c>
      <c r="W78" s="115">
        <f t="shared" si="170"/>
        <v>16904585.967728365</v>
      </c>
      <c r="X78" s="115">
        <f t="shared" si="170"/>
        <v>17981925.068773765</v>
      </c>
      <c r="Y78" s="115">
        <f t="shared" si="170"/>
        <v>17300106.695053339</v>
      </c>
      <c r="Z78" s="115">
        <f t="shared" si="170"/>
        <v>14916157.577532705</v>
      </c>
      <c r="AA78" s="115">
        <f t="shared" si="170"/>
        <v>16037516.444016727</v>
      </c>
      <c r="AB78" s="115">
        <f t="shared" si="170"/>
        <v>21159535.668430842</v>
      </c>
      <c r="AC78" s="115">
        <f t="shared" si="170"/>
        <v>30988801.84126202</v>
      </c>
      <c r="AD78" s="115">
        <f t="shared" si="170"/>
        <v>25068238.274840981</v>
      </c>
      <c r="AE78" s="115">
        <f t="shared" si="170"/>
        <v>29256078.961222235</v>
      </c>
      <c r="AF78" s="115">
        <f t="shared" si="170"/>
        <v>23866162.261298254</v>
      </c>
      <c r="AG78" s="115">
        <f t="shared" si="170"/>
        <v>24932956.895777456</v>
      </c>
      <c r="AH78" s="115">
        <f t="shared" si="170"/>
        <v>23644946.407900553</v>
      </c>
      <c r="AI78" s="115">
        <f t="shared" si="170"/>
        <v>22315055.9176571</v>
      </c>
      <c r="AJ78" s="115">
        <f t="shared" si="170"/>
        <v>22807188.845549203</v>
      </c>
      <c r="AK78" s="115">
        <f t="shared" si="170"/>
        <v>21141294.799857955</v>
      </c>
      <c r="AL78" s="115">
        <f t="shared" si="170"/>
        <v>17092874.883525915</v>
      </c>
      <c r="AM78" s="115">
        <f t="shared" si="170"/>
        <v>15715598.619786132</v>
      </c>
      <c r="AN78" s="115">
        <f t="shared" si="170"/>
        <v>17758339.303867556</v>
      </c>
      <c r="AO78" s="115">
        <f t="shared" si="170"/>
        <v>24760867.301574454</v>
      </c>
      <c r="AP78" s="115">
        <f t="shared" si="170"/>
        <v>29239410.629998256</v>
      </c>
      <c r="AQ78" s="115">
        <f t="shared" si="170"/>
        <v>36727932.188818634</v>
      </c>
      <c r="AR78" s="115">
        <f t="shared" si="170"/>
        <v>22959219.07097527</v>
      </c>
      <c r="AS78" s="115">
        <f t="shared" si="170"/>
        <v>25671533.848947242</v>
      </c>
      <c r="AT78" s="115">
        <f t="shared" si="170"/>
        <v>24885116.526730642</v>
      </c>
      <c r="AU78" s="115">
        <f t="shared" si="170"/>
        <v>23909241.450069562</v>
      </c>
      <c r="AV78" s="115">
        <f t="shared" si="170"/>
        <v>25531217.780379895</v>
      </c>
      <c r="AW78" s="115">
        <f t="shared" si="170"/>
        <v>21510519.595571816</v>
      </c>
      <c r="AX78" s="115">
        <f t="shared" si="170"/>
        <v>23062930.385091729</v>
      </c>
      <c r="AY78" s="115">
        <f t="shared" si="170"/>
        <v>17510371.07669479</v>
      </c>
      <c r="AZ78" s="115">
        <f t="shared" si="170"/>
        <v>15423462.66669479</v>
      </c>
      <c r="BA78" s="115">
        <f t="shared" si="170"/>
        <v>19366670.446694791</v>
      </c>
      <c r="BB78" s="115">
        <f t="shared" si="170"/>
        <v>21627728.656694792</v>
      </c>
      <c r="BC78" s="115">
        <f t="shared" si="170"/>
        <v>26237182.866694793</v>
      </c>
      <c r="BD78" s="115">
        <f t="shared" si="170"/>
        <v>9431413.42608729</v>
      </c>
      <c r="BE78" s="115">
        <f t="shared" si="170"/>
        <v>10847040.781086531</v>
      </c>
      <c r="BF78" s="115">
        <f t="shared" si="170"/>
        <v>9581931.9984122738</v>
      </c>
      <c r="BG78" s="115">
        <f t="shared" si="170"/>
        <v>6881842.5900291</v>
      </c>
      <c r="BH78" s="115">
        <f t="shared" si="170"/>
        <v>6208232.1008285973</v>
      </c>
      <c r="BI78" s="115">
        <f t="shared" si="170"/>
        <v>991460.09481654968</v>
      </c>
      <c r="BJ78" s="115">
        <f t="shared" si="170"/>
        <v>-2685103.9555606744</v>
      </c>
      <c r="BK78" s="115">
        <f t="shared" si="170"/>
        <v>-5571892.9236744614</v>
      </c>
      <c r="BL78" s="115">
        <f t="shared" si="170"/>
        <v>-2236315.6736744614</v>
      </c>
      <c r="BM78" s="115">
        <f t="shared" si="170"/>
        <v>-2402159.9436744615</v>
      </c>
      <c r="BN78" s="115">
        <f t="shared" si="170"/>
        <v>-2722276.1136744614</v>
      </c>
      <c r="BO78" s="115">
        <f t="shared" si="170"/>
        <v>-3407471.7636744613</v>
      </c>
      <c r="BP78" s="115">
        <f t="shared" ref="BP78:BV78" si="171">BP73+BP77</f>
        <v>4315803.0263255378</v>
      </c>
      <c r="BQ78" s="115">
        <f t="shared" si="171"/>
        <v>3447493.0563255381</v>
      </c>
      <c r="BR78" s="115">
        <f t="shared" si="171"/>
        <v>2875717.9663255382</v>
      </c>
      <c r="BS78" s="115">
        <f t="shared" si="171"/>
        <v>2848434.1063255384</v>
      </c>
      <c r="BT78" s="115">
        <f t="shared" si="171"/>
        <v>2683150.7463255385</v>
      </c>
      <c r="BU78" s="115">
        <f t="shared" si="171"/>
        <v>2632860.7263255385</v>
      </c>
      <c r="BV78" s="115">
        <f t="shared" si="171"/>
        <v>5295418.3963255379</v>
      </c>
      <c r="BW78" s="115">
        <f>BW73+BW77</f>
        <v>7972606.436325538</v>
      </c>
      <c r="BX78" s="115">
        <f>BX73+BX77</f>
        <v>7972606.436325538</v>
      </c>
      <c r="BY78" s="115">
        <f>BY73+BY77</f>
        <v>7972606.436325538</v>
      </c>
      <c r="BZ78" s="115">
        <f>BZ73+BZ77</f>
        <v>7972606.436325538</v>
      </c>
      <c r="CA78" s="115">
        <f>CA73+CA77</f>
        <v>7972606.436325538</v>
      </c>
    </row>
    <row r="79" spans="1:79" x14ac:dyDescent="0.2">
      <c r="BW79" s="115"/>
      <c r="BX79" s="115"/>
      <c r="BY79" s="115"/>
      <c r="BZ79" s="115"/>
      <c r="CA79" s="115"/>
    </row>
    <row r="80" spans="1:79" x14ac:dyDescent="0.2">
      <c r="A80" s="28" t="s">
        <v>398</v>
      </c>
      <c r="B80" s="25"/>
      <c r="C80" s="114">
        <v>18238151</v>
      </c>
      <c r="BW80" s="115"/>
      <c r="BX80" s="115"/>
      <c r="BY80" s="115"/>
      <c r="BZ80" s="115"/>
      <c r="CA80" s="115"/>
    </row>
    <row r="81" spans="1:79" x14ac:dyDescent="0.2">
      <c r="A81" s="25"/>
      <c r="B81" s="25" t="s">
        <v>257</v>
      </c>
      <c r="C81" s="114">
        <v>25400351</v>
      </c>
      <c r="D81" s="115">
        <v>0</v>
      </c>
      <c r="E81" s="115">
        <f>D89</f>
        <v>0</v>
      </c>
      <c r="F81" s="115">
        <f>E89</f>
        <v>0</v>
      </c>
      <c r="G81" s="115">
        <f t="shared" ref="G81:BO81" si="172">F89</f>
        <v>0</v>
      </c>
      <c r="H81" s="115">
        <f t="shared" si="172"/>
        <v>0</v>
      </c>
      <c r="I81" s="115">
        <f t="shared" si="172"/>
        <v>0</v>
      </c>
      <c r="J81" s="115">
        <f t="shared" si="172"/>
        <v>0</v>
      </c>
      <c r="K81" s="115">
        <f t="shared" si="172"/>
        <v>-798798.78402760613</v>
      </c>
      <c r="L81" s="115">
        <f t="shared" si="172"/>
        <v>-1490351.1108322239</v>
      </c>
      <c r="M81" s="115">
        <f t="shared" si="172"/>
        <v>-1341860.1882610703</v>
      </c>
      <c r="N81" s="115">
        <f t="shared" si="172"/>
        <v>-2126962.0051336051</v>
      </c>
      <c r="O81" s="115">
        <f t="shared" si="172"/>
        <v>-874146.90644622152</v>
      </c>
      <c r="P81" s="115">
        <f t="shared" si="172"/>
        <v>-986702.76894721086</v>
      </c>
      <c r="Q81" s="115">
        <f t="shared" si="172"/>
        <v>-90236.453150460962</v>
      </c>
      <c r="R81" s="115">
        <f t="shared" si="172"/>
        <v>1210643.6671675376</v>
      </c>
      <c r="S81" s="115">
        <f t="shared" si="172"/>
        <v>2933879.212117455</v>
      </c>
      <c r="T81" s="115">
        <f t="shared" si="172"/>
        <v>4320636.2710700501</v>
      </c>
      <c r="U81" s="115">
        <f t="shared" si="172"/>
        <v>4913560.0568695553</v>
      </c>
      <c r="V81" s="115">
        <f t="shared" si="172"/>
        <v>5595606.3186217556</v>
      </c>
      <c r="W81" s="115">
        <f t="shared" si="172"/>
        <v>4372833.6032036729</v>
      </c>
      <c r="X81" s="115">
        <f t="shared" si="172"/>
        <v>3873122.3102566358</v>
      </c>
      <c r="Y81" s="115">
        <f t="shared" si="172"/>
        <v>4693121.1343029663</v>
      </c>
      <c r="Z81" s="115">
        <f t="shared" si="172"/>
        <v>4946799.2963200621</v>
      </c>
      <c r="AA81" s="115">
        <f t="shared" si="172"/>
        <v>5437445.8732493883</v>
      </c>
      <c r="AB81" s="115">
        <f t="shared" si="172"/>
        <v>6586519.438939156</v>
      </c>
      <c r="AC81" s="115">
        <f t="shared" si="172"/>
        <v>8133437.2683325233</v>
      </c>
      <c r="AD81" s="115">
        <f t="shared" si="172"/>
        <v>10320185.749644728</v>
      </c>
      <c r="AE81" s="115">
        <f t="shared" si="172"/>
        <v>11478259.418572361</v>
      </c>
      <c r="AF81" s="115">
        <f t="shared" si="172"/>
        <v>12524149.451829873</v>
      </c>
      <c r="AG81" s="115">
        <f t="shared" si="172"/>
        <v>6334145.3561062617</v>
      </c>
      <c r="AH81" s="115">
        <f t="shared" si="172"/>
        <v>6135616.1430688119</v>
      </c>
      <c r="AI81" s="115">
        <f t="shared" si="172"/>
        <v>4519401.5024010316</v>
      </c>
      <c r="AJ81" s="115">
        <f t="shared" si="172"/>
        <v>4298626.2883400004</v>
      </c>
      <c r="AK81" s="115">
        <f t="shared" si="172"/>
        <v>5630275.6251778835</v>
      </c>
      <c r="AL81" s="115">
        <f t="shared" si="172"/>
        <v>5872344.6480852487</v>
      </c>
      <c r="AM81" s="115">
        <f t="shared" si="172"/>
        <v>5545750.6741043041</v>
      </c>
      <c r="AN81" s="115">
        <f t="shared" si="172"/>
        <v>6300829.8066012636</v>
      </c>
      <c r="AO81" s="115">
        <f t="shared" si="172"/>
        <v>6939157.1952584609</v>
      </c>
      <c r="AP81" s="115">
        <f t="shared" si="172"/>
        <v>8253338.6790596191</v>
      </c>
      <c r="AQ81" s="115">
        <f t="shared" si="172"/>
        <v>10380222.857262839</v>
      </c>
      <c r="AR81" s="115">
        <f t="shared" si="172"/>
        <v>12925193.42148035</v>
      </c>
      <c r="AS81" s="115">
        <f t="shared" si="172"/>
        <v>6875588.1064006174</v>
      </c>
      <c r="AT81" s="115">
        <f t="shared" si="172"/>
        <v>7776620.2992339451</v>
      </c>
      <c r="AU81" s="115">
        <f t="shared" si="172"/>
        <v>7922160.5513987709</v>
      </c>
      <c r="AV81" s="115">
        <f t="shared" si="172"/>
        <v>8316676.9558560709</v>
      </c>
      <c r="AW81" s="115">
        <f t="shared" si="172"/>
        <v>9317556.2151225023</v>
      </c>
      <c r="AX81" s="115">
        <f t="shared" si="172"/>
        <v>10326840.593032785</v>
      </c>
      <c r="AY81" s="115">
        <f t="shared" si="172"/>
        <v>12198922.913333368</v>
      </c>
      <c r="AZ81" s="115">
        <f t="shared" si="172"/>
        <v>12265263.755202807</v>
      </c>
      <c r="BA81" s="115">
        <f t="shared" si="172"/>
        <v>12804511.035202807</v>
      </c>
      <c r="BB81" s="115">
        <f t="shared" si="172"/>
        <v>14817814.035202807</v>
      </c>
      <c r="BC81" s="115">
        <f t="shared" si="172"/>
        <v>16459660.555202806</v>
      </c>
      <c r="BD81" s="115">
        <f t="shared" si="172"/>
        <v>18484497.405202806</v>
      </c>
      <c r="BE81" s="115">
        <f t="shared" si="172"/>
        <v>6724353.7260972951</v>
      </c>
      <c r="BF81" s="115">
        <f t="shared" si="172"/>
        <v>7620705.5153281586</v>
      </c>
      <c r="BG81" s="115">
        <f t="shared" si="172"/>
        <v>7622985.8228380186</v>
      </c>
      <c r="BH81" s="115">
        <f t="shared" si="172"/>
        <v>7507538.3956721155</v>
      </c>
      <c r="BI81" s="115">
        <f t="shared" si="172"/>
        <v>9132118.3456933908</v>
      </c>
      <c r="BJ81" s="115">
        <f t="shared" si="172"/>
        <v>9729683.4740172625</v>
      </c>
      <c r="BK81" s="115">
        <f t="shared" si="172"/>
        <v>10997300.627890777</v>
      </c>
      <c r="BL81" s="115">
        <f t="shared" si="172"/>
        <v>11496655.73935465</v>
      </c>
      <c r="BM81" s="115">
        <f t="shared" si="172"/>
        <v>9.3546491116285324E-3</v>
      </c>
      <c r="BN81" s="115">
        <f t="shared" si="172"/>
        <v>9.3546491116285324E-3</v>
      </c>
      <c r="BO81" s="115">
        <f t="shared" si="172"/>
        <v>9.3546491116285324E-3</v>
      </c>
      <c r="BP81" s="115">
        <f t="shared" ref="BP81" si="173">BO89</f>
        <v>9.3546491116285324E-3</v>
      </c>
      <c r="BQ81" s="115">
        <f t="shared" ref="BQ81" si="174">BP89</f>
        <v>9.3546491116285324E-3</v>
      </c>
      <c r="BR81" s="115">
        <f t="shared" ref="BR81" si="175">BQ89</f>
        <v>9.3546491116285324E-3</v>
      </c>
      <c r="BS81" s="115">
        <f t="shared" ref="BS81" si="176">BR89</f>
        <v>9.3546491116285324E-3</v>
      </c>
      <c r="BT81" s="115">
        <f t="shared" ref="BT81" si="177">BS89</f>
        <v>9.3546491116285324E-3</v>
      </c>
      <c r="BU81" s="115">
        <f t="shared" ref="BU81" si="178">BT89</f>
        <v>9.3546491116285324E-3</v>
      </c>
      <c r="BV81" s="115">
        <f t="shared" ref="BV81" si="179">BU89</f>
        <v>9.3546491116285324E-3</v>
      </c>
      <c r="BW81" s="115">
        <f t="shared" ref="BW81" si="180">BV89</f>
        <v>9.3546491116285324E-3</v>
      </c>
      <c r="BX81" s="115">
        <f t="shared" ref="BX81" si="181">BW89</f>
        <v>-6.453508883714678E-4</v>
      </c>
      <c r="BY81" s="115">
        <f t="shared" ref="BY81" si="182">BX89</f>
        <v>-6.453508883714678E-4</v>
      </c>
      <c r="BZ81" s="115">
        <f t="shared" ref="BZ81" si="183">BY89</f>
        <v>-6.453508883714678E-4</v>
      </c>
      <c r="CA81" s="115">
        <f t="shared" ref="CA81" si="184">BZ89</f>
        <v>-6.453508883714678E-4</v>
      </c>
    </row>
    <row r="82" spans="1:79" x14ac:dyDescent="0.2">
      <c r="A82" s="122"/>
      <c r="B82" s="124" t="s">
        <v>258</v>
      </c>
      <c r="C82" s="124"/>
      <c r="D82" s="123">
        <v>0</v>
      </c>
      <c r="E82" s="123">
        <v>0</v>
      </c>
      <c r="F82" s="123">
        <v>0</v>
      </c>
      <c r="G82" s="123">
        <v>0</v>
      </c>
      <c r="H82" s="123">
        <v>0</v>
      </c>
      <c r="I82" s="123">
        <v>0</v>
      </c>
      <c r="J82" s="123">
        <v>0</v>
      </c>
      <c r="K82" s="123">
        <v>0</v>
      </c>
      <c r="L82" s="123">
        <v>0</v>
      </c>
      <c r="M82" s="123">
        <v>0</v>
      </c>
      <c r="N82" s="123">
        <v>0</v>
      </c>
      <c r="O82" s="123">
        <v>0</v>
      </c>
      <c r="P82" s="123">
        <v>0</v>
      </c>
      <c r="Q82" s="123">
        <v>0</v>
      </c>
      <c r="R82" s="123">
        <v>0</v>
      </c>
      <c r="S82" s="305">
        <v>0</v>
      </c>
      <c r="T82" s="305">
        <v>694836.08989262593</v>
      </c>
      <c r="U82" s="305">
        <v>0</v>
      </c>
      <c r="V82" s="305">
        <v>0</v>
      </c>
      <c r="W82" s="305">
        <v>0</v>
      </c>
      <c r="X82" s="305">
        <v>0</v>
      </c>
      <c r="Y82" s="305">
        <v>0</v>
      </c>
      <c r="Z82" s="305">
        <v>0</v>
      </c>
      <c r="AA82" s="305">
        <v>0</v>
      </c>
      <c r="AB82" s="305">
        <v>0</v>
      </c>
      <c r="AC82" s="305">
        <v>0</v>
      </c>
      <c r="AD82" s="305">
        <v>0</v>
      </c>
      <c r="AE82" s="305">
        <v>0</v>
      </c>
      <c r="AF82" s="305">
        <v>-6128261.23491331</v>
      </c>
      <c r="AG82" s="305">
        <v>0</v>
      </c>
      <c r="AH82" s="305">
        <v>0</v>
      </c>
      <c r="AI82" s="305">
        <v>0</v>
      </c>
      <c r="AJ82" s="305">
        <v>0</v>
      </c>
      <c r="AK82" s="305">
        <v>0</v>
      </c>
      <c r="AL82" s="305">
        <v>0</v>
      </c>
      <c r="AM82" s="305">
        <v>0</v>
      </c>
      <c r="AN82" s="305">
        <v>0</v>
      </c>
      <c r="AO82" s="305">
        <v>0</v>
      </c>
      <c r="AP82" s="305">
        <v>0</v>
      </c>
      <c r="AQ82" s="305">
        <v>0</v>
      </c>
      <c r="AR82" s="305">
        <v>-6300829.8066012599</v>
      </c>
      <c r="AS82" s="305">
        <v>0</v>
      </c>
      <c r="AT82" s="305">
        <v>0</v>
      </c>
      <c r="AU82" s="305">
        <v>0</v>
      </c>
      <c r="AV82" s="305">
        <v>0</v>
      </c>
      <c r="AW82" s="305">
        <v>0</v>
      </c>
      <c r="AX82" s="305">
        <v>0</v>
      </c>
      <c r="AY82" s="305">
        <v>0</v>
      </c>
      <c r="AZ82" s="305">
        <v>0</v>
      </c>
      <c r="BA82" s="305">
        <v>0</v>
      </c>
      <c r="BB82" s="305">
        <v>0</v>
      </c>
      <c r="BC82" s="305">
        <v>0</v>
      </c>
      <c r="BD82" s="305">
        <v>-12265263.76</v>
      </c>
      <c r="BE82" s="305">
        <v>0</v>
      </c>
      <c r="BF82" s="305">
        <v>0</v>
      </c>
      <c r="BG82" s="305">
        <v>0</v>
      </c>
      <c r="BH82" s="305">
        <v>0</v>
      </c>
      <c r="BI82" s="305">
        <v>0</v>
      </c>
      <c r="BJ82" s="305">
        <v>0</v>
      </c>
      <c r="BK82" s="305">
        <v>0</v>
      </c>
      <c r="BL82" s="305">
        <v>0</v>
      </c>
      <c r="BM82" s="305">
        <v>0</v>
      </c>
      <c r="BN82" s="305">
        <v>0</v>
      </c>
      <c r="BO82" s="305">
        <v>0</v>
      </c>
      <c r="BP82" s="305">
        <v>0</v>
      </c>
      <c r="BQ82" s="305">
        <v>0</v>
      </c>
      <c r="BR82" s="305">
        <v>0</v>
      </c>
      <c r="BS82" s="305">
        <v>0</v>
      </c>
      <c r="BT82" s="305">
        <v>0</v>
      </c>
      <c r="BU82" s="305">
        <v>0</v>
      </c>
      <c r="BV82" s="305">
        <v>0</v>
      </c>
      <c r="BW82" s="305">
        <v>0</v>
      </c>
      <c r="BX82" s="305"/>
      <c r="BY82" s="305"/>
      <c r="BZ82" s="305"/>
      <c r="CA82" s="305"/>
    </row>
    <row r="83" spans="1:79" x14ac:dyDescent="0.2">
      <c r="A83" s="122"/>
      <c r="B83" s="124" t="s">
        <v>272</v>
      </c>
      <c r="C83" s="124"/>
      <c r="D83" s="123">
        <v>0</v>
      </c>
      <c r="E83" s="123">
        <v>0</v>
      </c>
      <c r="F83" s="123">
        <v>0</v>
      </c>
      <c r="G83" s="123">
        <v>0</v>
      </c>
      <c r="H83" s="123">
        <v>0</v>
      </c>
      <c r="I83" s="123">
        <v>0</v>
      </c>
      <c r="J83" s="123">
        <v>0</v>
      </c>
      <c r="K83" s="123">
        <v>0</v>
      </c>
      <c r="L83" s="123">
        <v>0</v>
      </c>
      <c r="M83" s="123">
        <v>0</v>
      </c>
      <c r="N83" s="123">
        <v>0</v>
      </c>
      <c r="O83" s="123">
        <v>0</v>
      </c>
      <c r="P83" s="123">
        <v>0</v>
      </c>
      <c r="Q83" s="123">
        <v>0</v>
      </c>
      <c r="R83" s="123">
        <v>0</v>
      </c>
      <c r="S83" s="305">
        <v>0</v>
      </c>
      <c r="T83" s="305">
        <v>0</v>
      </c>
      <c r="U83" s="305">
        <v>0</v>
      </c>
      <c r="V83" s="305">
        <v>0</v>
      </c>
      <c r="W83" s="305">
        <v>0</v>
      </c>
      <c r="X83" s="305">
        <v>0</v>
      </c>
      <c r="Y83" s="305">
        <v>0</v>
      </c>
      <c r="Z83" s="305">
        <v>0</v>
      </c>
      <c r="AA83" s="305">
        <v>0</v>
      </c>
      <c r="AB83" s="305">
        <v>0</v>
      </c>
      <c r="AC83" s="305">
        <v>0</v>
      </c>
      <c r="AD83" s="305">
        <v>0</v>
      </c>
      <c r="AE83" s="305">
        <v>0</v>
      </c>
      <c r="AF83" s="305">
        <v>0</v>
      </c>
      <c r="AG83" s="305">
        <v>0</v>
      </c>
      <c r="AH83" s="305">
        <v>0</v>
      </c>
      <c r="AI83" s="305">
        <v>0</v>
      </c>
      <c r="AJ83" s="305">
        <v>0</v>
      </c>
      <c r="AK83" s="305">
        <v>0</v>
      </c>
      <c r="AL83" s="305">
        <v>0</v>
      </c>
      <c r="AM83" s="305">
        <v>0</v>
      </c>
      <c r="AN83" s="305">
        <v>0</v>
      </c>
      <c r="AO83" s="305">
        <v>0</v>
      </c>
      <c r="AP83" s="305">
        <v>0</v>
      </c>
      <c r="AQ83" s="305">
        <v>0</v>
      </c>
      <c r="AR83" s="305">
        <v>0</v>
      </c>
      <c r="AS83" s="305">
        <v>0</v>
      </c>
      <c r="AT83" s="305">
        <v>0</v>
      </c>
      <c r="AU83" s="305">
        <v>0</v>
      </c>
      <c r="AV83" s="305">
        <v>0</v>
      </c>
      <c r="AW83" s="305">
        <v>0</v>
      </c>
      <c r="AX83" s="305">
        <v>0</v>
      </c>
      <c r="AY83" s="305">
        <v>0</v>
      </c>
      <c r="AZ83" s="305">
        <v>0</v>
      </c>
      <c r="BA83" s="305">
        <v>0</v>
      </c>
      <c r="BB83" s="305">
        <v>0</v>
      </c>
      <c r="BC83" s="305">
        <v>0</v>
      </c>
      <c r="BD83" s="305">
        <v>0</v>
      </c>
      <c r="BE83" s="305">
        <v>0</v>
      </c>
      <c r="BF83" s="305">
        <v>0</v>
      </c>
      <c r="BG83" s="305">
        <v>0</v>
      </c>
      <c r="BH83" s="305">
        <v>0</v>
      </c>
      <c r="BI83" s="305">
        <v>0</v>
      </c>
      <c r="BJ83" s="305">
        <v>0</v>
      </c>
      <c r="BK83" s="305">
        <v>0</v>
      </c>
      <c r="BL83" s="305">
        <v>-11496655.73</v>
      </c>
      <c r="BM83" s="305">
        <v>0</v>
      </c>
      <c r="BN83" s="305">
        <v>0</v>
      </c>
      <c r="BO83" s="305">
        <v>0</v>
      </c>
      <c r="BP83" s="305">
        <v>0</v>
      </c>
      <c r="BQ83" s="305">
        <v>0</v>
      </c>
      <c r="BR83" s="305">
        <v>0</v>
      </c>
      <c r="BS83" s="305">
        <v>0</v>
      </c>
      <c r="BT83" s="305">
        <v>0</v>
      </c>
      <c r="BU83" s="305">
        <v>0</v>
      </c>
      <c r="BV83" s="305">
        <v>0</v>
      </c>
      <c r="BW83" s="305">
        <v>0</v>
      </c>
      <c r="BX83" s="305"/>
      <c r="BY83" s="305"/>
      <c r="BZ83" s="305"/>
      <c r="CA83" s="305"/>
    </row>
    <row r="84" spans="1:79" x14ac:dyDescent="0.2">
      <c r="A84" s="122"/>
      <c r="B84" s="124" t="s">
        <v>399</v>
      </c>
      <c r="C84" s="124"/>
      <c r="D84" s="123">
        <v>0</v>
      </c>
      <c r="E84" s="123">
        <v>0</v>
      </c>
      <c r="F84" s="123">
        <v>0</v>
      </c>
      <c r="G84" s="123">
        <v>0</v>
      </c>
      <c r="H84" s="123">
        <v>0</v>
      </c>
      <c r="I84" s="123">
        <v>0</v>
      </c>
      <c r="J84" s="123">
        <v>0</v>
      </c>
      <c r="K84" s="123">
        <v>0</v>
      </c>
      <c r="L84" s="123">
        <v>0</v>
      </c>
      <c r="M84" s="123">
        <v>0</v>
      </c>
      <c r="N84" s="123">
        <v>0</v>
      </c>
      <c r="O84" s="123">
        <v>0</v>
      </c>
      <c r="P84" s="123">
        <v>0</v>
      </c>
      <c r="Q84" s="123">
        <v>0</v>
      </c>
      <c r="R84" s="123">
        <v>0</v>
      </c>
      <c r="S84" s="305">
        <v>0</v>
      </c>
      <c r="T84" s="305">
        <v>0</v>
      </c>
      <c r="U84" s="305">
        <v>0</v>
      </c>
      <c r="V84" s="305">
        <v>0</v>
      </c>
      <c r="W84" s="305">
        <v>0</v>
      </c>
      <c r="X84" s="305">
        <v>0</v>
      </c>
      <c r="Y84" s="305">
        <v>0</v>
      </c>
      <c r="Z84" s="305">
        <v>0</v>
      </c>
      <c r="AA84" s="305">
        <v>0</v>
      </c>
      <c r="AB84" s="305">
        <v>0</v>
      </c>
      <c r="AC84" s="305">
        <v>0</v>
      </c>
      <c r="AD84" s="305">
        <v>-630168.19949459517</v>
      </c>
      <c r="AE84" s="305">
        <v>-55620.966916934238</v>
      </c>
      <c r="AF84" s="305">
        <v>5540.2726916970423</v>
      </c>
      <c r="AG84" s="305">
        <v>-3368.2754976048309</v>
      </c>
      <c r="AH84" s="305">
        <v>-1176.81214235886</v>
      </c>
      <c r="AI84" s="305">
        <v>0</v>
      </c>
      <c r="AJ84" s="305">
        <v>0</v>
      </c>
      <c r="AK84" s="305">
        <v>0</v>
      </c>
      <c r="AL84" s="305">
        <v>0</v>
      </c>
      <c r="AM84" s="305">
        <v>0</v>
      </c>
      <c r="AN84" s="305">
        <v>0</v>
      </c>
      <c r="AO84" s="305">
        <v>0</v>
      </c>
      <c r="AP84" s="305">
        <v>0</v>
      </c>
      <c r="AQ84" s="305">
        <v>0</v>
      </c>
      <c r="AR84" s="305">
        <v>0</v>
      </c>
      <c r="AS84" s="305">
        <v>0</v>
      </c>
      <c r="AT84" s="305">
        <v>0</v>
      </c>
      <c r="AU84" s="305">
        <v>0</v>
      </c>
      <c r="AV84" s="305">
        <v>0</v>
      </c>
      <c r="AW84" s="305">
        <v>0</v>
      </c>
      <c r="AX84" s="305">
        <v>0</v>
      </c>
      <c r="AY84" s="305">
        <v>0</v>
      </c>
      <c r="AZ84" s="305">
        <v>0</v>
      </c>
      <c r="BA84" s="305">
        <v>0</v>
      </c>
      <c r="BB84" s="305">
        <v>0</v>
      </c>
      <c r="BC84" s="305">
        <v>0</v>
      </c>
      <c r="BD84" s="305">
        <v>0</v>
      </c>
      <c r="BE84" s="305">
        <v>0</v>
      </c>
      <c r="BF84" s="305">
        <v>0</v>
      </c>
      <c r="BG84" s="305">
        <v>0</v>
      </c>
      <c r="BH84" s="305">
        <v>0</v>
      </c>
      <c r="BI84" s="305">
        <v>0</v>
      </c>
      <c r="BJ84" s="305">
        <v>0</v>
      </c>
      <c r="BK84" s="305">
        <v>0</v>
      </c>
      <c r="BL84" s="305">
        <v>0</v>
      </c>
      <c r="BM84" s="305">
        <v>0</v>
      </c>
      <c r="BN84" s="305">
        <v>0</v>
      </c>
      <c r="BO84" s="305">
        <v>0</v>
      </c>
      <c r="BP84" s="305">
        <v>0</v>
      </c>
      <c r="BQ84" s="305">
        <v>0</v>
      </c>
      <c r="BR84" s="305">
        <v>0</v>
      </c>
      <c r="BS84" s="305">
        <v>0</v>
      </c>
      <c r="BT84" s="305">
        <v>0</v>
      </c>
      <c r="BU84" s="305">
        <v>0</v>
      </c>
      <c r="BV84" s="305">
        <v>0</v>
      </c>
      <c r="BW84" s="305">
        <v>0</v>
      </c>
      <c r="BX84" s="305"/>
      <c r="BY84" s="305"/>
      <c r="BZ84" s="305"/>
      <c r="CA84" s="305"/>
    </row>
    <row r="85" spans="1:79" x14ac:dyDescent="0.2">
      <c r="A85" s="122"/>
      <c r="B85" s="124" t="s">
        <v>400</v>
      </c>
      <c r="C85" s="124"/>
      <c r="D85" s="123">
        <v>0</v>
      </c>
      <c r="E85" s="123">
        <v>0</v>
      </c>
      <c r="F85" s="123">
        <v>0</v>
      </c>
      <c r="G85" s="123">
        <v>0</v>
      </c>
      <c r="H85" s="123">
        <v>0</v>
      </c>
      <c r="I85" s="123">
        <v>0</v>
      </c>
      <c r="J85" s="123">
        <v>0</v>
      </c>
      <c r="K85" s="123">
        <v>0</v>
      </c>
      <c r="L85" s="123">
        <v>0</v>
      </c>
      <c r="M85" s="123">
        <v>0</v>
      </c>
      <c r="N85" s="123">
        <v>0</v>
      </c>
      <c r="O85" s="123">
        <v>0</v>
      </c>
      <c r="P85" s="123">
        <v>291866.67905458499</v>
      </c>
      <c r="Q85" s="123">
        <v>0</v>
      </c>
      <c r="R85" s="123">
        <v>0</v>
      </c>
      <c r="S85" s="305">
        <v>0</v>
      </c>
      <c r="T85" s="305">
        <v>0</v>
      </c>
      <c r="U85" s="305">
        <v>0</v>
      </c>
      <c r="V85" s="305">
        <v>0</v>
      </c>
      <c r="W85" s="305">
        <v>0</v>
      </c>
      <c r="X85" s="305">
        <v>0</v>
      </c>
      <c r="Y85" s="305">
        <v>0</v>
      </c>
      <c r="Z85" s="305">
        <v>0</v>
      </c>
      <c r="AA85" s="305">
        <v>0</v>
      </c>
      <c r="AB85" s="305">
        <v>0</v>
      </c>
      <c r="AC85" s="305">
        <v>0</v>
      </c>
      <c r="AD85" s="305">
        <v>0</v>
      </c>
      <c r="AE85" s="305">
        <v>0</v>
      </c>
      <c r="AF85" s="305">
        <v>0</v>
      </c>
      <c r="AG85" s="305">
        <v>0</v>
      </c>
      <c r="AH85" s="305">
        <v>0</v>
      </c>
      <c r="AI85" s="305">
        <v>0</v>
      </c>
      <c r="AJ85" s="305">
        <v>0</v>
      </c>
      <c r="AK85" s="305">
        <v>0</v>
      </c>
      <c r="AL85" s="305">
        <v>0</v>
      </c>
      <c r="AM85" s="305">
        <v>0</v>
      </c>
      <c r="AN85" s="305">
        <v>0</v>
      </c>
      <c r="AO85" s="305">
        <v>0</v>
      </c>
      <c r="AP85" s="305">
        <v>0</v>
      </c>
      <c r="AQ85" s="305">
        <v>0</v>
      </c>
      <c r="AR85" s="305">
        <v>0</v>
      </c>
      <c r="AS85" s="305">
        <v>0</v>
      </c>
      <c r="AT85" s="305">
        <v>0</v>
      </c>
      <c r="AU85" s="305">
        <v>0</v>
      </c>
      <c r="AV85" s="305">
        <v>0</v>
      </c>
      <c r="AW85" s="305">
        <v>0</v>
      </c>
      <c r="AX85" s="305">
        <v>0</v>
      </c>
      <c r="AY85" s="305">
        <v>0</v>
      </c>
      <c r="AZ85" s="305">
        <v>0</v>
      </c>
      <c r="BA85" s="305">
        <v>0</v>
      </c>
      <c r="BB85" s="305">
        <v>0</v>
      </c>
      <c r="BC85" s="305">
        <v>0</v>
      </c>
      <c r="BD85" s="305">
        <v>0</v>
      </c>
      <c r="BE85" s="305">
        <v>0</v>
      </c>
      <c r="BF85" s="305">
        <v>0</v>
      </c>
      <c r="BG85" s="305">
        <v>0</v>
      </c>
      <c r="BH85" s="305">
        <v>0</v>
      </c>
      <c r="BI85" s="305">
        <v>0</v>
      </c>
      <c r="BJ85" s="305">
        <v>0</v>
      </c>
      <c r="BK85" s="305">
        <v>0</v>
      </c>
      <c r="BL85" s="305">
        <v>0</v>
      </c>
      <c r="BM85" s="305">
        <v>0</v>
      </c>
      <c r="BN85" s="305">
        <v>0</v>
      </c>
      <c r="BO85" s="305">
        <v>0</v>
      </c>
      <c r="BP85" s="305">
        <v>0</v>
      </c>
      <c r="BQ85" s="305">
        <v>0</v>
      </c>
      <c r="BR85" s="305">
        <v>0</v>
      </c>
      <c r="BS85" s="305">
        <v>0</v>
      </c>
      <c r="BT85" s="305">
        <v>0</v>
      </c>
      <c r="BU85" s="305">
        <v>0</v>
      </c>
      <c r="BV85" s="305">
        <v>0</v>
      </c>
      <c r="BW85" s="305">
        <v>0</v>
      </c>
      <c r="BX85" s="305"/>
      <c r="BY85" s="305"/>
      <c r="BZ85" s="305"/>
      <c r="CA85" s="305"/>
    </row>
    <row r="86" spans="1:79" x14ac:dyDescent="0.2">
      <c r="A86" s="122"/>
      <c r="B86" s="116" t="s">
        <v>404</v>
      </c>
      <c r="C86" s="124"/>
      <c r="D86" s="123">
        <v>0</v>
      </c>
      <c r="E86" s="123">
        <v>0</v>
      </c>
      <c r="F86" s="123">
        <v>0</v>
      </c>
      <c r="G86" s="123">
        <v>0</v>
      </c>
      <c r="H86" s="123">
        <v>0</v>
      </c>
      <c r="I86" s="123">
        <v>0</v>
      </c>
      <c r="J86" s="123">
        <v>0</v>
      </c>
      <c r="K86" s="123">
        <v>0</v>
      </c>
      <c r="L86" s="123">
        <v>0</v>
      </c>
      <c r="M86" s="123">
        <v>0</v>
      </c>
      <c r="N86" s="123">
        <v>0</v>
      </c>
      <c r="O86" s="123">
        <v>0</v>
      </c>
      <c r="P86" s="123">
        <v>0</v>
      </c>
      <c r="Q86" s="123">
        <v>0</v>
      </c>
      <c r="R86" s="123">
        <v>0</v>
      </c>
      <c r="S86" s="305">
        <v>0</v>
      </c>
      <c r="T86" s="305">
        <v>0</v>
      </c>
      <c r="U86" s="305">
        <v>0</v>
      </c>
      <c r="V86" s="305">
        <v>0</v>
      </c>
      <c r="W86" s="305">
        <v>0</v>
      </c>
      <c r="X86" s="305">
        <v>0</v>
      </c>
      <c r="Y86" s="305">
        <v>0</v>
      </c>
      <c r="Z86" s="305">
        <v>0</v>
      </c>
      <c r="AA86" s="305">
        <v>0</v>
      </c>
      <c r="AB86" s="305">
        <v>0</v>
      </c>
      <c r="AC86" s="305">
        <v>0</v>
      </c>
      <c r="AD86" s="305">
        <v>0</v>
      </c>
      <c r="AE86" s="305">
        <v>0</v>
      </c>
      <c r="AF86" s="305">
        <v>0</v>
      </c>
      <c r="AG86" s="305">
        <v>0</v>
      </c>
      <c r="AH86" s="305">
        <v>0</v>
      </c>
      <c r="AI86" s="305">
        <v>0</v>
      </c>
      <c r="AJ86" s="305">
        <v>0</v>
      </c>
      <c r="AK86" s="305">
        <v>0</v>
      </c>
      <c r="AL86" s="305">
        <v>0</v>
      </c>
      <c r="AM86" s="305">
        <v>0</v>
      </c>
      <c r="AN86" s="305">
        <v>0</v>
      </c>
      <c r="AO86" s="305">
        <v>0</v>
      </c>
      <c r="AP86" s="305">
        <v>0</v>
      </c>
      <c r="AQ86" s="305">
        <v>0</v>
      </c>
      <c r="AR86" s="305">
        <v>0</v>
      </c>
      <c r="AS86" s="305">
        <v>0</v>
      </c>
      <c r="AT86" s="305">
        <v>0</v>
      </c>
      <c r="AU86" s="305">
        <v>0</v>
      </c>
      <c r="AV86" s="305">
        <v>0</v>
      </c>
      <c r="AW86" s="305">
        <v>0</v>
      </c>
      <c r="AX86" s="305">
        <v>0</v>
      </c>
      <c r="AY86" s="305">
        <v>0</v>
      </c>
      <c r="AZ86" s="305">
        <v>0</v>
      </c>
      <c r="BA86" s="305">
        <v>0</v>
      </c>
      <c r="BB86" s="305">
        <v>0</v>
      </c>
      <c r="BC86" s="305">
        <v>0</v>
      </c>
      <c r="BD86" s="305">
        <v>0</v>
      </c>
      <c r="BE86" s="305">
        <v>0</v>
      </c>
      <c r="BF86" s="305">
        <v>0</v>
      </c>
      <c r="BG86" s="305">
        <v>0</v>
      </c>
      <c r="BH86" s="305">
        <v>0</v>
      </c>
      <c r="BI86" s="305">
        <v>0</v>
      </c>
      <c r="BJ86" s="305">
        <v>0</v>
      </c>
      <c r="BK86" s="305">
        <v>0</v>
      </c>
      <c r="BL86" s="305">
        <v>0</v>
      </c>
      <c r="BM86" s="305">
        <v>0</v>
      </c>
      <c r="BN86" s="305">
        <v>0</v>
      </c>
      <c r="BO86" s="305">
        <v>0</v>
      </c>
      <c r="BP86" s="305">
        <v>0</v>
      </c>
      <c r="BQ86" s="305">
        <v>0</v>
      </c>
      <c r="BR86" s="305">
        <v>0</v>
      </c>
      <c r="BS86" s="305">
        <v>0</v>
      </c>
      <c r="BT86" s="305">
        <v>0</v>
      </c>
      <c r="BU86" s="305">
        <v>0</v>
      </c>
      <c r="BV86" s="305">
        <v>0</v>
      </c>
      <c r="BW86" s="305">
        <v>-0.01</v>
      </c>
      <c r="BX86" s="305"/>
      <c r="BY86" s="305"/>
      <c r="BZ86" s="305"/>
      <c r="CA86" s="305"/>
    </row>
    <row r="87" spans="1:79" x14ac:dyDescent="0.2">
      <c r="A87" s="25"/>
      <c r="B87" s="124" t="s">
        <v>270</v>
      </c>
      <c r="D87" s="123">
        <v>0</v>
      </c>
      <c r="E87" s="123">
        <v>0</v>
      </c>
      <c r="F87" s="123">
        <v>0</v>
      </c>
      <c r="G87" s="123">
        <v>0</v>
      </c>
      <c r="H87" s="123">
        <v>0</v>
      </c>
      <c r="I87" s="123">
        <v>0</v>
      </c>
      <c r="J87" s="123">
        <v>-798798.78402760613</v>
      </c>
      <c r="K87" s="123">
        <v>-691552.32680461777</v>
      </c>
      <c r="L87" s="123">
        <v>148490.92257115373</v>
      </c>
      <c r="M87" s="123">
        <v>-785101.81687253492</v>
      </c>
      <c r="N87" s="123">
        <v>1252815.0986873836</v>
      </c>
      <c r="O87" s="123">
        <v>-112555.86250098934</v>
      </c>
      <c r="P87" s="123">
        <v>604599.63674216485</v>
      </c>
      <c r="Q87" s="123">
        <v>1300880.1203179986</v>
      </c>
      <c r="R87" s="123">
        <v>1723235.5449499171</v>
      </c>
      <c r="S87" s="305">
        <v>1386757.0589525946</v>
      </c>
      <c r="T87" s="305">
        <v>-101912.30409312039</v>
      </c>
      <c r="U87" s="305">
        <v>682046.26175220043</v>
      </c>
      <c r="V87" s="305">
        <v>-1222772.7154180822</v>
      </c>
      <c r="W87" s="305">
        <v>-499711.2929470372</v>
      </c>
      <c r="X87" s="305">
        <v>819998.82404633053</v>
      </c>
      <c r="Y87" s="305">
        <v>253678.16201709586</v>
      </c>
      <c r="Z87" s="305">
        <v>490646.57692932588</v>
      </c>
      <c r="AA87" s="305">
        <v>1149073.5656897682</v>
      </c>
      <c r="AB87" s="305">
        <v>1546917.8293933673</v>
      </c>
      <c r="AC87" s="305">
        <v>2186748.4813122046</v>
      </c>
      <c r="AD87" s="305">
        <v>1788241.8684222274</v>
      </c>
      <c r="AE87" s="305">
        <v>1101511.0001744463</v>
      </c>
      <c r="AF87" s="305">
        <v>-67283.133501998513</v>
      </c>
      <c r="AG87" s="305">
        <v>-195160.93753984492</v>
      </c>
      <c r="AH87" s="305">
        <v>-1615037.8285254212</v>
      </c>
      <c r="AI87" s="305">
        <v>-220775.21406103103</v>
      </c>
      <c r="AJ87" s="305">
        <v>1331649.3368378831</v>
      </c>
      <c r="AK87" s="305">
        <v>242069.0229073652</v>
      </c>
      <c r="AL87" s="305">
        <v>-326593.97398094443</v>
      </c>
      <c r="AM87" s="305">
        <v>755079.13249695953</v>
      </c>
      <c r="AN87" s="305">
        <v>638327.38865719724</v>
      </c>
      <c r="AO87" s="305">
        <v>1314181.4838011581</v>
      </c>
      <c r="AP87" s="305">
        <v>2126884.1782032195</v>
      </c>
      <c r="AQ87" s="305">
        <v>2544970.5642175111</v>
      </c>
      <c r="AR87" s="305">
        <v>251224.49152152697</v>
      </c>
      <c r="AS87" s="305">
        <v>901032.19283332792</v>
      </c>
      <c r="AT87" s="305">
        <v>145540.25216482571</v>
      </c>
      <c r="AU87" s="305">
        <v>394516.40445730032</v>
      </c>
      <c r="AV87" s="305">
        <v>1000879.2592664306</v>
      </c>
      <c r="AW87" s="305">
        <v>1009284.3779102825</v>
      </c>
      <c r="AX87" s="305">
        <v>1872082.3203005823</v>
      </c>
      <c r="AY87" s="305">
        <v>66340.841869439944</v>
      </c>
      <c r="AZ87" s="305">
        <v>539247.28</v>
      </c>
      <c r="BA87" s="305">
        <v>2013303</v>
      </c>
      <c r="BB87" s="305">
        <v>1641846.52</v>
      </c>
      <c r="BC87" s="305">
        <v>2024836.85</v>
      </c>
      <c r="BD87" s="305">
        <v>505120.08089448826</v>
      </c>
      <c r="BE87" s="305">
        <v>896351.78923086356</v>
      </c>
      <c r="BF87" s="305">
        <v>2280.3075098601148</v>
      </c>
      <c r="BG87" s="305">
        <v>-115447.42716590277</v>
      </c>
      <c r="BH87" s="305">
        <v>1624579.9500212753</v>
      </c>
      <c r="BI87" s="305">
        <v>597565.12832387106</v>
      </c>
      <c r="BJ87" s="305">
        <v>1267617.1538735139</v>
      </c>
      <c r="BK87" s="305">
        <v>499355.11146387219</v>
      </c>
      <c r="BL87" s="305">
        <v>0</v>
      </c>
      <c r="BM87" s="305">
        <v>0</v>
      </c>
      <c r="BN87" s="305">
        <v>0</v>
      </c>
      <c r="BO87" s="305">
        <v>0</v>
      </c>
      <c r="BP87" s="305">
        <v>0</v>
      </c>
      <c r="BQ87" s="305">
        <v>0</v>
      </c>
      <c r="BR87" s="305">
        <v>0</v>
      </c>
      <c r="BS87" s="305">
        <v>0</v>
      </c>
      <c r="BT87" s="305">
        <v>0</v>
      </c>
      <c r="BU87" s="305">
        <v>0</v>
      </c>
      <c r="BV87" s="305">
        <v>0</v>
      </c>
      <c r="BW87" s="305">
        <v>0</v>
      </c>
      <c r="BX87" s="305"/>
      <c r="BY87" s="305"/>
      <c r="BZ87" s="305"/>
      <c r="CA87" s="305"/>
    </row>
    <row r="88" spans="1:79" x14ac:dyDescent="0.2">
      <c r="B88" s="39" t="s">
        <v>260</v>
      </c>
      <c r="D88" s="118">
        <f>SUM(D82:D87)</f>
        <v>0</v>
      </c>
      <c r="E88" s="118">
        <f t="shared" ref="E88:BO88" si="185">SUM(E82:E87)</f>
        <v>0</v>
      </c>
      <c r="F88" s="118">
        <f t="shared" si="185"/>
        <v>0</v>
      </c>
      <c r="G88" s="118">
        <f t="shared" si="185"/>
        <v>0</v>
      </c>
      <c r="H88" s="118">
        <f t="shared" si="185"/>
        <v>0</v>
      </c>
      <c r="I88" s="118">
        <f t="shared" si="185"/>
        <v>0</v>
      </c>
      <c r="J88" s="118">
        <f t="shared" si="185"/>
        <v>-798798.78402760613</v>
      </c>
      <c r="K88" s="118">
        <f t="shared" si="185"/>
        <v>-691552.32680461777</v>
      </c>
      <c r="L88" s="118">
        <f t="shared" si="185"/>
        <v>148490.92257115373</v>
      </c>
      <c r="M88" s="118">
        <f t="shared" si="185"/>
        <v>-785101.81687253492</v>
      </c>
      <c r="N88" s="118">
        <f t="shared" si="185"/>
        <v>1252815.0986873836</v>
      </c>
      <c r="O88" s="118">
        <f t="shared" si="185"/>
        <v>-112555.86250098934</v>
      </c>
      <c r="P88" s="118">
        <f t="shared" si="185"/>
        <v>896466.3157967499</v>
      </c>
      <c r="Q88" s="118">
        <f t="shared" si="185"/>
        <v>1300880.1203179986</v>
      </c>
      <c r="R88" s="118">
        <f t="shared" si="185"/>
        <v>1723235.5449499171</v>
      </c>
      <c r="S88" s="118">
        <f t="shared" si="185"/>
        <v>1386757.0589525946</v>
      </c>
      <c r="T88" s="118">
        <f t="shared" si="185"/>
        <v>592923.78579950554</v>
      </c>
      <c r="U88" s="118">
        <f t="shared" si="185"/>
        <v>682046.26175220043</v>
      </c>
      <c r="V88" s="118">
        <f t="shared" si="185"/>
        <v>-1222772.7154180822</v>
      </c>
      <c r="W88" s="118">
        <f t="shared" si="185"/>
        <v>-499711.2929470372</v>
      </c>
      <c r="X88" s="118">
        <f t="shared" si="185"/>
        <v>819998.82404633053</v>
      </c>
      <c r="Y88" s="118">
        <f t="shared" si="185"/>
        <v>253678.16201709586</v>
      </c>
      <c r="Z88" s="118">
        <f t="shared" si="185"/>
        <v>490646.57692932588</v>
      </c>
      <c r="AA88" s="118">
        <f t="shared" si="185"/>
        <v>1149073.5656897682</v>
      </c>
      <c r="AB88" s="118">
        <f t="shared" si="185"/>
        <v>1546917.8293933673</v>
      </c>
      <c r="AC88" s="118">
        <f t="shared" si="185"/>
        <v>2186748.4813122046</v>
      </c>
      <c r="AD88" s="118">
        <f t="shared" si="185"/>
        <v>1158073.6689276323</v>
      </c>
      <c r="AE88" s="118">
        <f t="shared" si="185"/>
        <v>1045890.033257512</v>
      </c>
      <c r="AF88" s="118">
        <f t="shared" si="185"/>
        <v>-6190004.0957236113</v>
      </c>
      <c r="AG88" s="118">
        <f t="shared" si="185"/>
        <v>-198529.21303744975</v>
      </c>
      <c r="AH88" s="118">
        <f t="shared" si="185"/>
        <v>-1616214.6406677801</v>
      </c>
      <c r="AI88" s="118">
        <f t="shared" si="185"/>
        <v>-220775.21406103103</v>
      </c>
      <c r="AJ88" s="118">
        <f t="shared" si="185"/>
        <v>1331649.3368378831</v>
      </c>
      <c r="AK88" s="118">
        <f t="shared" si="185"/>
        <v>242069.0229073652</v>
      </c>
      <c r="AL88" s="118">
        <f t="shared" si="185"/>
        <v>-326593.97398094443</v>
      </c>
      <c r="AM88" s="118">
        <f t="shared" si="185"/>
        <v>755079.13249695953</v>
      </c>
      <c r="AN88" s="118">
        <f t="shared" si="185"/>
        <v>638327.38865719724</v>
      </c>
      <c r="AO88" s="118">
        <f t="shared" si="185"/>
        <v>1314181.4838011581</v>
      </c>
      <c r="AP88" s="118">
        <f t="shared" si="185"/>
        <v>2126884.1782032195</v>
      </c>
      <c r="AQ88" s="118">
        <f t="shared" si="185"/>
        <v>2544970.5642175111</v>
      </c>
      <c r="AR88" s="118">
        <f t="shared" si="185"/>
        <v>-6049605.3150797328</v>
      </c>
      <c r="AS88" s="118">
        <f t="shared" si="185"/>
        <v>901032.19283332792</v>
      </c>
      <c r="AT88" s="118">
        <f t="shared" si="185"/>
        <v>145540.25216482571</v>
      </c>
      <c r="AU88" s="118">
        <f t="shared" si="185"/>
        <v>394516.40445730032</v>
      </c>
      <c r="AV88" s="118">
        <f t="shared" si="185"/>
        <v>1000879.2592664306</v>
      </c>
      <c r="AW88" s="118">
        <f t="shared" si="185"/>
        <v>1009284.3779102825</v>
      </c>
      <c r="AX88" s="118">
        <f t="shared" si="185"/>
        <v>1872082.3203005823</v>
      </c>
      <c r="AY88" s="118">
        <f t="shared" si="185"/>
        <v>66340.841869439944</v>
      </c>
      <c r="AZ88" s="118">
        <f t="shared" si="185"/>
        <v>539247.28</v>
      </c>
      <c r="BA88" s="118">
        <f t="shared" si="185"/>
        <v>2013303</v>
      </c>
      <c r="BB88" s="118">
        <f t="shared" si="185"/>
        <v>1641846.52</v>
      </c>
      <c r="BC88" s="118">
        <f t="shared" si="185"/>
        <v>2024836.85</v>
      </c>
      <c r="BD88" s="118">
        <f t="shared" si="185"/>
        <v>-11760143.679105511</v>
      </c>
      <c r="BE88" s="118">
        <f t="shared" si="185"/>
        <v>896351.78923086356</v>
      </c>
      <c r="BF88" s="118">
        <f t="shared" si="185"/>
        <v>2280.3075098601148</v>
      </c>
      <c r="BG88" s="118">
        <f t="shared" si="185"/>
        <v>-115447.42716590277</v>
      </c>
      <c r="BH88" s="118">
        <f t="shared" si="185"/>
        <v>1624579.9500212753</v>
      </c>
      <c r="BI88" s="118">
        <f t="shared" si="185"/>
        <v>597565.12832387106</v>
      </c>
      <c r="BJ88" s="118">
        <f t="shared" si="185"/>
        <v>1267617.1538735139</v>
      </c>
      <c r="BK88" s="118">
        <f t="shared" si="185"/>
        <v>499355.11146387219</v>
      </c>
      <c r="BL88" s="118">
        <f t="shared" si="185"/>
        <v>-11496655.73</v>
      </c>
      <c r="BM88" s="118">
        <f t="shared" si="185"/>
        <v>0</v>
      </c>
      <c r="BN88" s="118">
        <f t="shared" si="185"/>
        <v>0</v>
      </c>
      <c r="BO88" s="118">
        <f t="shared" si="185"/>
        <v>0</v>
      </c>
      <c r="BP88" s="118">
        <f t="shared" ref="BP88:CA88" si="186">SUM(BP82:BP87)</f>
        <v>0</v>
      </c>
      <c r="BQ88" s="118">
        <f t="shared" si="186"/>
        <v>0</v>
      </c>
      <c r="BR88" s="118">
        <f t="shared" si="186"/>
        <v>0</v>
      </c>
      <c r="BS88" s="118">
        <f t="shared" si="186"/>
        <v>0</v>
      </c>
      <c r="BT88" s="118">
        <f t="shared" si="186"/>
        <v>0</v>
      </c>
      <c r="BU88" s="118">
        <f t="shared" si="186"/>
        <v>0</v>
      </c>
      <c r="BV88" s="118">
        <f t="shared" si="186"/>
        <v>0</v>
      </c>
      <c r="BW88" s="118">
        <f t="shared" si="186"/>
        <v>-0.01</v>
      </c>
      <c r="BX88" s="118">
        <f t="shared" si="186"/>
        <v>0</v>
      </c>
      <c r="BY88" s="118">
        <f t="shared" si="186"/>
        <v>0</v>
      </c>
      <c r="BZ88" s="118">
        <f t="shared" si="186"/>
        <v>0</v>
      </c>
      <c r="CA88" s="118">
        <f t="shared" si="186"/>
        <v>0</v>
      </c>
    </row>
    <row r="89" spans="1:79" x14ac:dyDescent="0.2">
      <c r="B89" s="39" t="s">
        <v>261</v>
      </c>
      <c r="D89" s="115">
        <f>D81+D88</f>
        <v>0</v>
      </c>
      <c r="E89" s="115">
        <f>E81+E88</f>
        <v>0</v>
      </c>
      <c r="F89" s="115">
        <f t="shared" ref="F89:BO89" si="187">F81+F88</f>
        <v>0</v>
      </c>
      <c r="G89" s="115">
        <f t="shared" si="187"/>
        <v>0</v>
      </c>
      <c r="H89" s="115">
        <f t="shared" si="187"/>
        <v>0</v>
      </c>
      <c r="I89" s="115">
        <f t="shared" si="187"/>
        <v>0</v>
      </c>
      <c r="J89" s="115">
        <f t="shared" si="187"/>
        <v>-798798.78402760613</v>
      </c>
      <c r="K89" s="115">
        <f t="shared" si="187"/>
        <v>-1490351.1108322239</v>
      </c>
      <c r="L89" s="115">
        <f t="shared" si="187"/>
        <v>-1341860.1882610703</v>
      </c>
      <c r="M89" s="115">
        <f t="shared" si="187"/>
        <v>-2126962.0051336051</v>
      </c>
      <c r="N89" s="115">
        <f t="shared" si="187"/>
        <v>-874146.90644622152</v>
      </c>
      <c r="O89" s="115">
        <f t="shared" si="187"/>
        <v>-986702.76894721086</v>
      </c>
      <c r="P89" s="115">
        <f t="shared" si="187"/>
        <v>-90236.453150460962</v>
      </c>
      <c r="Q89" s="115">
        <f t="shared" si="187"/>
        <v>1210643.6671675376</v>
      </c>
      <c r="R89" s="115">
        <f t="shared" si="187"/>
        <v>2933879.212117455</v>
      </c>
      <c r="S89" s="115">
        <f t="shared" si="187"/>
        <v>4320636.2710700501</v>
      </c>
      <c r="T89" s="115">
        <f t="shared" si="187"/>
        <v>4913560.0568695553</v>
      </c>
      <c r="U89" s="115">
        <f t="shared" si="187"/>
        <v>5595606.3186217556</v>
      </c>
      <c r="V89" s="115">
        <f t="shared" si="187"/>
        <v>4372833.6032036729</v>
      </c>
      <c r="W89" s="115">
        <f t="shared" si="187"/>
        <v>3873122.3102566358</v>
      </c>
      <c r="X89" s="115">
        <f t="shared" si="187"/>
        <v>4693121.1343029663</v>
      </c>
      <c r="Y89" s="115">
        <f t="shared" si="187"/>
        <v>4946799.2963200621</v>
      </c>
      <c r="Z89" s="115">
        <f t="shared" si="187"/>
        <v>5437445.8732493883</v>
      </c>
      <c r="AA89" s="115">
        <f t="shared" si="187"/>
        <v>6586519.438939156</v>
      </c>
      <c r="AB89" s="115">
        <f t="shared" si="187"/>
        <v>8133437.2683325233</v>
      </c>
      <c r="AC89" s="115">
        <f t="shared" si="187"/>
        <v>10320185.749644728</v>
      </c>
      <c r="AD89" s="115">
        <f t="shared" si="187"/>
        <v>11478259.418572361</v>
      </c>
      <c r="AE89" s="115">
        <f t="shared" si="187"/>
        <v>12524149.451829873</v>
      </c>
      <c r="AF89" s="115">
        <f t="shared" si="187"/>
        <v>6334145.3561062617</v>
      </c>
      <c r="AG89" s="115">
        <f t="shared" si="187"/>
        <v>6135616.1430688119</v>
      </c>
      <c r="AH89" s="115">
        <f t="shared" si="187"/>
        <v>4519401.5024010316</v>
      </c>
      <c r="AI89" s="115">
        <f t="shared" si="187"/>
        <v>4298626.2883400004</v>
      </c>
      <c r="AJ89" s="115">
        <f t="shared" si="187"/>
        <v>5630275.6251778835</v>
      </c>
      <c r="AK89" s="115">
        <f t="shared" si="187"/>
        <v>5872344.6480852487</v>
      </c>
      <c r="AL89" s="115">
        <f t="shared" si="187"/>
        <v>5545750.6741043041</v>
      </c>
      <c r="AM89" s="115">
        <f t="shared" si="187"/>
        <v>6300829.8066012636</v>
      </c>
      <c r="AN89" s="115">
        <f t="shared" si="187"/>
        <v>6939157.1952584609</v>
      </c>
      <c r="AO89" s="115">
        <f t="shared" si="187"/>
        <v>8253338.6790596191</v>
      </c>
      <c r="AP89" s="115">
        <f t="shared" si="187"/>
        <v>10380222.857262839</v>
      </c>
      <c r="AQ89" s="115">
        <f t="shared" si="187"/>
        <v>12925193.42148035</v>
      </c>
      <c r="AR89" s="115">
        <f t="shared" si="187"/>
        <v>6875588.1064006174</v>
      </c>
      <c r="AS89" s="115">
        <f t="shared" si="187"/>
        <v>7776620.2992339451</v>
      </c>
      <c r="AT89" s="115">
        <f t="shared" si="187"/>
        <v>7922160.5513987709</v>
      </c>
      <c r="AU89" s="115">
        <f t="shared" si="187"/>
        <v>8316676.9558560709</v>
      </c>
      <c r="AV89" s="115">
        <f t="shared" si="187"/>
        <v>9317556.2151225023</v>
      </c>
      <c r="AW89" s="115">
        <f t="shared" si="187"/>
        <v>10326840.593032785</v>
      </c>
      <c r="AX89" s="115">
        <f t="shared" si="187"/>
        <v>12198922.913333368</v>
      </c>
      <c r="AY89" s="115">
        <f t="shared" si="187"/>
        <v>12265263.755202807</v>
      </c>
      <c r="AZ89" s="115">
        <f t="shared" si="187"/>
        <v>12804511.035202807</v>
      </c>
      <c r="BA89" s="115">
        <f t="shared" si="187"/>
        <v>14817814.035202807</v>
      </c>
      <c r="BB89" s="115">
        <f t="shared" si="187"/>
        <v>16459660.555202806</v>
      </c>
      <c r="BC89" s="115">
        <f t="shared" si="187"/>
        <v>18484497.405202806</v>
      </c>
      <c r="BD89" s="115">
        <f t="shared" si="187"/>
        <v>6724353.7260972951</v>
      </c>
      <c r="BE89" s="115">
        <f t="shared" si="187"/>
        <v>7620705.5153281586</v>
      </c>
      <c r="BF89" s="115">
        <f t="shared" si="187"/>
        <v>7622985.8228380186</v>
      </c>
      <c r="BG89" s="115">
        <f t="shared" si="187"/>
        <v>7507538.3956721155</v>
      </c>
      <c r="BH89" s="115">
        <f t="shared" si="187"/>
        <v>9132118.3456933908</v>
      </c>
      <c r="BI89" s="115">
        <f t="shared" si="187"/>
        <v>9729683.4740172625</v>
      </c>
      <c r="BJ89" s="115">
        <f t="shared" si="187"/>
        <v>10997300.627890777</v>
      </c>
      <c r="BK89" s="115">
        <f t="shared" si="187"/>
        <v>11496655.73935465</v>
      </c>
      <c r="BL89" s="115">
        <f t="shared" si="187"/>
        <v>9.3546491116285324E-3</v>
      </c>
      <c r="BM89" s="115">
        <f t="shared" si="187"/>
        <v>9.3546491116285324E-3</v>
      </c>
      <c r="BN89" s="115">
        <f t="shared" si="187"/>
        <v>9.3546491116285324E-3</v>
      </c>
      <c r="BO89" s="115">
        <f t="shared" si="187"/>
        <v>9.3546491116285324E-3</v>
      </c>
      <c r="BP89" s="115">
        <f t="shared" ref="BP89:CA89" si="188">BP81+BP88</f>
        <v>9.3546491116285324E-3</v>
      </c>
      <c r="BQ89" s="115">
        <f t="shared" si="188"/>
        <v>9.3546491116285324E-3</v>
      </c>
      <c r="BR89" s="115">
        <f t="shared" si="188"/>
        <v>9.3546491116285324E-3</v>
      </c>
      <c r="BS89" s="115">
        <f t="shared" si="188"/>
        <v>9.3546491116285324E-3</v>
      </c>
      <c r="BT89" s="115">
        <f t="shared" si="188"/>
        <v>9.3546491116285324E-3</v>
      </c>
      <c r="BU89" s="115">
        <f t="shared" si="188"/>
        <v>9.3546491116285324E-3</v>
      </c>
      <c r="BV89" s="115">
        <f t="shared" si="188"/>
        <v>9.3546491116285324E-3</v>
      </c>
      <c r="BW89" s="115">
        <f t="shared" si="188"/>
        <v>-6.453508883714678E-4</v>
      </c>
      <c r="BX89" s="115">
        <f t="shared" si="188"/>
        <v>-6.453508883714678E-4</v>
      </c>
      <c r="BY89" s="115">
        <f t="shared" si="188"/>
        <v>-6.453508883714678E-4</v>
      </c>
      <c r="BZ89" s="115">
        <f t="shared" si="188"/>
        <v>-6.453508883714678E-4</v>
      </c>
      <c r="CA89" s="115">
        <f t="shared" si="188"/>
        <v>-6.453508883714678E-4</v>
      </c>
    </row>
    <row r="90" spans="1:79" x14ac:dyDescent="0.2"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  <c r="BA90" s="114"/>
      <c r="BB90" s="114"/>
      <c r="BC90" s="114"/>
      <c r="BD90" s="114"/>
      <c r="BE90" s="114"/>
      <c r="BF90" s="114"/>
      <c r="BG90" s="114"/>
      <c r="BH90" s="114"/>
      <c r="BI90" s="114"/>
      <c r="BJ90" s="114"/>
      <c r="BK90" s="114"/>
      <c r="BL90" s="114"/>
      <c r="BM90" s="114"/>
      <c r="BN90" s="114"/>
      <c r="BO90" s="114"/>
      <c r="BP90" s="114"/>
      <c r="BQ90" s="114"/>
      <c r="BR90" s="114"/>
      <c r="BS90" s="114"/>
      <c r="BT90" s="114"/>
      <c r="BU90" s="114"/>
      <c r="BV90" s="114"/>
      <c r="BY90" s="25"/>
      <c r="BZ90" s="25"/>
      <c r="CA90" s="25"/>
    </row>
    <row r="91" spans="1:79" s="121" customFormat="1" x14ac:dyDescent="0.2">
      <c r="A91" s="106" t="s">
        <v>271</v>
      </c>
      <c r="B91" s="39"/>
      <c r="C91" s="114">
        <v>18237201</v>
      </c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25"/>
      <c r="BX91" s="25"/>
      <c r="BY91" s="25"/>
      <c r="BZ91" s="25"/>
      <c r="CA91" s="25"/>
    </row>
    <row r="92" spans="1:79" s="121" customFormat="1" x14ac:dyDescent="0.2">
      <c r="A92" s="39"/>
      <c r="B92" s="39" t="s">
        <v>257</v>
      </c>
      <c r="C92" s="114">
        <v>25400601</v>
      </c>
      <c r="D92" s="115">
        <v>0</v>
      </c>
      <c r="E92" s="115">
        <f>D97</f>
        <v>0</v>
      </c>
      <c r="F92" s="115">
        <f t="shared" ref="F92:BO92" si="189">E97</f>
        <v>0</v>
      </c>
      <c r="G92" s="115">
        <f t="shared" si="189"/>
        <v>0</v>
      </c>
      <c r="H92" s="115">
        <f t="shared" si="189"/>
        <v>0</v>
      </c>
      <c r="I92" s="115">
        <f t="shared" si="189"/>
        <v>0</v>
      </c>
      <c r="J92" s="115">
        <f t="shared" si="189"/>
        <v>0</v>
      </c>
      <c r="K92" s="115">
        <f t="shared" si="189"/>
        <v>0</v>
      </c>
      <c r="L92" s="115">
        <f t="shared" si="189"/>
        <v>0</v>
      </c>
      <c r="M92" s="115">
        <f t="shared" si="189"/>
        <v>0</v>
      </c>
      <c r="N92" s="115">
        <f t="shared" si="189"/>
        <v>0</v>
      </c>
      <c r="O92" s="115">
        <f t="shared" si="189"/>
        <v>0</v>
      </c>
      <c r="P92" s="115">
        <f t="shared" si="189"/>
        <v>0</v>
      </c>
      <c r="Q92" s="115">
        <f t="shared" si="189"/>
        <v>0</v>
      </c>
      <c r="R92" s="115">
        <f t="shared" si="189"/>
        <v>0</v>
      </c>
      <c r="S92" s="115">
        <f t="shared" si="189"/>
        <v>0</v>
      </c>
      <c r="T92" s="115">
        <f t="shared" si="189"/>
        <v>0</v>
      </c>
      <c r="U92" s="115">
        <f t="shared" si="189"/>
        <v>0</v>
      </c>
      <c r="V92" s="115">
        <f t="shared" si="189"/>
        <v>0</v>
      </c>
      <c r="W92" s="115">
        <f t="shared" si="189"/>
        <v>0</v>
      </c>
      <c r="X92" s="115">
        <f t="shared" si="189"/>
        <v>0</v>
      </c>
      <c r="Y92" s="115">
        <f t="shared" si="189"/>
        <v>0</v>
      </c>
      <c r="Z92" s="115">
        <f t="shared" si="189"/>
        <v>0</v>
      </c>
      <c r="AA92" s="115">
        <f t="shared" si="189"/>
        <v>0</v>
      </c>
      <c r="AB92" s="115">
        <f t="shared" si="189"/>
        <v>0</v>
      </c>
      <c r="AC92" s="115">
        <f t="shared" si="189"/>
        <v>0</v>
      </c>
      <c r="AD92" s="115">
        <f t="shared" si="189"/>
        <v>0</v>
      </c>
      <c r="AE92" s="115">
        <f t="shared" si="189"/>
        <v>0</v>
      </c>
      <c r="AF92" s="115">
        <f t="shared" si="189"/>
        <v>0</v>
      </c>
      <c r="AG92" s="115">
        <f t="shared" si="189"/>
        <v>0</v>
      </c>
      <c r="AH92" s="115">
        <f t="shared" si="189"/>
        <v>0</v>
      </c>
      <c r="AI92" s="115">
        <f t="shared" si="189"/>
        <v>0</v>
      </c>
      <c r="AJ92" s="115">
        <f t="shared" si="189"/>
        <v>0</v>
      </c>
      <c r="AK92" s="115">
        <f t="shared" si="189"/>
        <v>0</v>
      </c>
      <c r="AL92" s="115">
        <f t="shared" si="189"/>
        <v>0</v>
      </c>
      <c r="AM92" s="115">
        <f t="shared" si="189"/>
        <v>0</v>
      </c>
      <c r="AN92" s="115">
        <f t="shared" si="189"/>
        <v>0</v>
      </c>
      <c r="AO92" s="115">
        <f t="shared" si="189"/>
        <v>0</v>
      </c>
      <c r="AP92" s="115">
        <f t="shared" si="189"/>
        <v>0</v>
      </c>
      <c r="AQ92" s="115">
        <f t="shared" si="189"/>
        <v>0</v>
      </c>
      <c r="AR92" s="115">
        <f t="shared" si="189"/>
        <v>0</v>
      </c>
      <c r="AS92" s="115">
        <f t="shared" si="189"/>
        <v>0</v>
      </c>
      <c r="AT92" s="115">
        <f t="shared" si="189"/>
        <v>0</v>
      </c>
      <c r="AU92" s="115">
        <f t="shared" si="189"/>
        <v>0</v>
      </c>
      <c r="AV92" s="115">
        <f t="shared" si="189"/>
        <v>0</v>
      </c>
      <c r="AW92" s="115">
        <f t="shared" si="189"/>
        <v>0</v>
      </c>
      <c r="AX92" s="115">
        <f t="shared" si="189"/>
        <v>0</v>
      </c>
      <c r="AY92" s="115">
        <f t="shared" si="189"/>
        <v>0</v>
      </c>
      <c r="AZ92" s="115">
        <f t="shared" si="189"/>
        <v>0</v>
      </c>
      <c r="BA92" s="115">
        <f t="shared" si="189"/>
        <v>0</v>
      </c>
      <c r="BB92" s="115">
        <f t="shared" si="189"/>
        <v>0</v>
      </c>
      <c r="BC92" s="115">
        <f t="shared" si="189"/>
        <v>0</v>
      </c>
      <c r="BD92" s="115">
        <f t="shared" si="189"/>
        <v>0</v>
      </c>
      <c r="BE92" s="115">
        <f t="shared" si="189"/>
        <v>0</v>
      </c>
      <c r="BF92" s="115">
        <f t="shared" si="189"/>
        <v>0</v>
      </c>
      <c r="BG92" s="115">
        <f t="shared" si="189"/>
        <v>0</v>
      </c>
      <c r="BH92" s="115">
        <f t="shared" si="189"/>
        <v>0</v>
      </c>
      <c r="BI92" s="115">
        <f t="shared" si="189"/>
        <v>0</v>
      </c>
      <c r="BJ92" s="115">
        <f t="shared" si="189"/>
        <v>0</v>
      </c>
      <c r="BK92" s="115">
        <f t="shared" si="189"/>
        <v>0</v>
      </c>
      <c r="BL92" s="115">
        <f t="shared" si="189"/>
        <v>-152462.81</v>
      </c>
      <c r="BM92" s="115">
        <f t="shared" si="189"/>
        <v>5310509.8987190006</v>
      </c>
      <c r="BN92" s="115">
        <f t="shared" si="189"/>
        <v>5387122.6987190004</v>
      </c>
      <c r="BO92" s="115">
        <f t="shared" si="189"/>
        <v>5881130.9587190002</v>
      </c>
      <c r="BP92" s="115">
        <f t="shared" ref="BP92" si="190">BO97</f>
        <v>5861913.0687190006</v>
      </c>
      <c r="BQ92" s="115">
        <f t="shared" ref="BQ92" si="191">BP97</f>
        <v>1970457.63</v>
      </c>
      <c r="BR92" s="115">
        <f t="shared" ref="BR92" si="192">BQ97</f>
        <v>2237283.8899999997</v>
      </c>
      <c r="BS92" s="115">
        <f t="shared" ref="BS92" si="193">BR97</f>
        <v>2425966.1699999995</v>
      </c>
      <c r="BT92" s="115">
        <f t="shared" ref="BT92" si="194">BS97</f>
        <v>2965458.4699999997</v>
      </c>
      <c r="BU92" s="115">
        <f t="shared" ref="BU92" si="195">BT97</f>
        <v>3741675.9499999997</v>
      </c>
      <c r="BV92" s="115">
        <f t="shared" ref="BV92" si="196">BU97</f>
        <v>3970721.9</v>
      </c>
      <c r="BW92" s="115">
        <f t="shared" ref="BW92" si="197">BV97</f>
        <v>4327789.84</v>
      </c>
      <c r="BX92" s="115">
        <f t="shared" ref="BX92" si="198">BW97</f>
        <v>5245012.29</v>
      </c>
      <c r="BY92" s="115">
        <f t="shared" ref="BY92" si="199">BX97</f>
        <v>5245012.29</v>
      </c>
      <c r="BZ92" s="115">
        <f t="shared" ref="BZ92" si="200">BY97</f>
        <v>5245012.29</v>
      </c>
      <c r="CA92" s="115">
        <f t="shared" ref="CA92" si="201">BZ97</f>
        <v>5245012.29</v>
      </c>
    </row>
    <row r="93" spans="1:79" s="116" customFormat="1" x14ac:dyDescent="0.2">
      <c r="A93" s="121"/>
      <c r="B93" s="116" t="s">
        <v>258</v>
      </c>
      <c r="D93" s="305">
        <v>0</v>
      </c>
      <c r="E93" s="305">
        <v>0</v>
      </c>
      <c r="F93" s="305">
        <v>0</v>
      </c>
      <c r="G93" s="305">
        <v>0</v>
      </c>
      <c r="H93" s="305">
        <v>0</v>
      </c>
      <c r="I93" s="305">
        <v>0</v>
      </c>
      <c r="J93" s="305">
        <v>0</v>
      </c>
      <c r="K93" s="305">
        <v>0</v>
      </c>
      <c r="L93" s="305">
        <v>0</v>
      </c>
      <c r="M93" s="305">
        <v>0</v>
      </c>
      <c r="N93" s="305">
        <v>0</v>
      </c>
      <c r="O93" s="305">
        <v>0</v>
      </c>
      <c r="P93" s="305">
        <v>0</v>
      </c>
      <c r="Q93" s="305">
        <v>0</v>
      </c>
      <c r="R93" s="305">
        <v>0</v>
      </c>
      <c r="S93" s="305">
        <v>0</v>
      </c>
      <c r="T93" s="305">
        <v>0</v>
      </c>
      <c r="U93" s="305">
        <v>0</v>
      </c>
      <c r="V93" s="305">
        <v>0</v>
      </c>
      <c r="W93" s="305">
        <v>0</v>
      </c>
      <c r="X93" s="305">
        <v>0</v>
      </c>
      <c r="Y93" s="305">
        <v>0</v>
      </c>
      <c r="Z93" s="305">
        <v>0</v>
      </c>
      <c r="AA93" s="305">
        <v>0</v>
      </c>
      <c r="AB93" s="305">
        <v>0</v>
      </c>
      <c r="AC93" s="305">
        <v>0</v>
      </c>
      <c r="AD93" s="305">
        <v>0</v>
      </c>
      <c r="AE93" s="305">
        <v>0</v>
      </c>
      <c r="AF93" s="305">
        <v>0</v>
      </c>
      <c r="AG93" s="305">
        <v>0</v>
      </c>
      <c r="AH93" s="305">
        <v>0</v>
      </c>
      <c r="AI93" s="305">
        <v>0</v>
      </c>
      <c r="AJ93" s="305">
        <v>0</v>
      </c>
      <c r="AK93" s="305">
        <v>0</v>
      </c>
      <c r="AL93" s="305">
        <v>0</v>
      </c>
      <c r="AM93" s="305">
        <v>0</v>
      </c>
      <c r="AN93" s="305">
        <v>0</v>
      </c>
      <c r="AO93" s="305">
        <v>0</v>
      </c>
      <c r="AP93" s="305">
        <v>0</v>
      </c>
      <c r="AQ93" s="305">
        <v>0</v>
      </c>
      <c r="AR93" s="305">
        <v>0</v>
      </c>
      <c r="AS93" s="305">
        <v>0</v>
      </c>
      <c r="AT93" s="305">
        <v>0</v>
      </c>
      <c r="AU93" s="305">
        <v>0</v>
      </c>
      <c r="AV93" s="305">
        <v>0</v>
      </c>
      <c r="AW93" s="305">
        <v>0</v>
      </c>
      <c r="AX93" s="305">
        <v>0</v>
      </c>
      <c r="AY93" s="305">
        <v>0</v>
      </c>
      <c r="AZ93" s="305">
        <v>0</v>
      </c>
      <c r="BA93" s="305">
        <v>0</v>
      </c>
      <c r="BB93" s="305">
        <v>0</v>
      </c>
      <c r="BC93" s="305">
        <v>0</v>
      </c>
      <c r="BD93" s="305">
        <v>0</v>
      </c>
      <c r="BE93" s="305">
        <v>0</v>
      </c>
      <c r="BF93" s="305">
        <v>0</v>
      </c>
      <c r="BG93" s="305">
        <v>0</v>
      </c>
      <c r="BH93" s="305">
        <v>0</v>
      </c>
      <c r="BI93" s="305">
        <v>0</v>
      </c>
      <c r="BJ93" s="305">
        <v>0</v>
      </c>
      <c r="BK93" s="305">
        <v>0</v>
      </c>
      <c r="BL93" s="305">
        <v>0</v>
      </c>
      <c r="BM93" s="305">
        <v>0</v>
      </c>
      <c r="BN93" s="305">
        <v>0</v>
      </c>
      <c r="BO93" s="305">
        <v>0</v>
      </c>
      <c r="BP93" s="305">
        <v>-4449648.4787190007</v>
      </c>
      <c r="BQ93" s="305">
        <v>0</v>
      </c>
      <c r="BR93" s="305">
        <v>0</v>
      </c>
      <c r="BS93" s="305">
        <v>0</v>
      </c>
      <c r="BT93" s="305">
        <v>0</v>
      </c>
      <c r="BU93" s="305">
        <v>0</v>
      </c>
      <c r="BV93" s="305">
        <v>0</v>
      </c>
      <c r="BW93" s="123">
        <v>0</v>
      </c>
      <c r="BX93" s="123"/>
      <c r="BY93" s="123"/>
      <c r="BZ93" s="123"/>
      <c r="CA93" s="123"/>
    </row>
    <row r="94" spans="1:79" x14ac:dyDescent="0.2">
      <c r="A94" s="121"/>
      <c r="B94" s="116" t="s">
        <v>272</v>
      </c>
      <c r="C94" s="116"/>
      <c r="D94" s="305">
        <v>0</v>
      </c>
      <c r="E94" s="305">
        <v>0</v>
      </c>
      <c r="F94" s="305">
        <v>0</v>
      </c>
      <c r="G94" s="305">
        <v>0</v>
      </c>
      <c r="H94" s="305">
        <v>0</v>
      </c>
      <c r="I94" s="305">
        <v>0</v>
      </c>
      <c r="J94" s="305">
        <v>0</v>
      </c>
      <c r="K94" s="305">
        <v>0</v>
      </c>
      <c r="L94" s="305">
        <v>0</v>
      </c>
      <c r="M94" s="305">
        <v>0</v>
      </c>
      <c r="N94" s="305">
        <v>0</v>
      </c>
      <c r="O94" s="305">
        <v>0</v>
      </c>
      <c r="P94" s="305">
        <v>0</v>
      </c>
      <c r="Q94" s="305">
        <v>0</v>
      </c>
      <c r="R94" s="305">
        <v>0</v>
      </c>
      <c r="S94" s="305">
        <v>0</v>
      </c>
      <c r="T94" s="305">
        <v>0</v>
      </c>
      <c r="U94" s="305">
        <v>0</v>
      </c>
      <c r="V94" s="305">
        <v>0</v>
      </c>
      <c r="W94" s="305">
        <v>0</v>
      </c>
      <c r="X94" s="305">
        <v>0</v>
      </c>
      <c r="Y94" s="305">
        <v>0</v>
      </c>
      <c r="Z94" s="305">
        <v>0</v>
      </c>
      <c r="AA94" s="305">
        <v>0</v>
      </c>
      <c r="AB94" s="305">
        <v>0</v>
      </c>
      <c r="AC94" s="305">
        <v>0</v>
      </c>
      <c r="AD94" s="305">
        <v>0</v>
      </c>
      <c r="AE94" s="305">
        <v>0</v>
      </c>
      <c r="AF94" s="305">
        <v>0</v>
      </c>
      <c r="AG94" s="305">
        <v>0</v>
      </c>
      <c r="AH94" s="305">
        <v>0</v>
      </c>
      <c r="AI94" s="305">
        <v>0</v>
      </c>
      <c r="AJ94" s="305">
        <v>0</v>
      </c>
      <c r="AK94" s="305">
        <v>0</v>
      </c>
      <c r="AL94" s="305">
        <v>0</v>
      </c>
      <c r="AM94" s="305">
        <v>0</v>
      </c>
      <c r="AN94" s="305">
        <v>0</v>
      </c>
      <c r="AO94" s="305">
        <v>0</v>
      </c>
      <c r="AP94" s="305">
        <v>0</v>
      </c>
      <c r="AQ94" s="305">
        <v>0</v>
      </c>
      <c r="AR94" s="305">
        <v>0</v>
      </c>
      <c r="AS94" s="305">
        <v>0</v>
      </c>
      <c r="AT94" s="305">
        <v>0</v>
      </c>
      <c r="AU94" s="305">
        <v>0</v>
      </c>
      <c r="AV94" s="305">
        <v>0</v>
      </c>
      <c r="AW94" s="305">
        <v>0</v>
      </c>
      <c r="AX94" s="305">
        <v>0</v>
      </c>
      <c r="AY94" s="305">
        <v>0</v>
      </c>
      <c r="AZ94" s="305">
        <v>0</v>
      </c>
      <c r="BA94" s="305">
        <v>0</v>
      </c>
      <c r="BB94" s="305">
        <v>0</v>
      </c>
      <c r="BC94" s="305">
        <v>0</v>
      </c>
      <c r="BD94" s="305">
        <v>0</v>
      </c>
      <c r="BE94" s="305">
        <v>0</v>
      </c>
      <c r="BF94" s="305">
        <v>0</v>
      </c>
      <c r="BG94" s="305">
        <v>0</v>
      </c>
      <c r="BH94" s="305">
        <v>0</v>
      </c>
      <c r="BI94" s="305">
        <v>0</v>
      </c>
      <c r="BJ94" s="305">
        <v>0</v>
      </c>
      <c r="BK94" s="305">
        <v>0</v>
      </c>
      <c r="BL94" s="305">
        <v>4602111.2887190003</v>
      </c>
      <c r="BM94" s="305">
        <v>0</v>
      </c>
      <c r="BN94" s="305">
        <v>0</v>
      </c>
      <c r="BO94" s="305">
        <v>0</v>
      </c>
      <c r="BP94" s="305">
        <v>0</v>
      </c>
      <c r="BQ94" s="305">
        <v>0</v>
      </c>
      <c r="BR94" s="305">
        <v>0</v>
      </c>
      <c r="BS94" s="305">
        <v>0</v>
      </c>
      <c r="BT94" s="305">
        <v>0</v>
      </c>
      <c r="BU94" s="305">
        <v>0</v>
      </c>
      <c r="BV94" s="305">
        <v>0</v>
      </c>
      <c r="BW94" s="305">
        <v>0</v>
      </c>
      <c r="BX94" s="305"/>
      <c r="BY94" s="305"/>
      <c r="BZ94" s="305"/>
      <c r="CA94" s="305"/>
    </row>
    <row r="95" spans="1:79" x14ac:dyDescent="0.2">
      <c r="A95" s="116"/>
      <c r="B95" s="116" t="s">
        <v>270</v>
      </c>
      <c r="C95" s="124"/>
      <c r="D95" s="305">
        <v>0</v>
      </c>
      <c r="E95" s="305">
        <v>0</v>
      </c>
      <c r="F95" s="305">
        <v>0</v>
      </c>
      <c r="G95" s="305">
        <v>0</v>
      </c>
      <c r="H95" s="305">
        <v>0</v>
      </c>
      <c r="I95" s="305">
        <v>0</v>
      </c>
      <c r="J95" s="305">
        <v>0</v>
      </c>
      <c r="K95" s="305">
        <v>0</v>
      </c>
      <c r="L95" s="305">
        <v>0</v>
      </c>
      <c r="M95" s="305">
        <v>0</v>
      </c>
      <c r="N95" s="305">
        <v>0</v>
      </c>
      <c r="O95" s="305">
        <v>0</v>
      </c>
      <c r="P95" s="305">
        <v>0</v>
      </c>
      <c r="Q95" s="305">
        <v>0</v>
      </c>
      <c r="R95" s="305">
        <v>0</v>
      </c>
      <c r="S95" s="305">
        <v>0</v>
      </c>
      <c r="T95" s="305">
        <v>0</v>
      </c>
      <c r="U95" s="305">
        <v>0</v>
      </c>
      <c r="V95" s="305">
        <v>0</v>
      </c>
      <c r="W95" s="305">
        <v>0</v>
      </c>
      <c r="X95" s="305">
        <v>0</v>
      </c>
      <c r="Y95" s="305">
        <v>0</v>
      </c>
      <c r="Z95" s="305">
        <v>0</v>
      </c>
      <c r="AA95" s="305">
        <v>0</v>
      </c>
      <c r="AB95" s="305">
        <v>0</v>
      </c>
      <c r="AC95" s="305">
        <v>0</v>
      </c>
      <c r="AD95" s="305">
        <v>0</v>
      </c>
      <c r="AE95" s="305">
        <v>0</v>
      </c>
      <c r="AF95" s="305">
        <v>0</v>
      </c>
      <c r="AG95" s="305">
        <v>0</v>
      </c>
      <c r="AH95" s="305">
        <v>0</v>
      </c>
      <c r="AI95" s="305">
        <v>0</v>
      </c>
      <c r="AJ95" s="305">
        <v>0</v>
      </c>
      <c r="AK95" s="305">
        <v>0</v>
      </c>
      <c r="AL95" s="305">
        <v>0</v>
      </c>
      <c r="AM95" s="305">
        <v>0</v>
      </c>
      <c r="AN95" s="305">
        <v>0</v>
      </c>
      <c r="AO95" s="305">
        <v>0</v>
      </c>
      <c r="AP95" s="305">
        <v>0</v>
      </c>
      <c r="AQ95" s="305">
        <v>0</v>
      </c>
      <c r="AR95" s="305">
        <v>0</v>
      </c>
      <c r="AS95" s="305">
        <v>0</v>
      </c>
      <c r="AT95" s="305">
        <v>0</v>
      </c>
      <c r="AU95" s="305">
        <v>0</v>
      </c>
      <c r="AV95" s="305">
        <v>0</v>
      </c>
      <c r="AW95" s="305">
        <v>0</v>
      </c>
      <c r="AX95" s="305">
        <v>0</v>
      </c>
      <c r="AY95" s="305">
        <v>0</v>
      </c>
      <c r="AZ95" s="305">
        <v>0</v>
      </c>
      <c r="BA95" s="305">
        <v>0</v>
      </c>
      <c r="BB95" s="305">
        <v>0</v>
      </c>
      <c r="BC95" s="305">
        <v>0</v>
      </c>
      <c r="BD95" s="305">
        <v>0</v>
      </c>
      <c r="BE95" s="305">
        <v>0</v>
      </c>
      <c r="BF95" s="305">
        <v>0</v>
      </c>
      <c r="BG95" s="305">
        <v>0</v>
      </c>
      <c r="BH95" s="305">
        <v>0</v>
      </c>
      <c r="BI95" s="305">
        <v>0</v>
      </c>
      <c r="BJ95" s="305">
        <v>0</v>
      </c>
      <c r="BK95" s="305">
        <v>-152462.81</v>
      </c>
      <c r="BL95" s="117">
        <f>'Schedule 8&amp;24'!C40</f>
        <v>860861.42</v>
      </c>
      <c r="BM95" s="117">
        <f>'Schedule 8&amp;24'!D40</f>
        <v>76612.800000000003</v>
      </c>
      <c r="BN95" s="117">
        <f>'Schedule 8&amp;24'!E40</f>
        <v>494008.26</v>
      </c>
      <c r="BO95" s="117">
        <f>'Schedule 8&amp;24'!F40</f>
        <v>-19217.89</v>
      </c>
      <c r="BP95" s="117">
        <f>'Schedule 8&amp;24'!G40</f>
        <v>558193.04</v>
      </c>
      <c r="BQ95" s="117">
        <f>'Schedule 8&amp;24'!H40</f>
        <v>266826.26</v>
      </c>
      <c r="BR95" s="117">
        <f>'Schedule 8&amp;24'!I40</f>
        <v>188682.28</v>
      </c>
      <c r="BS95" s="117">
        <f>'Schedule 8&amp;24'!J40</f>
        <v>539492.30000000005</v>
      </c>
      <c r="BT95" s="117">
        <f>'Schedule 8&amp;24'!K40</f>
        <v>776217.48</v>
      </c>
      <c r="BU95" s="117">
        <f>'Schedule 8&amp;24'!L40</f>
        <v>229045.95</v>
      </c>
      <c r="BV95" s="117">
        <f>'Schedule 8&amp;24'!M40</f>
        <v>357067.94</v>
      </c>
      <c r="BW95" s="117">
        <f>'Schedule 8&amp;24'!N40</f>
        <v>917222.45</v>
      </c>
      <c r="BX95" s="117"/>
      <c r="BY95" s="117"/>
      <c r="BZ95" s="117"/>
      <c r="CA95" s="117"/>
    </row>
    <row r="96" spans="1:79" x14ac:dyDescent="0.2">
      <c r="B96" s="39" t="s">
        <v>260</v>
      </c>
      <c r="D96" s="118">
        <f>SUM(D93:D95)</f>
        <v>0</v>
      </c>
      <c r="E96" s="118">
        <f>SUM(E93:E95)</f>
        <v>0</v>
      </c>
      <c r="F96" s="118">
        <f t="shared" ref="F96:BO96" si="202">SUM(F93:F95)</f>
        <v>0</v>
      </c>
      <c r="G96" s="118">
        <f t="shared" si="202"/>
        <v>0</v>
      </c>
      <c r="H96" s="118">
        <f t="shared" si="202"/>
        <v>0</v>
      </c>
      <c r="I96" s="118">
        <f t="shared" si="202"/>
        <v>0</v>
      </c>
      <c r="J96" s="118">
        <f t="shared" si="202"/>
        <v>0</v>
      </c>
      <c r="K96" s="118">
        <f t="shared" si="202"/>
        <v>0</v>
      </c>
      <c r="L96" s="118">
        <f t="shared" si="202"/>
        <v>0</v>
      </c>
      <c r="M96" s="118">
        <f t="shared" si="202"/>
        <v>0</v>
      </c>
      <c r="N96" s="118">
        <f t="shared" si="202"/>
        <v>0</v>
      </c>
      <c r="O96" s="118">
        <f t="shared" si="202"/>
        <v>0</v>
      </c>
      <c r="P96" s="118">
        <f t="shared" si="202"/>
        <v>0</v>
      </c>
      <c r="Q96" s="118">
        <f t="shared" si="202"/>
        <v>0</v>
      </c>
      <c r="R96" s="118">
        <f t="shared" si="202"/>
        <v>0</v>
      </c>
      <c r="S96" s="118">
        <f t="shared" si="202"/>
        <v>0</v>
      </c>
      <c r="T96" s="118">
        <f t="shared" si="202"/>
        <v>0</v>
      </c>
      <c r="U96" s="118">
        <f t="shared" si="202"/>
        <v>0</v>
      </c>
      <c r="V96" s="118">
        <f t="shared" si="202"/>
        <v>0</v>
      </c>
      <c r="W96" s="118">
        <f t="shared" si="202"/>
        <v>0</v>
      </c>
      <c r="X96" s="118">
        <f t="shared" si="202"/>
        <v>0</v>
      </c>
      <c r="Y96" s="118">
        <f t="shared" si="202"/>
        <v>0</v>
      </c>
      <c r="Z96" s="118">
        <f t="shared" si="202"/>
        <v>0</v>
      </c>
      <c r="AA96" s="118">
        <f t="shared" si="202"/>
        <v>0</v>
      </c>
      <c r="AB96" s="118">
        <f t="shared" si="202"/>
        <v>0</v>
      </c>
      <c r="AC96" s="118">
        <f t="shared" si="202"/>
        <v>0</v>
      </c>
      <c r="AD96" s="118">
        <f t="shared" si="202"/>
        <v>0</v>
      </c>
      <c r="AE96" s="118">
        <f t="shared" si="202"/>
        <v>0</v>
      </c>
      <c r="AF96" s="118">
        <f t="shared" si="202"/>
        <v>0</v>
      </c>
      <c r="AG96" s="118">
        <f t="shared" si="202"/>
        <v>0</v>
      </c>
      <c r="AH96" s="118">
        <f t="shared" si="202"/>
        <v>0</v>
      </c>
      <c r="AI96" s="118">
        <f t="shared" si="202"/>
        <v>0</v>
      </c>
      <c r="AJ96" s="118">
        <f t="shared" si="202"/>
        <v>0</v>
      </c>
      <c r="AK96" s="118">
        <f t="shared" si="202"/>
        <v>0</v>
      </c>
      <c r="AL96" s="118">
        <f t="shared" si="202"/>
        <v>0</v>
      </c>
      <c r="AM96" s="118">
        <f t="shared" si="202"/>
        <v>0</v>
      </c>
      <c r="AN96" s="118">
        <f t="shared" si="202"/>
        <v>0</v>
      </c>
      <c r="AO96" s="118">
        <f t="shared" si="202"/>
        <v>0</v>
      </c>
      <c r="AP96" s="118">
        <f t="shared" si="202"/>
        <v>0</v>
      </c>
      <c r="AQ96" s="118">
        <f t="shared" si="202"/>
        <v>0</v>
      </c>
      <c r="AR96" s="118">
        <f t="shared" si="202"/>
        <v>0</v>
      </c>
      <c r="AS96" s="118">
        <f t="shared" si="202"/>
        <v>0</v>
      </c>
      <c r="AT96" s="118">
        <f t="shared" si="202"/>
        <v>0</v>
      </c>
      <c r="AU96" s="118">
        <f t="shared" si="202"/>
        <v>0</v>
      </c>
      <c r="AV96" s="118">
        <f t="shared" si="202"/>
        <v>0</v>
      </c>
      <c r="AW96" s="118">
        <f t="shared" si="202"/>
        <v>0</v>
      </c>
      <c r="AX96" s="118">
        <f t="shared" si="202"/>
        <v>0</v>
      </c>
      <c r="AY96" s="118">
        <f t="shared" si="202"/>
        <v>0</v>
      </c>
      <c r="AZ96" s="118">
        <f t="shared" si="202"/>
        <v>0</v>
      </c>
      <c r="BA96" s="118">
        <f t="shared" si="202"/>
        <v>0</v>
      </c>
      <c r="BB96" s="118">
        <f t="shared" si="202"/>
        <v>0</v>
      </c>
      <c r="BC96" s="118">
        <f t="shared" si="202"/>
        <v>0</v>
      </c>
      <c r="BD96" s="118">
        <f t="shared" si="202"/>
        <v>0</v>
      </c>
      <c r="BE96" s="118">
        <f t="shared" si="202"/>
        <v>0</v>
      </c>
      <c r="BF96" s="118">
        <f t="shared" si="202"/>
        <v>0</v>
      </c>
      <c r="BG96" s="118">
        <f t="shared" si="202"/>
        <v>0</v>
      </c>
      <c r="BH96" s="118">
        <f t="shared" si="202"/>
        <v>0</v>
      </c>
      <c r="BI96" s="118">
        <f t="shared" si="202"/>
        <v>0</v>
      </c>
      <c r="BJ96" s="118">
        <f t="shared" si="202"/>
        <v>0</v>
      </c>
      <c r="BK96" s="118">
        <f t="shared" si="202"/>
        <v>-152462.81</v>
      </c>
      <c r="BL96" s="118">
        <f t="shared" si="202"/>
        <v>5462972.7087190002</v>
      </c>
      <c r="BM96" s="118">
        <f t="shared" si="202"/>
        <v>76612.800000000003</v>
      </c>
      <c r="BN96" s="118">
        <f t="shared" si="202"/>
        <v>494008.26</v>
      </c>
      <c r="BO96" s="118">
        <f t="shared" si="202"/>
        <v>-19217.89</v>
      </c>
      <c r="BP96" s="118">
        <f t="shared" ref="BP96:BV96" si="203">SUM(BP93:BP95)</f>
        <v>-3891455.4387190007</v>
      </c>
      <c r="BQ96" s="118">
        <f t="shared" si="203"/>
        <v>266826.26</v>
      </c>
      <c r="BR96" s="118">
        <f t="shared" si="203"/>
        <v>188682.28</v>
      </c>
      <c r="BS96" s="118">
        <f t="shared" si="203"/>
        <v>539492.30000000005</v>
      </c>
      <c r="BT96" s="118">
        <f t="shared" si="203"/>
        <v>776217.48</v>
      </c>
      <c r="BU96" s="118">
        <f t="shared" si="203"/>
        <v>229045.95</v>
      </c>
      <c r="BV96" s="118">
        <f t="shared" si="203"/>
        <v>357067.94</v>
      </c>
      <c r="BW96" s="118">
        <f t="shared" ref="BW96:CA96" si="204">SUM(BW93:BW95)</f>
        <v>917222.45</v>
      </c>
      <c r="BX96" s="118">
        <f t="shared" si="204"/>
        <v>0</v>
      </c>
      <c r="BY96" s="118">
        <f t="shared" si="204"/>
        <v>0</v>
      </c>
      <c r="BZ96" s="118">
        <f t="shared" si="204"/>
        <v>0</v>
      </c>
      <c r="CA96" s="118">
        <f t="shared" si="204"/>
        <v>0</v>
      </c>
    </row>
    <row r="97" spans="1:79" x14ac:dyDescent="0.2">
      <c r="B97" s="39" t="s">
        <v>261</v>
      </c>
      <c r="D97" s="115">
        <f>D92+D96</f>
        <v>0</v>
      </c>
      <c r="E97" s="115">
        <f>E92+E96</f>
        <v>0</v>
      </c>
      <c r="F97" s="115">
        <f t="shared" ref="F97:BO97" si="205">F92+F96</f>
        <v>0</v>
      </c>
      <c r="G97" s="115">
        <f t="shared" si="205"/>
        <v>0</v>
      </c>
      <c r="H97" s="115">
        <f t="shared" si="205"/>
        <v>0</v>
      </c>
      <c r="I97" s="115">
        <f t="shared" si="205"/>
        <v>0</v>
      </c>
      <c r="J97" s="115">
        <f t="shared" si="205"/>
        <v>0</v>
      </c>
      <c r="K97" s="115">
        <f t="shared" si="205"/>
        <v>0</v>
      </c>
      <c r="L97" s="115">
        <f t="shared" si="205"/>
        <v>0</v>
      </c>
      <c r="M97" s="115">
        <f t="shared" si="205"/>
        <v>0</v>
      </c>
      <c r="N97" s="115">
        <f t="shared" si="205"/>
        <v>0</v>
      </c>
      <c r="O97" s="115">
        <f t="shared" si="205"/>
        <v>0</v>
      </c>
      <c r="P97" s="115">
        <f t="shared" si="205"/>
        <v>0</v>
      </c>
      <c r="Q97" s="115">
        <f t="shared" si="205"/>
        <v>0</v>
      </c>
      <c r="R97" s="115">
        <f t="shared" si="205"/>
        <v>0</v>
      </c>
      <c r="S97" s="115">
        <f t="shared" si="205"/>
        <v>0</v>
      </c>
      <c r="T97" s="115">
        <f t="shared" si="205"/>
        <v>0</v>
      </c>
      <c r="U97" s="115">
        <f t="shared" si="205"/>
        <v>0</v>
      </c>
      <c r="V97" s="115">
        <f t="shared" si="205"/>
        <v>0</v>
      </c>
      <c r="W97" s="115">
        <f t="shared" si="205"/>
        <v>0</v>
      </c>
      <c r="X97" s="115">
        <f t="shared" si="205"/>
        <v>0</v>
      </c>
      <c r="Y97" s="115">
        <f t="shared" si="205"/>
        <v>0</v>
      </c>
      <c r="Z97" s="115">
        <f t="shared" si="205"/>
        <v>0</v>
      </c>
      <c r="AA97" s="115">
        <f t="shared" si="205"/>
        <v>0</v>
      </c>
      <c r="AB97" s="115">
        <f t="shared" si="205"/>
        <v>0</v>
      </c>
      <c r="AC97" s="115">
        <f t="shared" si="205"/>
        <v>0</v>
      </c>
      <c r="AD97" s="115">
        <f t="shared" si="205"/>
        <v>0</v>
      </c>
      <c r="AE97" s="115">
        <f t="shared" si="205"/>
        <v>0</v>
      </c>
      <c r="AF97" s="115">
        <f t="shared" si="205"/>
        <v>0</v>
      </c>
      <c r="AG97" s="115">
        <f t="shared" si="205"/>
        <v>0</v>
      </c>
      <c r="AH97" s="115">
        <f t="shared" si="205"/>
        <v>0</v>
      </c>
      <c r="AI97" s="115">
        <f t="shared" si="205"/>
        <v>0</v>
      </c>
      <c r="AJ97" s="115">
        <f t="shared" si="205"/>
        <v>0</v>
      </c>
      <c r="AK97" s="115">
        <f t="shared" si="205"/>
        <v>0</v>
      </c>
      <c r="AL97" s="115">
        <f t="shared" si="205"/>
        <v>0</v>
      </c>
      <c r="AM97" s="115">
        <f t="shared" si="205"/>
        <v>0</v>
      </c>
      <c r="AN97" s="115">
        <f t="shared" si="205"/>
        <v>0</v>
      </c>
      <c r="AO97" s="115">
        <f t="shared" si="205"/>
        <v>0</v>
      </c>
      <c r="AP97" s="115">
        <f t="shared" si="205"/>
        <v>0</v>
      </c>
      <c r="AQ97" s="115">
        <f t="shared" si="205"/>
        <v>0</v>
      </c>
      <c r="AR97" s="115">
        <f t="shared" si="205"/>
        <v>0</v>
      </c>
      <c r="AS97" s="115">
        <f t="shared" si="205"/>
        <v>0</v>
      </c>
      <c r="AT97" s="115">
        <f t="shared" si="205"/>
        <v>0</v>
      </c>
      <c r="AU97" s="115">
        <f t="shared" si="205"/>
        <v>0</v>
      </c>
      <c r="AV97" s="115">
        <f t="shared" si="205"/>
        <v>0</v>
      </c>
      <c r="AW97" s="115">
        <f t="shared" si="205"/>
        <v>0</v>
      </c>
      <c r="AX97" s="115">
        <f t="shared" si="205"/>
        <v>0</v>
      </c>
      <c r="AY97" s="115">
        <f t="shared" si="205"/>
        <v>0</v>
      </c>
      <c r="AZ97" s="115">
        <f t="shared" si="205"/>
        <v>0</v>
      </c>
      <c r="BA97" s="115">
        <f t="shared" si="205"/>
        <v>0</v>
      </c>
      <c r="BB97" s="115">
        <f t="shared" si="205"/>
        <v>0</v>
      </c>
      <c r="BC97" s="115">
        <f t="shared" si="205"/>
        <v>0</v>
      </c>
      <c r="BD97" s="115">
        <f t="shared" si="205"/>
        <v>0</v>
      </c>
      <c r="BE97" s="115">
        <f t="shared" si="205"/>
        <v>0</v>
      </c>
      <c r="BF97" s="115">
        <f t="shared" si="205"/>
        <v>0</v>
      </c>
      <c r="BG97" s="115">
        <f t="shared" si="205"/>
        <v>0</v>
      </c>
      <c r="BH97" s="115">
        <f t="shared" si="205"/>
        <v>0</v>
      </c>
      <c r="BI97" s="115">
        <f t="shared" si="205"/>
        <v>0</v>
      </c>
      <c r="BJ97" s="115">
        <f t="shared" si="205"/>
        <v>0</v>
      </c>
      <c r="BK97" s="115">
        <f t="shared" si="205"/>
        <v>-152462.81</v>
      </c>
      <c r="BL97" s="115">
        <f t="shared" si="205"/>
        <v>5310509.8987190006</v>
      </c>
      <c r="BM97" s="115">
        <f t="shared" si="205"/>
        <v>5387122.6987190004</v>
      </c>
      <c r="BN97" s="115">
        <f t="shared" si="205"/>
        <v>5881130.9587190002</v>
      </c>
      <c r="BO97" s="115">
        <f t="shared" si="205"/>
        <v>5861913.0687190006</v>
      </c>
      <c r="BP97" s="115">
        <f t="shared" ref="BP97:BV97" si="206">BP92+BP96</f>
        <v>1970457.63</v>
      </c>
      <c r="BQ97" s="115">
        <f t="shared" si="206"/>
        <v>2237283.8899999997</v>
      </c>
      <c r="BR97" s="115">
        <f t="shared" si="206"/>
        <v>2425966.1699999995</v>
      </c>
      <c r="BS97" s="115">
        <f t="shared" si="206"/>
        <v>2965458.4699999997</v>
      </c>
      <c r="BT97" s="115">
        <f t="shared" si="206"/>
        <v>3741675.9499999997</v>
      </c>
      <c r="BU97" s="115">
        <f t="shared" si="206"/>
        <v>3970721.9</v>
      </c>
      <c r="BV97" s="115">
        <f t="shared" si="206"/>
        <v>4327789.84</v>
      </c>
      <c r="BW97" s="115">
        <f t="shared" ref="BW97:CA97" si="207">BW92+BW96</f>
        <v>5245012.29</v>
      </c>
      <c r="BX97" s="115">
        <f t="shared" si="207"/>
        <v>5245012.29</v>
      </c>
      <c r="BY97" s="115">
        <f t="shared" si="207"/>
        <v>5245012.29</v>
      </c>
      <c r="BZ97" s="115">
        <f t="shared" si="207"/>
        <v>5245012.29</v>
      </c>
      <c r="CA97" s="115">
        <f t="shared" si="207"/>
        <v>5245012.29</v>
      </c>
    </row>
    <row r="98" spans="1:79" x14ac:dyDescent="0.2"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14"/>
      <c r="BD98" s="114"/>
      <c r="BE98" s="114"/>
      <c r="BF98" s="114"/>
      <c r="BG98" s="114"/>
      <c r="BH98" s="114"/>
      <c r="BI98" s="114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/>
      <c r="BU98" s="114"/>
      <c r="BV98" s="114"/>
      <c r="BY98" s="25"/>
      <c r="BZ98" s="25"/>
      <c r="CA98" s="25"/>
    </row>
    <row r="99" spans="1:79" x14ac:dyDescent="0.2">
      <c r="A99" s="106" t="s">
        <v>273</v>
      </c>
      <c r="C99" s="114">
        <v>18237211</v>
      </c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Y99" s="25"/>
      <c r="BZ99" s="25"/>
      <c r="CA99" s="25"/>
    </row>
    <row r="100" spans="1:79" x14ac:dyDescent="0.2">
      <c r="B100" s="39" t="s">
        <v>257</v>
      </c>
      <c r="C100" s="114">
        <v>25400611</v>
      </c>
      <c r="D100" s="115">
        <v>0</v>
      </c>
      <c r="E100" s="115">
        <f>D105</f>
        <v>0</v>
      </c>
      <c r="F100" s="115">
        <f t="shared" ref="F100:BO100" si="208">E105</f>
        <v>0</v>
      </c>
      <c r="G100" s="115">
        <f t="shared" si="208"/>
        <v>0</v>
      </c>
      <c r="H100" s="115">
        <f t="shared" si="208"/>
        <v>0</v>
      </c>
      <c r="I100" s="115">
        <f t="shared" si="208"/>
        <v>0</v>
      </c>
      <c r="J100" s="115">
        <f t="shared" si="208"/>
        <v>0</v>
      </c>
      <c r="K100" s="115">
        <f t="shared" si="208"/>
        <v>0</v>
      </c>
      <c r="L100" s="115">
        <f t="shared" si="208"/>
        <v>0</v>
      </c>
      <c r="M100" s="115">
        <f t="shared" si="208"/>
        <v>0</v>
      </c>
      <c r="N100" s="115">
        <f t="shared" si="208"/>
        <v>0</v>
      </c>
      <c r="O100" s="115">
        <f t="shared" si="208"/>
        <v>0</v>
      </c>
      <c r="P100" s="115">
        <f t="shared" si="208"/>
        <v>0</v>
      </c>
      <c r="Q100" s="115">
        <f t="shared" si="208"/>
        <v>0</v>
      </c>
      <c r="R100" s="115">
        <f t="shared" si="208"/>
        <v>0</v>
      </c>
      <c r="S100" s="115">
        <f t="shared" si="208"/>
        <v>0</v>
      </c>
      <c r="T100" s="115">
        <f t="shared" si="208"/>
        <v>0</v>
      </c>
      <c r="U100" s="115">
        <f t="shared" si="208"/>
        <v>0</v>
      </c>
      <c r="V100" s="115">
        <f t="shared" si="208"/>
        <v>0</v>
      </c>
      <c r="W100" s="115">
        <f t="shared" si="208"/>
        <v>0</v>
      </c>
      <c r="X100" s="115">
        <f t="shared" si="208"/>
        <v>0</v>
      </c>
      <c r="Y100" s="115">
        <f t="shared" si="208"/>
        <v>0</v>
      </c>
      <c r="Z100" s="115">
        <f t="shared" si="208"/>
        <v>0</v>
      </c>
      <c r="AA100" s="115">
        <f t="shared" si="208"/>
        <v>0</v>
      </c>
      <c r="AB100" s="115">
        <f t="shared" si="208"/>
        <v>0</v>
      </c>
      <c r="AC100" s="115">
        <f t="shared" si="208"/>
        <v>0</v>
      </c>
      <c r="AD100" s="115">
        <f t="shared" si="208"/>
        <v>0</v>
      </c>
      <c r="AE100" s="115">
        <f t="shared" si="208"/>
        <v>0</v>
      </c>
      <c r="AF100" s="115">
        <f t="shared" si="208"/>
        <v>0</v>
      </c>
      <c r="AG100" s="115">
        <f t="shared" si="208"/>
        <v>0</v>
      </c>
      <c r="AH100" s="115">
        <f t="shared" si="208"/>
        <v>0</v>
      </c>
      <c r="AI100" s="115">
        <f t="shared" si="208"/>
        <v>0</v>
      </c>
      <c r="AJ100" s="115">
        <f t="shared" si="208"/>
        <v>0</v>
      </c>
      <c r="AK100" s="115">
        <f t="shared" si="208"/>
        <v>0</v>
      </c>
      <c r="AL100" s="115">
        <f t="shared" si="208"/>
        <v>0</v>
      </c>
      <c r="AM100" s="115">
        <f t="shared" si="208"/>
        <v>0</v>
      </c>
      <c r="AN100" s="115">
        <f t="shared" si="208"/>
        <v>0</v>
      </c>
      <c r="AO100" s="115">
        <f t="shared" si="208"/>
        <v>0</v>
      </c>
      <c r="AP100" s="115">
        <f t="shared" si="208"/>
        <v>0</v>
      </c>
      <c r="AQ100" s="115">
        <f t="shared" si="208"/>
        <v>0</v>
      </c>
      <c r="AR100" s="115">
        <f t="shared" si="208"/>
        <v>0</v>
      </c>
      <c r="AS100" s="115">
        <f t="shared" si="208"/>
        <v>0</v>
      </c>
      <c r="AT100" s="115">
        <f t="shared" si="208"/>
        <v>0</v>
      </c>
      <c r="AU100" s="115">
        <f t="shared" si="208"/>
        <v>0</v>
      </c>
      <c r="AV100" s="115">
        <f t="shared" si="208"/>
        <v>0</v>
      </c>
      <c r="AW100" s="115">
        <f t="shared" si="208"/>
        <v>0</v>
      </c>
      <c r="AX100" s="115">
        <f t="shared" si="208"/>
        <v>0</v>
      </c>
      <c r="AY100" s="115">
        <f t="shared" si="208"/>
        <v>0</v>
      </c>
      <c r="AZ100" s="115">
        <f t="shared" si="208"/>
        <v>0</v>
      </c>
      <c r="BA100" s="115">
        <f t="shared" si="208"/>
        <v>0</v>
      </c>
      <c r="BB100" s="115">
        <f t="shared" si="208"/>
        <v>0</v>
      </c>
      <c r="BC100" s="115">
        <f t="shared" si="208"/>
        <v>0</v>
      </c>
      <c r="BD100" s="115">
        <f t="shared" si="208"/>
        <v>0</v>
      </c>
      <c r="BE100" s="115">
        <f t="shared" si="208"/>
        <v>0</v>
      </c>
      <c r="BF100" s="115">
        <f t="shared" si="208"/>
        <v>0</v>
      </c>
      <c r="BG100" s="115">
        <f t="shared" si="208"/>
        <v>0</v>
      </c>
      <c r="BH100" s="115">
        <f t="shared" si="208"/>
        <v>0</v>
      </c>
      <c r="BI100" s="115">
        <f t="shared" si="208"/>
        <v>0</v>
      </c>
      <c r="BJ100" s="115">
        <f t="shared" si="208"/>
        <v>0</v>
      </c>
      <c r="BK100" s="115">
        <f t="shared" si="208"/>
        <v>0</v>
      </c>
      <c r="BL100" s="115">
        <f t="shared" si="208"/>
        <v>23158.12</v>
      </c>
      <c r="BM100" s="115">
        <f t="shared" si="208"/>
        <v>4866591.7570240004</v>
      </c>
      <c r="BN100" s="115">
        <f t="shared" si="208"/>
        <v>4505332.0170240002</v>
      </c>
      <c r="BO100" s="115">
        <f t="shared" si="208"/>
        <v>4667176.5070240004</v>
      </c>
      <c r="BP100" s="115">
        <f t="shared" ref="BP100" si="209">BO105</f>
        <v>4061773.0070240004</v>
      </c>
      <c r="BQ100" s="115">
        <f t="shared" ref="BQ100" si="210">BP105</f>
        <v>-1126496.3099999996</v>
      </c>
      <c r="BR100" s="115">
        <f t="shared" ref="BR100" si="211">BQ105</f>
        <v>-500623.72999999963</v>
      </c>
      <c r="BS100" s="115">
        <f t="shared" ref="BS100" si="212">BR105</f>
        <v>-722621.01999999967</v>
      </c>
      <c r="BT100" s="115">
        <f t="shared" ref="BT100" si="213">BS105</f>
        <v>-848896.72999999963</v>
      </c>
      <c r="BU100" s="115">
        <f t="shared" ref="BU100" si="214">BT105</f>
        <v>309045.34000000043</v>
      </c>
      <c r="BV100" s="115">
        <f t="shared" ref="BV100" si="215">BU105</f>
        <v>504542.28000000044</v>
      </c>
      <c r="BW100" s="115">
        <f t="shared" ref="BW100" si="216">BV105</f>
        <v>765174.36000000045</v>
      </c>
      <c r="BX100" s="115">
        <f t="shared" ref="BX100" si="217">BW105</f>
        <v>1472859.0100000005</v>
      </c>
      <c r="BY100" s="115">
        <f t="shared" ref="BY100" si="218">BX105</f>
        <v>1472859.0100000005</v>
      </c>
      <c r="BZ100" s="115">
        <f t="shared" ref="BZ100" si="219">BY105</f>
        <v>1472859.0100000005</v>
      </c>
      <c r="CA100" s="115">
        <f t="shared" ref="CA100" si="220">BZ105</f>
        <v>1472859.0100000005</v>
      </c>
    </row>
    <row r="101" spans="1:79" x14ac:dyDescent="0.2">
      <c r="A101" s="121"/>
      <c r="B101" s="116" t="s">
        <v>258</v>
      </c>
      <c r="C101" s="116"/>
      <c r="D101" s="305">
        <v>0</v>
      </c>
      <c r="E101" s="305">
        <v>0</v>
      </c>
      <c r="F101" s="305">
        <v>0</v>
      </c>
      <c r="G101" s="305">
        <v>0</v>
      </c>
      <c r="H101" s="305">
        <v>0</v>
      </c>
      <c r="I101" s="305">
        <v>0</v>
      </c>
      <c r="J101" s="305">
        <v>0</v>
      </c>
      <c r="K101" s="305">
        <v>0</v>
      </c>
      <c r="L101" s="305">
        <v>0</v>
      </c>
      <c r="M101" s="305">
        <v>0</v>
      </c>
      <c r="N101" s="305">
        <v>0</v>
      </c>
      <c r="O101" s="305">
        <v>0</v>
      </c>
      <c r="P101" s="305">
        <v>0</v>
      </c>
      <c r="Q101" s="305">
        <v>0</v>
      </c>
      <c r="R101" s="305">
        <v>0</v>
      </c>
      <c r="S101" s="305">
        <v>0</v>
      </c>
      <c r="T101" s="305">
        <v>0</v>
      </c>
      <c r="U101" s="305">
        <v>0</v>
      </c>
      <c r="V101" s="305">
        <v>0</v>
      </c>
      <c r="W101" s="305">
        <v>0</v>
      </c>
      <c r="X101" s="305">
        <v>0</v>
      </c>
      <c r="Y101" s="305">
        <v>0</v>
      </c>
      <c r="Z101" s="305">
        <v>0</v>
      </c>
      <c r="AA101" s="305">
        <v>0</v>
      </c>
      <c r="AB101" s="305">
        <v>0</v>
      </c>
      <c r="AC101" s="305">
        <v>0</v>
      </c>
      <c r="AD101" s="305">
        <v>0</v>
      </c>
      <c r="AE101" s="305">
        <v>0</v>
      </c>
      <c r="AF101" s="305">
        <v>0</v>
      </c>
      <c r="AG101" s="305">
        <v>0</v>
      </c>
      <c r="AH101" s="305">
        <v>0</v>
      </c>
      <c r="AI101" s="305">
        <v>0</v>
      </c>
      <c r="AJ101" s="305">
        <v>0</v>
      </c>
      <c r="AK101" s="305">
        <v>0</v>
      </c>
      <c r="AL101" s="305">
        <v>0</v>
      </c>
      <c r="AM101" s="305">
        <v>0</v>
      </c>
      <c r="AN101" s="305">
        <v>0</v>
      </c>
      <c r="AO101" s="305">
        <v>0</v>
      </c>
      <c r="AP101" s="305">
        <v>0</v>
      </c>
      <c r="AQ101" s="305">
        <v>0</v>
      </c>
      <c r="AR101" s="305">
        <v>0</v>
      </c>
      <c r="AS101" s="305">
        <v>0</v>
      </c>
      <c r="AT101" s="305">
        <v>0</v>
      </c>
      <c r="AU101" s="305">
        <v>0</v>
      </c>
      <c r="AV101" s="305">
        <v>0</v>
      </c>
      <c r="AW101" s="305">
        <v>0</v>
      </c>
      <c r="AX101" s="305">
        <v>0</v>
      </c>
      <c r="AY101" s="305">
        <v>0</v>
      </c>
      <c r="AZ101" s="305">
        <v>0</v>
      </c>
      <c r="BA101" s="305">
        <v>0</v>
      </c>
      <c r="BB101" s="305">
        <v>0</v>
      </c>
      <c r="BC101" s="305">
        <v>0</v>
      </c>
      <c r="BD101" s="305">
        <v>0</v>
      </c>
      <c r="BE101" s="305">
        <v>0</v>
      </c>
      <c r="BF101" s="305">
        <v>0</v>
      </c>
      <c r="BG101" s="305">
        <v>0</v>
      </c>
      <c r="BH101" s="305">
        <v>0</v>
      </c>
      <c r="BI101" s="305">
        <v>0</v>
      </c>
      <c r="BJ101" s="305">
        <v>0</v>
      </c>
      <c r="BK101" s="305">
        <v>0</v>
      </c>
      <c r="BL101" s="305">
        <v>0</v>
      </c>
      <c r="BM101" s="305">
        <v>0</v>
      </c>
      <c r="BN101" s="305">
        <v>0</v>
      </c>
      <c r="BO101" s="305">
        <v>0</v>
      </c>
      <c r="BP101" s="305">
        <v>-4952924.0970240002</v>
      </c>
      <c r="BQ101" s="305">
        <v>0</v>
      </c>
      <c r="BR101" s="305">
        <v>0</v>
      </c>
      <c r="BS101" s="305">
        <v>0</v>
      </c>
      <c r="BT101" s="305">
        <v>0</v>
      </c>
      <c r="BU101" s="305">
        <v>0</v>
      </c>
      <c r="BV101" s="305">
        <v>0</v>
      </c>
      <c r="BW101" s="123">
        <v>0</v>
      </c>
      <c r="BX101" s="123"/>
      <c r="BY101" s="123"/>
      <c r="BZ101" s="123"/>
      <c r="CA101" s="123"/>
    </row>
    <row r="102" spans="1:79" x14ac:dyDescent="0.2">
      <c r="A102" s="121"/>
      <c r="B102" s="116" t="s">
        <v>272</v>
      </c>
      <c r="C102" s="116"/>
      <c r="D102" s="305">
        <v>0</v>
      </c>
      <c r="E102" s="305">
        <v>0</v>
      </c>
      <c r="F102" s="305">
        <v>0</v>
      </c>
      <c r="G102" s="305">
        <v>0</v>
      </c>
      <c r="H102" s="305">
        <v>0</v>
      </c>
      <c r="I102" s="305">
        <v>0</v>
      </c>
      <c r="J102" s="305">
        <v>0</v>
      </c>
      <c r="K102" s="305">
        <v>0</v>
      </c>
      <c r="L102" s="305">
        <v>0</v>
      </c>
      <c r="M102" s="305">
        <v>0</v>
      </c>
      <c r="N102" s="305">
        <v>0</v>
      </c>
      <c r="O102" s="305">
        <v>0</v>
      </c>
      <c r="P102" s="305">
        <v>0</v>
      </c>
      <c r="Q102" s="305">
        <v>0</v>
      </c>
      <c r="R102" s="305">
        <v>0</v>
      </c>
      <c r="S102" s="305">
        <v>0</v>
      </c>
      <c r="T102" s="305">
        <v>0</v>
      </c>
      <c r="U102" s="305">
        <v>0</v>
      </c>
      <c r="V102" s="305">
        <v>0</v>
      </c>
      <c r="W102" s="305">
        <v>0</v>
      </c>
      <c r="X102" s="305">
        <v>0</v>
      </c>
      <c r="Y102" s="305">
        <v>0</v>
      </c>
      <c r="Z102" s="305">
        <v>0</v>
      </c>
      <c r="AA102" s="305">
        <v>0</v>
      </c>
      <c r="AB102" s="305">
        <v>0</v>
      </c>
      <c r="AC102" s="305">
        <v>0</v>
      </c>
      <c r="AD102" s="305">
        <v>0</v>
      </c>
      <c r="AE102" s="305">
        <v>0</v>
      </c>
      <c r="AF102" s="305">
        <v>0</v>
      </c>
      <c r="AG102" s="305">
        <v>0</v>
      </c>
      <c r="AH102" s="305">
        <v>0</v>
      </c>
      <c r="AI102" s="305">
        <v>0</v>
      </c>
      <c r="AJ102" s="305">
        <v>0</v>
      </c>
      <c r="AK102" s="305">
        <v>0</v>
      </c>
      <c r="AL102" s="305">
        <v>0</v>
      </c>
      <c r="AM102" s="305">
        <v>0</v>
      </c>
      <c r="AN102" s="305">
        <v>0</v>
      </c>
      <c r="AO102" s="305">
        <v>0</v>
      </c>
      <c r="AP102" s="305">
        <v>0</v>
      </c>
      <c r="AQ102" s="305">
        <v>0</v>
      </c>
      <c r="AR102" s="305">
        <v>0</v>
      </c>
      <c r="AS102" s="305">
        <v>0</v>
      </c>
      <c r="AT102" s="305">
        <v>0</v>
      </c>
      <c r="AU102" s="305">
        <v>0</v>
      </c>
      <c r="AV102" s="305">
        <v>0</v>
      </c>
      <c r="AW102" s="305">
        <v>0</v>
      </c>
      <c r="AX102" s="305">
        <v>0</v>
      </c>
      <c r="AY102" s="305">
        <v>0</v>
      </c>
      <c r="AZ102" s="305">
        <v>0</v>
      </c>
      <c r="BA102" s="305">
        <v>0</v>
      </c>
      <c r="BB102" s="305">
        <v>0</v>
      </c>
      <c r="BC102" s="305">
        <v>0</v>
      </c>
      <c r="BD102" s="305">
        <v>0</v>
      </c>
      <c r="BE102" s="305">
        <v>0</v>
      </c>
      <c r="BF102" s="305">
        <v>0</v>
      </c>
      <c r="BG102" s="305">
        <v>0</v>
      </c>
      <c r="BH102" s="305">
        <v>0</v>
      </c>
      <c r="BI102" s="305">
        <v>0</v>
      </c>
      <c r="BJ102" s="305">
        <v>0</v>
      </c>
      <c r="BK102" s="305">
        <v>0</v>
      </c>
      <c r="BL102" s="305">
        <v>4929765.9770240001</v>
      </c>
      <c r="BM102" s="305">
        <v>0</v>
      </c>
      <c r="BN102" s="305">
        <v>0</v>
      </c>
      <c r="BO102" s="305">
        <v>0</v>
      </c>
      <c r="BP102" s="305">
        <v>0</v>
      </c>
      <c r="BQ102" s="305">
        <v>0</v>
      </c>
      <c r="BR102" s="305">
        <v>0</v>
      </c>
      <c r="BS102" s="305">
        <v>0</v>
      </c>
      <c r="BT102" s="305">
        <v>0</v>
      </c>
      <c r="BU102" s="305">
        <v>0</v>
      </c>
      <c r="BV102" s="305">
        <v>0</v>
      </c>
      <c r="BW102" s="305">
        <v>0</v>
      </c>
      <c r="BX102" s="305"/>
      <c r="BY102" s="305"/>
      <c r="BZ102" s="305"/>
      <c r="CA102" s="305"/>
    </row>
    <row r="103" spans="1:79" x14ac:dyDescent="0.2">
      <c r="A103" s="116"/>
      <c r="B103" s="116" t="s">
        <v>270</v>
      </c>
      <c r="C103" s="124"/>
      <c r="D103" s="305">
        <v>0</v>
      </c>
      <c r="E103" s="305">
        <v>0</v>
      </c>
      <c r="F103" s="305">
        <v>0</v>
      </c>
      <c r="G103" s="305">
        <v>0</v>
      </c>
      <c r="H103" s="305">
        <v>0</v>
      </c>
      <c r="I103" s="305">
        <v>0</v>
      </c>
      <c r="J103" s="305">
        <v>0</v>
      </c>
      <c r="K103" s="305">
        <v>0</v>
      </c>
      <c r="L103" s="305">
        <v>0</v>
      </c>
      <c r="M103" s="305">
        <v>0</v>
      </c>
      <c r="N103" s="305">
        <v>0</v>
      </c>
      <c r="O103" s="305">
        <v>0</v>
      </c>
      <c r="P103" s="305">
        <v>0</v>
      </c>
      <c r="Q103" s="305">
        <v>0</v>
      </c>
      <c r="R103" s="305">
        <v>0</v>
      </c>
      <c r="S103" s="305">
        <v>0</v>
      </c>
      <c r="T103" s="305">
        <v>0</v>
      </c>
      <c r="U103" s="305">
        <v>0</v>
      </c>
      <c r="V103" s="305">
        <v>0</v>
      </c>
      <c r="W103" s="305">
        <v>0</v>
      </c>
      <c r="X103" s="305">
        <v>0</v>
      </c>
      <c r="Y103" s="305">
        <v>0</v>
      </c>
      <c r="Z103" s="305">
        <v>0</v>
      </c>
      <c r="AA103" s="305">
        <v>0</v>
      </c>
      <c r="AB103" s="305">
        <v>0</v>
      </c>
      <c r="AC103" s="305">
        <v>0</v>
      </c>
      <c r="AD103" s="305">
        <v>0</v>
      </c>
      <c r="AE103" s="305">
        <v>0</v>
      </c>
      <c r="AF103" s="305">
        <v>0</v>
      </c>
      <c r="AG103" s="305">
        <v>0</v>
      </c>
      <c r="AH103" s="305">
        <v>0</v>
      </c>
      <c r="AI103" s="305">
        <v>0</v>
      </c>
      <c r="AJ103" s="305">
        <v>0</v>
      </c>
      <c r="AK103" s="305">
        <v>0</v>
      </c>
      <c r="AL103" s="305">
        <v>0</v>
      </c>
      <c r="AM103" s="305">
        <v>0</v>
      </c>
      <c r="AN103" s="305">
        <v>0</v>
      </c>
      <c r="AO103" s="305">
        <v>0</v>
      </c>
      <c r="AP103" s="305">
        <v>0</v>
      </c>
      <c r="AQ103" s="305">
        <v>0</v>
      </c>
      <c r="AR103" s="305">
        <v>0</v>
      </c>
      <c r="AS103" s="305">
        <v>0</v>
      </c>
      <c r="AT103" s="305">
        <v>0</v>
      </c>
      <c r="AU103" s="305">
        <v>0</v>
      </c>
      <c r="AV103" s="305">
        <v>0</v>
      </c>
      <c r="AW103" s="305">
        <v>0</v>
      </c>
      <c r="AX103" s="305">
        <v>0</v>
      </c>
      <c r="AY103" s="305">
        <v>0</v>
      </c>
      <c r="AZ103" s="305">
        <v>0</v>
      </c>
      <c r="BA103" s="305">
        <v>0</v>
      </c>
      <c r="BB103" s="305">
        <v>0</v>
      </c>
      <c r="BC103" s="305">
        <v>0</v>
      </c>
      <c r="BD103" s="305">
        <v>0</v>
      </c>
      <c r="BE103" s="305">
        <v>0</v>
      </c>
      <c r="BF103" s="305">
        <v>0</v>
      </c>
      <c r="BG103" s="305">
        <v>0</v>
      </c>
      <c r="BH103" s="305">
        <v>0</v>
      </c>
      <c r="BI103" s="305">
        <v>0</v>
      </c>
      <c r="BJ103" s="305">
        <v>0</v>
      </c>
      <c r="BK103" s="305">
        <v>23158.12</v>
      </c>
      <c r="BL103" s="117">
        <f>'Schedule 7A,11,25,29,35,43'!C40</f>
        <v>-86332.34</v>
      </c>
      <c r="BM103" s="117">
        <f>'Schedule 7A,11,25,29,35,43'!D40</f>
        <v>-361259.74</v>
      </c>
      <c r="BN103" s="117">
        <f>'Schedule 7A,11,25,29,35,43'!E40</f>
        <v>161844.49</v>
      </c>
      <c r="BO103" s="117">
        <f>'Schedule 7A,11,25,29,35,43'!F40</f>
        <v>-605403.5</v>
      </c>
      <c r="BP103" s="117">
        <f>'Schedule 7A,11,25,29,35,43'!G40</f>
        <v>-235345.22</v>
      </c>
      <c r="BQ103" s="117">
        <f>'Schedule 7A,11,25,29,35,43'!H40</f>
        <v>625872.57999999996</v>
      </c>
      <c r="BR103" s="117">
        <f>'Schedule 7A,11,25,29,35,43'!I40</f>
        <v>-221997.29</v>
      </c>
      <c r="BS103" s="117">
        <f>'Schedule 7A,11,25,29,35,43'!J40</f>
        <v>-126275.71</v>
      </c>
      <c r="BT103" s="117">
        <f>'Schedule 7A,11,25,29,35,43'!K40</f>
        <v>1157942.07</v>
      </c>
      <c r="BU103" s="117">
        <f>'Schedule 7A,11,25,29,35,43'!L40</f>
        <v>195496.94</v>
      </c>
      <c r="BV103" s="117">
        <f>'Schedule 7A,11,25,29,35,43'!M40</f>
        <v>260632.08</v>
      </c>
      <c r="BW103" s="117">
        <f>'Schedule 7A,11,25,29,35,43'!N40</f>
        <v>707684.65</v>
      </c>
      <c r="BX103" s="117"/>
      <c r="BY103" s="117"/>
      <c r="BZ103" s="117"/>
      <c r="CA103" s="117"/>
    </row>
    <row r="104" spans="1:79" x14ac:dyDescent="0.2">
      <c r="B104" s="39" t="s">
        <v>260</v>
      </c>
      <c r="D104" s="118">
        <f>SUM(D101:D103)</f>
        <v>0</v>
      </c>
      <c r="E104" s="118">
        <f>SUM(E101:E103)</f>
        <v>0</v>
      </c>
      <c r="F104" s="118">
        <f t="shared" ref="F104:BO104" si="221">SUM(F101:F103)</f>
        <v>0</v>
      </c>
      <c r="G104" s="118">
        <f t="shared" si="221"/>
        <v>0</v>
      </c>
      <c r="H104" s="118">
        <f t="shared" si="221"/>
        <v>0</v>
      </c>
      <c r="I104" s="118">
        <f t="shared" si="221"/>
        <v>0</v>
      </c>
      <c r="J104" s="118">
        <f t="shared" si="221"/>
        <v>0</v>
      </c>
      <c r="K104" s="118">
        <f t="shared" si="221"/>
        <v>0</v>
      </c>
      <c r="L104" s="118">
        <f t="shared" si="221"/>
        <v>0</v>
      </c>
      <c r="M104" s="118">
        <f t="shared" si="221"/>
        <v>0</v>
      </c>
      <c r="N104" s="118">
        <f t="shared" si="221"/>
        <v>0</v>
      </c>
      <c r="O104" s="118">
        <f t="shared" si="221"/>
        <v>0</v>
      </c>
      <c r="P104" s="118">
        <f t="shared" si="221"/>
        <v>0</v>
      </c>
      <c r="Q104" s="118">
        <f t="shared" si="221"/>
        <v>0</v>
      </c>
      <c r="R104" s="118">
        <f t="shared" si="221"/>
        <v>0</v>
      </c>
      <c r="S104" s="118">
        <f t="shared" si="221"/>
        <v>0</v>
      </c>
      <c r="T104" s="118">
        <f t="shared" si="221"/>
        <v>0</v>
      </c>
      <c r="U104" s="118">
        <f t="shared" si="221"/>
        <v>0</v>
      </c>
      <c r="V104" s="118">
        <f t="shared" si="221"/>
        <v>0</v>
      </c>
      <c r="W104" s="118">
        <f t="shared" si="221"/>
        <v>0</v>
      </c>
      <c r="X104" s="118">
        <f t="shared" si="221"/>
        <v>0</v>
      </c>
      <c r="Y104" s="118">
        <f t="shared" si="221"/>
        <v>0</v>
      </c>
      <c r="Z104" s="118">
        <f t="shared" si="221"/>
        <v>0</v>
      </c>
      <c r="AA104" s="118">
        <f t="shared" si="221"/>
        <v>0</v>
      </c>
      <c r="AB104" s="118">
        <f t="shared" si="221"/>
        <v>0</v>
      </c>
      <c r="AC104" s="118">
        <f t="shared" si="221"/>
        <v>0</v>
      </c>
      <c r="AD104" s="118">
        <f t="shared" si="221"/>
        <v>0</v>
      </c>
      <c r="AE104" s="118">
        <f t="shared" si="221"/>
        <v>0</v>
      </c>
      <c r="AF104" s="118">
        <f t="shared" si="221"/>
        <v>0</v>
      </c>
      <c r="AG104" s="118">
        <f t="shared" si="221"/>
        <v>0</v>
      </c>
      <c r="AH104" s="118">
        <f t="shared" si="221"/>
        <v>0</v>
      </c>
      <c r="AI104" s="118">
        <f t="shared" si="221"/>
        <v>0</v>
      </c>
      <c r="AJ104" s="118">
        <f t="shared" si="221"/>
        <v>0</v>
      </c>
      <c r="AK104" s="118">
        <f t="shared" si="221"/>
        <v>0</v>
      </c>
      <c r="AL104" s="118">
        <f t="shared" si="221"/>
        <v>0</v>
      </c>
      <c r="AM104" s="118">
        <f t="shared" si="221"/>
        <v>0</v>
      </c>
      <c r="AN104" s="118">
        <f t="shared" si="221"/>
        <v>0</v>
      </c>
      <c r="AO104" s="118">
        <f t="shared" si="221"/>
        <v>0</v>
      </c>
      <c r="AP104" s="118">
        <f t="shared" si="221"/>
        <v>0</v>
      </c>
      <c r="AQ104" s="118">
        <f t="shared" si="221"/>
        <v>0</v>
      </c>
      <c r="AR104" s="118">
        <f t="shared" si="221"/>
        <v>0</v>
      </c>
      <c r="AS104" s="118">
        <f t="shared" si="221"/>
        <v>0</v>
      </c>
      <c r="AT104" s="118">
        <f t="shared" si="221"/>
        <v>0</v>
      </c>
      <c r="AU104" s="118">
        <f t="shared" si="221"/>
        <v>0</v>
      </c>
      <c r="AV104" s="118">
        <f t="shared" si="221"/>
        <v>0</v>
      </c>
      <c r="AW104" s="118">
        <f t="shared" si="221"/>
        <v>0</v>
      </c>
      <c r="AX104" s="118">
        <f t="shared" si="221"/>
        <v>0</v>
      </c>
      <c r="AY104" s="118">
        <f t="shared" si="221"/>
        <v>0</v>
      </c>
      <c r="AZ104" s="118">
        <f t="shared" si="221"/>
        <v>0</v>
      </c>
      <c r="BA104" s="118">
        <f t="shared" si="221"/>
        <v>0</v>
      </c>
      <c r="BB104" s="118">
        <f t="shared" si="221"/>
        <v>0</v>
      </c>
      <c r="BC104" s="118">
        <f t="shared" si="221"/>
        <v>0</v>
      </c>
      <c r="BD104" s="118">
        <f t="shared" si="221"/>
        <v>0</v>
      </c>
      <c r="BE104" s="118">
        <f t="shared" si="221"/>
        <v>0</v>
      </c>
      <c r="BF104" s="118">
        <f t="shared" si="221"/>
        <v>0</v>
      </c>
      <c r="BG104" s="118">
        <f t="shared" si="221"/>
        <v>0</v>
      </c>
      <c r="BH104" s="118">
        <f t="shared" si="221"/>
        <v>0</v>
      </c>
      <c r="BI104" s="118">
        <f t="shared" si="221"/>
        <v>0</v>
      </c>
      <c r="BJ104" s="118">
        <f t="shared" si="221"/>
        <v>0</v>
      </c>
      <c r="BK104" s="118">
        <f t="shared" si="221"/>
        <v>23158.12</v>
      </c>
      <c r="BL104" s="118">
        <f t="shared" si="221"/>
        <v>4843433.6370240003</v>
      </c>
      <c r="BM104" s="118">
        <f t="shared" si="221"/>
        <v>-361259.74</v>
      </c>
      <c r="BN104" s="118">
        <f t="shared" si="221"/>
        <v>161844.49</v>
      </c>
      <c r="BO104" s="118">
        <f t="shared" si="221"/>
        <v>-605403.5</v>
      </c>
      <c r="BP104" s="118">
        <f t="shared" ref="BP104:BV104" si="222">SUM(BP101:BP103)</f>
        <v>-5188269.317024</v>
      </c>
      <c r="BQ104" s="118">
        <f t="shared" si="222"/>
        <v>625872.57999999996</v>
      </c>
      <c r="BR104" s="118">
        <f t="shared" si="222"/>
        <v>-221997.29</v>
      </c>
      <c r="BS104" s="118">
        <f t="shared" si="222"/>
        <v>-126275.71</v>
      </c>
      <c r="BT104" s="118">
        <f t="shared" si="222"/>
        <v>1157942.07</v>
      </c>
      <c r="BU104" s="118">
        <f t="shared" si="222"/>
        <v>195496.94</v>
      </c>
      <c r="BV104" s="118">
        <f t="shared" si="222"/>
        <v>260632.08</v>
      </c>
      <c r="BW104" s="118">
        <f t="shared" ref="BW104:CA104" si="223">SUM(BW101:BW103)</f>
        <v>707684.65</v>
      </c>
      <c r="BX104" s="118">
        <f t="shared" si="223"/>
        <v>0</v>
      </c>
      <c r="BY104" s="118">
        <f t="shared" si="223"/>
        <v>0</v>
      </c>
      <c r="BZ104" s="118">
        <f t="shared" si="223"/>
        <v>0</v>
      </c>
      <c r="CA104" s="118">
        <f t="shared" si="223"/>
        <v>0</v>
      </c>
    </row>
    <row r="105" spans="1:79" x14ac:dyDescent="0.2">
      <c r="B105" s="39" t="s">
        <v>261</v>
      </c>
      <c r="D105" s="115">
        <f>D100+D104</f>
        <v>0</v>
      </c>
      <c r="E105" s="115">
        <f>E100+E104</f>
        <v>0</v>
      </c>
      <c r="F105" s="115">
        <f t="shared" ref="F105:BO105" si="224">F100+F104</f>
        <v>0</v>
      </c>
      <c r="G105" s="115">
        <f t="shared" si="224"/>
        <v>0</v>
      </c>
      <c r="H105" s="115">
        <f t="shared" si="224"/>
        <v>0</v>
      </c>
      <c r="I105" s="115">
        <f t="shared" si="224"/>
        <v>0</v>
      </c>
      <c r="J105" s="115">
        <f t="shared" si="224"/>
        <v>0</v>
      </c>
      <c r="K105" s="115">
        <f t="shared" si="224"/>
        <v>0</v>
      </c>
      <c r="L105" s="115">
        <f t="shared" si="224"/>
        <v>0</v>
      </c>
      <c r="M105" s="115">
        <f t="shared" si="224"/>
        <v>0</v>
      </c>
      <c r="N105" s="115">
        <f t="shared" si="224"/>
        <v>0</v>
      </c>
      <c r="O105" s="115">
        <f t="shared" si="224"/>
        <v>0</v>
      </c>
      <c r="P105" s="115">
        <f t="shared" si="224"/>
        <v>0</v>
      </c>
      <c r="Q105" s="115">
        <f t="shared" si="224"/>
        <v>0</v>
      </c>
      <c r="R105" s="115">
        <f t="shared" si="224"/>
        <v>0</v>
      </c>
      <c r="S105" s="115">
        <f t="shared" si="224"/>
        <v>0</v>
      </c>
      <c r="T105" s="115">
        <f t="shared" si="224"/>
        <v>0</v>
      </c>
      <c r="U105" s="115">
        <f t="shared" si="224"/>
        <v>0</v>
      </c>
      <c r="V105" s="115">
        <f t="shared" si="224"/>
        <v>0</v>
      </c>
      <c r="W105" s="115">
        <f t="shared" si="224"/>
        <v>0</v>
      </c>
      <c r="X105" s="115">
        <f t="shared" si="224"/>
        <v>0</v>
      </c>
      <c r="Y105" s="115">
        <f t="shared" si="224"/>
        <v>0</v>
      </c>
      <c r="Z105" s="115">
        <f t="shared" si="224"/>
        <v>0</v>
      </c>
      <c r="AA105" s="115">
        <f t="shared" si="224"/>
        <v>0</v>
      </c>
      <c r="AB105" s="115">
        <f t="shared" si="224"/>
        <v>0</v>
      </c>
      <c r="AC105" s="115">
        <f t="shared" si="224"/>
        <v>0</v>
      </c>
      <c r="AD105" s="115">
        <f t="shared" si="224"/>
        <v>0</v>
      </c>
      <c r="AE105" s="115">
        <f t="shared" si="224"/>
        <v>0</v>
      </c>
      <c r="AF105" s="115">
        <f t="shared" si="224"/>
        <v>0</v>
      </c>
      <c r="AG105" s="115">
        <f t="shared" si="224"/>
        <v>0</v>
      </c>
      <c r="AH105" s="115">
        <f t="shared" si="224"/>
        <v>0</v>
      </c>
      <c r="AI105" s="115">
        <f t="shared" si="224"/>
        <v>0</v>
      </c>
      <c r="AJ105" s="115">
        <f t="shared" si="224"/>
        <v>0</v>
      </c>
      <c r="AK105" s="115">
        <f t="shared" si="224"/>
        <v>0</v>
      </c>
      <c r="AL105" s="115">
        <f t="shared" si="224"/>
        <v>0</v>
      </c>
      <c r="AM105" s="115">
        <f t="shared" si="224"/>
        <v>0</v>
      </c>
      <c r="AN105" s="115">
        <f t="shared" si="224"/>
        <v>0</v>
      </c>
      <c r="AO105" s="115">
        <f t="shared" si="224"/>
        <v>0</v>
      </c>
      <c r="AP105" s="115">
        <f t="shared" si="224"/>
        <v>0</v>
      </c>
      <c r="AQ105" s="115">
        <f t="shared" si="224"/>
        <v>0</v>
      </c>
      <c r="AR105" s="115">
        <f t="shared" si="224"/>
        <v>0</v>
      </c>
      <c r="AS105" s="115">
        <f t="shared" si="224"/>
        <v>0</v>
      </c>
      <c r="AT105" s="115">
        <f t="shared" si="224"/>
        <v>0</v>
      </c>
      <c r="AU105" s="115">
        <f t="shared" si="224"/>
        <v>0</v>
      </c>
      <c r="AV105" s="115">
        <f t="shared" si="224"/>
        <v>0</v>
      </c>
      <c r="AW105" s="115">
        <f t="shared" si="224"/>
        <v>0</v>
      </c>
      <c r="AX105" s="115">
        <f t="shared" si="224"/>
        <v>0</v>
      </c>
      <c r="AY105" s="115">
        <f t="shared" si="224"/>
        <v>0</v>
      </c>
      <c r="AZ105" s="115">
        <f t="shared" si="224"/>
        <v>0</v>
      </c>
      <c r="BA105" s="115">
        <f t="shared" si="224"/>
        <v>0</v>
      </c>
      <c r="BB105" s="115">
        <f t="shared" si="224"/>
        <v>0</v>
      </c>
      <c r="BC105" s="115">
        <f t="shared" si="224"/>
        <v>0</v>
      </c>
      <c r="BD105" s="115">
        <f t="shared" si="224"/>
        <v>0</v>
      </c>
      <c r="BE105" s="115">
        <f t="shared" si="224"/>
        <v>0</v>
      </c>
      <c r="BF105" s="115">
        <f t="shared" si="224"/>
        <v>0</v>
      </c>
      <c r="BG105" s="115">
        <f t="shared" si="224"/>
        <v>0</v>
      </c>
      <c r="BH105" s="115">
        <f t="shared" si="224"/>
        <v>0</v>
      </c>
      <c r="BI105" s="115">
        <f t="shared" si="224"/>
        <v>0</v>
      </c>
      <c r="BJ105" s="115">
        <f t="shared" si="224"/>
        <v>0</v>
      </c>
      <c r="BK105" s="115">
        <f t="shared" si="224"/>
        <v>23158.12</v>
      </c>
      <c r="BL105" s="115">
        <f t="shared" si="224"/>
        <v>4866591.7570240004</v>
      </c>
      <c r="BM105" s="115">
        <f t="shared" si="224"/>
        <v>4505332.0170240002</v>
      </c>
      <c r="BN105" s="115">
        <f t="shared" si="224"/>
        <v>4667176.5070240004</v>
      </c>
      <c r="BO105" s="115">
        <f t="shared" si="224"/>
        <v>4061773.0070240004</v>
      </c>
      <c r="BP105" s="115">
        <f t="shared" ref="BP105:BV105" si="225">BP100+BP104</f>
        <v>-1126496.3099999996</v>
      </c>
      <c r="BQ105" s="115">
        <f t="shared" si="225"/>
        <v>-500623.72999999963</v>
      </c>
      <c r="BR105" s="115">
        <f t="shared" si="225"/>
        <v>-722621.01999999967</v>
      </c>
      <c r="BS105" s="115">
        <f t="shared" si="225"/>
        <v>-848896.72999999963</v>
      </c>
      <c r="BT105" s="115">
        <f t="shared" si="225"/>
        <v>309045.34000000043</v>
      </c>
      <c r="BU105" s="115">
        <f t="shared" si="225"/>
        <v>504542.28000000044</v>
      </c>
      <c r="BV105" s="115">
        <f t="shared" si="225"/>
        <v>765174.36000000045</v>
      </c>
      <c r="BW105" s="115">
        <f t="shared" ref="BW105:CA105" si="226">BW100+BW104</f>
        <v>1472859.0100000005</v>
      </c>
      <c r="BX105" s="115">
        <f t="shared" si="226"/>
        <v>1472859.0100000005</v>
      </c>
      <c r="BY105" s="115">
        <f t="shared" si="226"/>
        <v>1472859.0100000005</v>
      </c>
      <c r="BZ105" s="115">
        <f t="shared" si="226"/>
        <v>1472859.0100000005</v>
      </c>
      <c r="CA105" s="115">
        <f t="shared" si="226"/>
        <v>1472859.0100000005</v>
      </c>
    </row>
    <row r="106" spans="1:79" x14ac:dyDescent="0.2"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  <c r="BA106" s="114"/>
      <c r="BB106" s="114"/>
      <c r="BC106" s="114"/>
      <c r="BD106" s="114"/>
      <c r="BE106" s="114"/>
      <c r="BF106" s="114"/>
      <c r="BG106" s="114"/>
      <c r="BH106" s="114"/>
      <c r="BI106" s="114"/>
      <c r="BJ106" s="114"/>
      <c r="BK106" s="114"/>
      <c r="BL106" s="114"/>
      <c r="BM106" s="114"/>
      <c r="BN106" s="114"/>
      <c r="BO106" s="114"/>
      <c r="BP106" s="114"/>
      <c r="BQ106" s="114"/>
      <c r="BR106" s="114"/>
      <c r="BS106" s="114"/>
      <c r="BT106" s="114"/>
      <c r="BU106" s="114"/>
      <c r="BV106" s="114"/>
      <c r="BY106" s="25"/>
      <c r="BZ106" s="25"/>
      <c r="CA106" s="25"/>
    </row>
    <row r="107" spans="1:79" x14ac:dyDescent="0.2">
      <c r="A107" s="106" t="s">
        <v>274</v>
      </c>
      <c r="C107" s="114">
        <v>18237221</v>
      </c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Y107" s="25"/>
      <c r="BZ107" s="25"/>
      <c r="CA107" s="25"/>
    </row>
    <row r="108" spans="1:79" x14ac:dyDescent="0.2">
      <c r="B108" s="39" t="s">
        <v>257</v>
      </c>
      <c r="C108" s="114">
        <v>25400621</v>
      </c>
      <c r="D108" s="115">
        <v>0</v>
      </c>
      <c r="E108" s="115">
        <f>D113</f>
        <v>0</v>
      </c>
      <c r="F108" s="115">
        <f t="shared" ref="F108:BO108" si="227">E113</f>
        <v>0</v>
      </c>
      <c r="G108" s="115">
        <f t="shared" si="227"/>
        <v>0</v>
      </c>
      <c r="H108" s="115">
        <f t="shared" si="227"/>
        <v>0</v>
      </c>
      <c r="I108" s="115">
        <f t="shared" si="227"/>
        <v>0</v>
      </c>
      <c r="J108" s="115">
        <f t="shared" si="227"/>
        <v>0</v>
      </c>
      <c r="K108" s="115">
        <f t="shared" si="227"/>
        <v>0</v>
      </c>
      <c r="L108" s="115">
        <f t="shared" si="227"/>
        <v>0</v>
      </c>
      <c r="M108" s="115">
        <f t="shared" si="227"/>
        <v>0</v>
      </c>
      <c r="N108" s="115">
        <f t="shared" si="227"/>
        <v>0</v>
      </c>
      <c r="O108" s="115">
        <f t="shared" si="227"/>
        <v>0</v>
      </c>
      <c r="P108" s="115">
        <f t="shared" si="227"/>
        <v>0</v>
      </c>
      <c r="Q108" s="115">
        <f t="shared" si="227"/>
        <v>0</v>
      </c>
      <c r="R108" s="115">
        <f t="shared" si="227"/>
        <v>0</v>
      </c>
      <c r="S108" s="115">
        <f t="shared" si="227"/>
        <v>0</v>
      </c>
      <c r="T108" s="115">
        <f t="shared" si="227"/>
        <v>0</v>
      </c>
      <c r="U108" s="115">
        <f t="shared" si="227"/>
        <v>0</v>
      </c>
      <c r="V108" s="115">
        <f t="shared" si="227"/>
        <v>0</v>
      </c>
      <c r="W108" s="115">
        <f t="shared" si="227"/>
        <v>0</v>
      </c>
      <c r="X108" s="115">
        <f t="shared" si="227"/>
        <v>0</v>
      </c>
      <c r="Y108" s="115">
        <f t="shared" si="227"/>
        <v>0</v>
      </c>
      <c r="Z108" s="115">
        <f t="shared" si="227"/>
        <v>0</v>
      </c>
      <c r="AA108" s="115">
        <f t="shared" si="227"/>
        <v>0</v>
      </c>
      <c r="AB108" s="115">
        <f t="shared" si="227"/>
        <v>0</v>
      </c>
      <c r="AC108" s="115">
        <f t="shared" si="227"/>
        <v>0</v>
      </c>
      <c r="AD108" s="115">
        <f t="shared" si="227"/>
        <v>0</v>
      </c>
      <c r="AE108" s="115">
        <f t="shared" si="227"/>
        <v>0</v>
      </c>
      <c r="AF108" s="115">
        <f t="shared" si="227"/>
        <v>0</v>
      </c>
      <c r="AG108" s="115">
        <f t="shared" si="227"/>
        <v>0</v>
      </c>
      <c r="AH108" s="115">
        <f t="shared" si="227"/>
        <v>0</v>
      </c>
      <c r="AI108" s="115">
        <f t="shared" si="227"/>
        <v>0</v>
      </c>
      <c r="AJ108" s="115">
        <f t="shared" si="227"/>
        <v>0</v>
      </c>
      <c r="AK108" s="115">
        <f t="shared" si="227"/>
        <v>0</v>
      </c>
      <c r="AL108" s="115">
        <f t="shared" si="227"/>
        <v>0</v>
      </c>
      <c r="AM108" s="115">
        <f t="shared" si="227"/>
        <v>0</v>
      </c>
      <c r="AN108" s="115">
        <f t="shared" si="227"/>
        <v>0</v>
      </c>
      <c r="AO108" s="115">
        <f t="shared" si="227"/>
        <v>0</v>
      </c>
      <c r="AP108" s="115">
        <f t="shared" si="227"/>
        <v>0</v>
      </c>
      <c r="AQ108" s="115">
        <f t="shared" si="227"/>
        <v>0</v>
      </c>
      <c r="AR108" s="115">
        <f t="shared" si="227"/>
        <v>0</v>
      </c>
      <c r="AS108" s="115">
        <f t="shared" si="227"/>
        <v>0</v>
      </c>
      <c r="AT108" s="115">
        <f t="shared" si="227"/>
        <v>0</v>
      </c>
      <c r="AU108" s="115">
        <f t="shared" si="227"/>
        <v>0</v>
      </c>
      <c r="AV108" s="115">
        <f t="shared" si="227"/>
        <v>0</v>
      </c>
      <c r="AW108" s="115">
        <f t="shared" si="227"/>
        <v>0</v>
      </c>
      <c r="AX108" s="115">
        <f t="shared" si="227"/>
        <v>0</v>
      </c>
      <c r="AY108" s="115">
        <f t="shared" si="227"/>
        <v>0</v>
      </c>
      <c r="AZ108" s="115">
        <f t="shared" si="227"/>
        <v>0</v>
      </c>
      <c r="BA108" s="115">
        <f t="shared" si="227"/>
        <v>0</v>
      </c>
      <c r="BB108" s="115">
        <f t="shared" si="227"/>
        <v>0</v>
      </c>
      <c r="BC108" s="115">
        <f t="shared" si="227"/>
        <v>0</v>
      </c>
      <c r="BD108" s="115">
        <f t="shared" si="227"/>
        <v>0</v>
      </c>
      <c r="BE108" s="115">
        <f t="shared" si="227"/>
        <v>0</v>
      </c>
      <c r="BF108" s="115">
        <f t="shared" si="227"/>
        <v>0</v>
      </c>
      <c r="BG108" s="115">
        <f t="shared" si="227"/>
        <v>0</v>
      </c>
      <c r="BH108" s="115">
        <f t="shared" si="227"/>
        <v>0</v>
      </c>
      <c r="BI108" s="115">
        <f t="shared" si="227"/>
        <v>0</v>
      </c>
      <c r="BJ108" s="115">
        <f t="shared" si="227"/>
        <v>0</v>
      </c>
      <c r="BK108" s="115">
        <f t="shared" si="227"/>
        <v>0</v>
      </c>
      <c r="BL108" s="115">
        <f t="shared" si="227"/>
        <v>94681.86</v>
      </c>
      <c r="BM108" s="115">
        <f t="shared" si="227"/>
        <v>1296197.4555900001</v>
      </c>
      <c r="BN108" s="115">
        <f t="shared" si="227"/>
        <v>1367803.3955900001</v>
      </c>
      <c r="BO108" s="115">
        <f t="shared" si="227"/>
        <v>1441151.08559</v>
      </c>
      <c r="BP108" s="115">
        <f t="shared" ref="BP108" si="228">BO113</f>
        <v>1439062.00559</v>
      </c>
      <c r="BQ108" s="115">
        <f t="shared" ref="BQ108" si="229">BP113</f>
        <v>643443.09999999974</v>
      </c>
      <c r="BR108" s="115">
        <f t="shared" ref="BR108" si="230">BQ113</f>
        <v>820002.1799999997</v>
      </c>
      <c r="BS108" s="115">
        <f t="shared" ref="BS108" si="231">BR113</f>
        <v>838971.28999999969</v>
      </c>
      <c r="BT108" s="115">
        <f t="shared" ref="BT108" si="232">BS113</f>
        <v>1206707.6999999997</v>
      </c>
      <c r="BU108" s="115">
        <f t="shared" ref="BU108" si="233">BT113</f>
        <v>1277708.1999999997</v>
      </c>
      <c r="BV108" s="115">
        <f t="shared" ref="BV108" si="234">BU113</f>
        <v>1470633.6099999996</v>
      </c>
      <c r="BW108" s="115">
        <f t="shared" ref="BW108" si="235">BV113</f>
        <v>1658269.7399999998</v>
      </c>
      <c r="BX108" s="115">
        <f t="shared" ref="BX108" si="236">BW113</f>
        <v>1866510.0699999998</v>
      </c>
      <c r="BY108" s="115">
        <f t="shared" ref="BY108" si="237">BX113</f>
        <v>1866510.0699999998</v>
      </c>
      <c r="BZ108" s="115">
        <f t="shared" ref="BZ108" si="238">BY113</f>
        <v>1866510.0699999998</v>
      </c>
      <c r="CA108" s="115">
        <f t="shared" ref="CA108" si="239">BZ113</f>
        <v>1866510.0699999998</v>
      </c>
    </row>
    <row r="109" spans="1:79" x14ac:dyDescent="0.2">
      <c r="A109" s="121"/>
      <c r="B109" s="116" t="s">
        <v>258</v>
      </c>
      <c r="C109" s="116"/>
      <c r="D109" s="305">
        <v>0</v>
      </c>
      <c r="E109" s="305">
        <v>0</v>
      </c>
      <c r="F109" s="305">
        <v>0</v>
      </c>
      <c r="G109" s="305">
        <v>0</v>
      </c>
      <c r="H109" s="305">
        <v>0</v>
      </c>
      <c r="I109" s="305">
        <v>0</v>
      </c>
      <c r="J109" s="305">
        <v>0</v>
      </c>
      <c r="K109" s="305">
        <v>0</v>
      </c>
      <c r="L109" s="305">
        <v>0</v>
      </c>
      <c r="M109" s="305">
        <v>0</v>
      </c>
      <c r="N109" s="305">
        <v>0</v>
      </c>
      <c r="O109" s="305">
        <v>0</v>
      </c>
      <c r="P109" s="305">
        <v>0</v>
      </c>
      <c r="Q109" s="305">
        <v>0</v>
      </c>
      <c r="R109" s="305">
        <v>0</v>
      </c>
      <c r="S109" s="305">
        <v>0</v>
      </c>
      <c r="T109" s="305">
        <v>0</v>
      </c>
      <c r="U109" s="305">
        <v>0</v>
      </c>
      <c r="V109" s="305">
        <v>0</v>
      </c>
      <c r="W109" s="305">
        <v>0</v>
      </c>
      <c r="X109" s="305">
        <v>0</v>
      </c>
      <c r="Y109" s="305">
        <v>0</v>
      </c>
      <c r="Z109" s="305">
        <v>0</v>
      </c>
      <c r="AA109" s="305">
        <v>0</v>
      </c>
      <c r="AB109" s="305">
        <v>0</v>
      </c>
      <c r="AC109" s="305">
        <v>0</v>
      </c>
      <c r="AD109" s="305">
        <v>0</v>
      </c>
      <c r="AE109" s="305">
        <v>0</v>
      </c>
      <c r="AF109" s="305">
        <v>0</v>
      </c>
      <c r="AG109" s="305">
        <v>0</v>
      </c>
      <c r="AH109" s="305">
        <v>0</v>
      </c>
      <c r="AI109" s="305">
        <v>0</v>
      </c>
      <c r="AJ109" s="305">
        <v>0</v>
      </c>
      <c r="AK109" s="305">
        <v>0</v>
      </c>
      <c r="AL109" s="305">
        <v>0</v>
      </c>
      <c r="AM109" s="305">
        <v>0</v>
      </c>
      <c r="AN109" s="305">
        <v>0</v>
      </c>
      <c r="AO109" s="305">
        <v>0</v>
      </c>
      <c r="AP109" s="305">
        <v>0</v>
      </c>
      <c r="AQ109" s="305">
        <v>0</v>
      </c>
      <c r="AR109" s="305">
        <v>0</v>
      </c>
      <c r="AS109" s="305">
        <v>0</v>
      </c>
      <c r="AT109" s="305">
        <v>0</v>
      </c>
      <c r="AU109" s="305">
        <v>0</v>
      </c>
      <c r="AV109" s="305">
        <v>0</v>
      </c>
      <c r="AW109" s="305">
        <v>0</v>
      </c>
      <c r="AX109" s="305">
        <v>0</v>
      </c>
      <c r="AY109" s="305">
        <v>0</v>
      </c>
      <c r="AZ109" s="305">
        <v>0</v>
      </c>
      <c r="BA109" s="305">
        <v>0</v>
      </c>
      <c r="BB109" s="305">
        <v>0</v>
      </c>
      <c r="BC109" s="305">
        <v>0</v>
      </c>
      <c r="BD109" s="305">
        <v>0</v>
      </c>
      <c r="BE109" s="305">
        <v>0</v>
      </c>
      <c r="BF109" s="305">
        <v>0</v>
      </c>
      <c r="BG109" s="305">
        <v>0</v>
      </c>
      <c r="BH109" s="305">
        <v>0</v>
      </c>
      <c r="BI109" s="305">
        <v>0</v>
      </c>
      <c r="BJ109" s="305">
        <v>0</v>
      </c>
      <c r="BK109" s="305">
        <v>0</v>
      </c>
      <c r="BL109" s="305">
        <v>0</v>
      </c>
      <c r="BM109" s="305">
        <v>0</v>
      </c>
      <c r="BN109" s="305">
        <v>0</v>
      </c>
      <c r="BO109" s="305">
        <v>0</v>
      </c>
      <c r="BP109" s="305">
        <v>-1048904.2855900002</v>
      </c>
      <c r="BQ109" s="305">
        <v>0</v>
      </c>
      <c r="BR109" s="305">
        <v>0</v>
      </c>
      <c r="BS109" s="305">
        <v>0</v>
      </c>
      <c r="BT109" s="305">
        <v>0</v>
      </c>
      <c r="BU109" s="305">
        <v>0</v>
      </c>
      <c r="BV109" s="305">
        <v>0</v>
      </c>
      <c r="BW109" s="123">
        <v>0</v>
      </c>
      <c r="BX109" s="123"/>
      <c r="BY109" s="123"/>
      <c r="BZ109" s="123"/>
      <c r="CA109" s="123"/>
    </row>
    <row r="110" spans="1:79" x14ac:dyDescent="0.2">
      <c r="A110" s="121"/>
      <c r="B110" s="116" t="s">
        <v>272</v>
      </c>
      <c r="C110" s="116"/>
      <c r="D110" s="305">
        <v>0</v>
      </c>
      <c r="E110" s="305">
        <v>0</v>
      </c>
      <c r="F110" s="305">
        <v>0</v>
      </c>
      <c r="G110" s="305">
        <v>0</v>
      </c>
      <c r="H110" s="305">
        <v>0</v>
      </c>
      <c r="I110" s="305">
        <v>0</v>
      </c>
      <c r="J110" s="305">
        <v>0</v>
      </c>
      <c r="K110" s="305">
        <v>0</v>
      </c>
      <c r="L110" s="305">
        <v>0</v>
      </c>
      <c r="M110" s="305">
        <v>0</v>
      </c>
      <c r="N110" s="305">
        <v>0</v>
      </c>
      <c r="O110" s="305">
        <v>0</v>
      </c>
      <c r="P110" s="305">
        <v>0</v>
      </c>
      <c r="Q110" s="305">
        <v>0</v>
      </c>
      <c r="R110" s="305">
        <v>0</v>
      </c>
      <c r="S110" s="305">
        <v>0</v>
      </c>
      <c r="T110" s="305">
        <v>0</v>
      </c>
      <c r="U110" s="305">
        <v>0</v>
      </c>
      <c r="V110" s="305">
        <v>0</v>
      </c>
      <c r="W110" s="305">
        <v>0</v>
      </c>
      <c r="X110" s="305">
        <v>0</v>
      </c>
      <c r="Y110" s="305">
        <v>0</v>
      </c>
      <c r="Z110" s="305">
        <v>0</v>
      </c>
      <c r="AA110" s="305">
        <v>0</v>
      </c>
      <c r="AB110" s="305">
        <v>0</v>
      </c>
      <c r="AC110" s="305">
        <v>0</v>
      </c>
      <c r="AD110" s="305">
        <v>0</v>
      </c>
      <c r="AE110" s="305">
        <v>0</v>
      </c>
      <c r="AF110" s="305">
        <v>0</v>
      </c>
      <c r="AG110" s="305">
        <v>0</v>
      </c>
      <c r="AH110" s="305">
        <v>0</v>
      </c>
      <c r="AI110" s="305">
        <v>0</v>
      </c>
      <c r="AJ110" s="305">
        <v>0</v>
      </c>
      <c r="AK110" s="305">
        <v>0</v>
      </c>
      <c r="AL110" s="305">
        <v>0</v>
      </c>
      <c r="AM110" s="305">
        <v>0</v>
      </c>
      <c r="AN110" s="305">
        <v>0</v>
      </c>
      <c r="AO110" s="305">
        <v>0</v>
      </c>
      <c r="AP110" s="305">
        <v>0</v>
      </c>
      <c r="AQ110" s="305">
        <v>0</v>
      </c>
      <c r="AR110" s="305">
        <v>0</v>
      </c>
      <c r="AS110" s="305">
        <v>0</v>
      </c>
      <c r="AT110" s="305">
        <v>0</v>
      </c>
      <c r="AU110" s="305">
        <v>0</v>
      </c>
      <c r="AV110" s="305">
        <v>0</v>
      </c>
      <c r="AW110" s="305">
        <v>0</v>
      </c>
      <c r="AX110" s="305">
        <v>0</v>
      </c>
      <c r="AY110" s="305">
        <v>0</v>
      </c>
      <c r="AZ110" s="305">
        <v>0</v>
      </c>
      <c r="BA110" s="305">
        <v>0</v>
      </c>
      <c r="BB110" s="305">
        <v>0</v>
      </c>
      <c r="BC110" s="305">
        <v>0</v>
      </c>
      <c r="BD110" s="305">
        <v>0</v>
      </c>
      <c r="BE110" s="305">
        <v>0</v>
      </c>
      <c r="BF110" s="305">
        <v>0</v>
      </c>
      <c r="BG110" s="305">
        <v>0</v>
      </c>
      <c r="BH110" s="305">
        <v>0</v>
      </c>
      <c r="BI110" s="305">
        <v>0</v>
      </c>
      <c r="BJ110" s="305">
        <v>0</v>
      </c>
      <c r="BK110" s="305">
        <v>0</v>
      </c>
      <c r="BL110" s="305">
        <v>954222.42559000012</v>
      </c>
      <c r="BM110" s="305">
        <v>0</v>
      </c>
      <c r="BN110" s="305">
        <v>0</v>
      </c>
      <c r="BO110" s="305">
        <v>0</v>
      </c>
      <c r="BP110" s="305">
        <v>0</v>
      </c>
      <c r="BQ110" s="305">
        <v>0</v>
      </c>
      <c r="BR110" s="305">
        <v>0</v>
      </c>
      <c r="BS110" s="305">
        <v>0</v>
      </c>
      <c r="BT110" s="305">
        <v>0</v>
      </c>
      <c r="BU110" s="305">
        <v>0</v>
      </c>
      <c r="BV110" s="305">
        <v>0</v>
      </c>
      <c r="BW110" s="305">
        <v>0</v>
      </c>
      <c r="BX110" s="305"/>
      <c r="BY110" s="305"/>
      <c r="BZ110" s="305"/>
      <c r="CA110" s="305"/>
    </row>
    <row r="111" spans="1:79" x14ac:dyDescent="0.2">
      <c r="A111" s="116"/>
      <c r="B111" s="116" t="s">
        <v>270</v>
      </c>
      <c r="C111" s="124"/>
      <c r="D111" s="305">
        <v>0</v>
      </c>
      <c r="E111" s="305">
        <v>0</v>
      </c>
      <c r="F111" s="305">
        <v>0</v>
      </c>
      <c r="G111" s="305">
        <v>0</v>
      </c>
      <c r="H111" s="305">
        <v>0</v>
      </c>
      <c r="I111" s="305">
        <v>0</v>
      </c>
      <c r="J111" s="305">
        <v>0</v>
      </c>
      <c r="K111" s="305">
        <v>0</v>
      </c>
      <c r="L111" s="305">
        <v>0</v>
      </c>
      <c r="M111" s="305">
        <v>0</v>
      </c>
      <c r="N111" s="305">
        <v>0</v>
      </c>
      <c r="O111" s="305">
        <v>0</v>
      </c>
      <c r="P111" s="305">
        <v>0</v>
      </c>
      <c r="Q111" s="305">
        <v>0</v>
      </c>
      <c r="R111" s="305">
        <v>0</v>
      </c>
      <c r="S111" s="305">
        <v>0</v>
      </c>
      <c r="T111" s="305">
        <v>0</v>
      </c>
      <c r="U111" s="305">
        <v>0</v>
      </c>
      <c r="V111" s="305">
        <v>0</v>
      </c>
      <c r="W111" s="305">
        <v>0</v>
      </c>
      <c r="X111" s="305">
        <v>0</v>
      </c>
      <c r="Y111" s="305">
        <v>0</v>
      </c>
      <c r="Z111" s="305">
        <v>0</v>
      </c>
      <c r="AA111" s="305">
        <v>0</v>
      </c>
      <c r="AB111" s="305">
        <v>0</v>
      </c>
      <c r="AC111" s="305">
        <v>0</v>
      </c>
      <c r="AD111" s="305">
        <v>0</v>
      </c>
      <c r="AE111" s="305">
        <v>0</v>
      </c>
      <c r="AF111" s="305">
        <v>0</v>
      </c>
      <c r="AG111" s="305">
        <v>0</v>
      </c>
      <c r="AH111" s="305">
        <v>0</v>
      </c>
      <c r="AI111" s="305">
        <v>0</v>
      </c>
      <c r="AJ111" s="305">
        <v>0</v>
      </c>
      <c r="AK111" s="305">
        <v>0</v>
      </c>
      <c r="AL111" s="305">
        <v>0</v>
      </c>
      <c r="AM111" s="305">
        <v>0</v>
      </c>
      <c r="AN111" s="305">
        <v>0</v>
      </c>
      <c r="AO111" s="305">
        <v>0</v>
      </c>
      <c r="AP111" s="305">
        <v>0</v>
      </c>
      <c r="AQ111" s="305">
        <v>0</v>
      </c>
      <c r="AR111" s="305">
        <v>0</v>
      </c>
      <c r="AS111" s="305">
        <v>0</v>
      </c>
      <c r="AT111" s="305">
        <v>0</v>
      </c>
      <c r="AU111" s="305">
        <v>0</v>
      </c>
      <c r="AV111" s="305">
        <v>0</v>
      </c>
      <c r="AW111" s="305">
        <v>0</v>
      </c>
      <c r="AX111" s="305">
        <v>0</v>
      </c>
      <c r="AY111" s="305">
        <v>0</v>
      </c>
      <c r="AZ111" s="305">
        <v>0</v>
      </c>
      <c r="BA111" s="305">
        <v>0</v>
      </c>
      <c r="BB111" s="305">
        <v>0</v>
      </c>
      <c r="BC111" s="305">
        <v>0</v>
      </c>
      <c r="BD111" s="305">
        <v>0</v>
      </c>
      <c r="BE111" s="305">
        <v>0</v>
      </c>
      <c r="BF111" s="305">
        <v>0</v>
      </c>
      <c r="BG111" s="305">
        <v>0</v>
      </c>
      <c r="BH111" s="305">
        <v>0</v>
      </c>
      <c r="BI111" s="305">
        <v>0</v>
      </c>
      <c r="BJ111" s="305">
        <v>0</v>
      </c>
      <c r="BK111" s="305">
        <v>94681.86</v>
      </c>
      <c r="BL111" s="117">
        <f>'Schedule 40'!C40</f>
        <v>247293.17</v>
      </c>
      <c r="BM111" s="117">
        <f>'Schedule 40'!D40</f>
        <v>71605.94</v>
      </c>
      <c r="BN111" s="117">
        <f>'Schedule 40'!E40</f>
        <v>73347.69</v>
      </c>
      <c r="BO111" s="117">
        <f>'Schedule 40'!F40</f>
        <v>-2089.08</v>
      </c>
      <c r="BP111" s="117">
        <f>'Schedule 40'!G40</f>
        <v>253285.38</v>
      </c>
      <c r="BQ111" s="117">
        <f>'Schedule 40'!H40</f>
        <v>176559.08</v>
      </c>
      <c r="BR111" s="117">
        <f>'Schedule 40'!I40</f>
        <v>18969.11</v>
      </c>
      <c r="BS111" s="117">
        <f>'Schedule 40'!J40</f>
        <v>367736.41</v>
      </c>
      <c r="BT111" s="117">
        <f>'Schedule 40'!K40</f>
        <v>71000.5</v>
      </c>
      <c r="BU111" s="117">
        <f>'Schedule 40'!L40</f>
        <v>192925.41</v>
      </c>
      <c r="BV111" s="117">
        <f>'Schedule 40'!M40</f>
        <v>187636.13</v>
      </c>
      <c r="BW111" s="117">
        <f>'Schedule 40'!N40</f>
        <v>208240.33</v>
      </c>
      <c r="BX111" s="117"/>
      <c r="BY111" s="117"/>
      <c r="BZ111" s="117"/>
      <c r="CA111" s="117"/>
    </row>
    <row r="112" spans="1:79" x14ac:dyDescent="0.2">
      <c r="B112" s="39" t="s">
        <v>260</v>
      </c>
      <c r="D112" s="118">
        <f>SUM(D109:D111)</f>
        <v>0</v>
      </c>
      <c r="E112" s="118">
        <f>SUM(E109:E111)</f>
        <v>0</v>
      </c>
      <c r="F112" s="118">
        <f t="shared" ref="F112:BO112" si="240">SUM(F109:F111)</f>
        <v>0</v>
      </c>
      <c r="G112" s="118">
        <f t="shared" si="240"/>
        <v>0</v>
      </c>
      <c r="H112" s="118">
        <f t="shared" si="240"/>
        <v>0</v>
      </c>
      <c r="I112" s="118">
        <f t="shared" si="240"/>
        <v>0</v>
      </c>
      <c r="J112" s="118">
        <f t="shared" si="240"/>
        <v>0</v>
      </c>
      <c r="K112" s="118">
        <f t="shared" si="240"/>
        <v>0</v>
      </c>
      <c r="L112" s="118">
        <f t="shared" si="240"/>
        <v>0</v>
      </c>
      <c r="M112" s="118">
        <f t="shared" si="240"/>
        <v>0</v>
      </c>
      <c r="N112" s="118">
        <f t="shared" si="240"/>
        <v>0</v>
      </c>
      <c r="O112" s="118">
        <f t="shared" si="240"/>
        <v>0</v>
      </c>
      <c r="P112" s="118">
        <f t="shared" si="240"/>
        <v>0</v>
      </c>
      <c r="Q112" s="118">
        <f t="shared" si="240"/>
        <v>0</v>
      </c>
      <c r="R112" s="118">
        <f t="shared" si="240"/>
        <v>0</v>
      </c>
      <c r="S112" s="118">
        <f t="shared" si="240"/>
        <v>0</v>
      </c>
      <c r="T112" s="118">
        <f t="shared" si="240"/>
        <v>0</v>
      </c>
      <c r="U112" s="118">
        <f t="shared" si="240"/>
        <v>0</v>
      </c>
      <c r="V112" s="118">
        <f t="shared" si="240"/>
        <v>0</v>
      </c>
      <c r="W112" s="118">
        <f t="shared" si="240"/>
        <v>0</v>
      </c>
      <c r="X112" s="118">
        <f t="shared" si="240"/>
        <v>0</v>
      </c>
      <c r="Y112" s="118">
        <f t="shared" si="240"/>
        <v>0</v>
      </c>
      <c r="Z112" s="118">
        <f t="shared" si="240"/>
        <v>0</v>
      </c>
      <c r="AA112" s="118">
        <f t="shared" si="240"/>
        <v>0</v>
      </c>
      <c r="AB112" s="118">
        <f t="shared" si="240"/>
        <v>0</v>
      </c>
      <c r="AC112" s="118">
        <f t="shared" si="240"/>
        <v>0</v>
      </c>
      <c r="AD112" s="118">
        <f t="shared" si="240"/>
        <v>0</v>
      </c>
      <c r="AE112" s="118">
        <f t="shared" si="240"/>
        <v>0</v>
      </c>
      <c r="AF112" s="118">
        <f t="shared" si="240"/>
        <v>0</v>
      </c>
      <c r="AG112" s="118">
        <f t="shared" si="240"/>
        <v>0</v>
      </c>
      <c r="AH112" s="118">
        <f t="shared" si="240"/>
        <v>0</v>
      </c>
      <c r="AI112" s="118">
        <f t="shared" si="240"/>
        <v>0</v>
      </c>
      <c r="AJ112" s="118">
        <f t="shared" si="240"/>
        <v>0</v>
      </c>
      <c r="AK112" s="118">
        <f t="shared" si="240"/>
        <v>0</v>
      </c>
      <c r="AL112" s="118">
        <f t="shared" si="240"/>
        <v>0</v>
      </c>
      <c r="AM112" s="118">
        <f t="shared" si="240"/>
        <v>0</v>
      </c>
      <c r="AN112" s="118">
        <f t="shared" si="240"/>
        <v>0</v>
      </c>
      <c r="AO112" s="118">
        <f t="shared" si="240"/>
        <v>0</v>
      </c>
      <c r="AP112" s="118">
        <f t="shared" si="240"/>
        <v>0</v>
      </c>
      <c r="AQ112" s="118">
        <f t="shared" si="240"/>
        <v>0</v>
      </c>
      <c r="AR112" s="118">
        <f t="shared" si="240"/>
        <v>0</v>
      </c>
      <c r="AS112" s="118">
        <f t="shared" si="240"/>
        <v>0</v>
      </c>
      <c r="AT112" s="118">
        <f t="shared" si="240"/>
        <v>0</v>
      </c>
      <c r="AU112" s="118">
        <f t="shared" si="240"/>
        <v>0</v>
      </c>
      <c r="AV112" s="118">
        <f t="shared" si="240"/>
        <v>0</v>
      </c>
      <c r="AW112" s="118">
        <f t="shared" si="240"/>
        <v>0</v>
      </c>
      <c r="AX112" s="118">
        <f t="shared" si="240"/>
        <v>0</v>
      </c>
      <c r="AY112" s="118">
        <f t="shared" si="240"/>
        <v>0</v>
      </c>
      <c r="AZ112" s="118">
        <f t="shared" si="240"/>
        <v>0</v>
      </c>
      <c r="BA112" s="118">
        <f t="shared" si="240"/>
        <v>0</v>
      </c>
      <c r="BB112" s="118">
        <f t="shared" si="240"/>
        <v>0</v>
      </c>
      <c r="BC112" s="118">
        <f t="shared" si="240"/>
        <v>0</v>
      </c>
      <c r="BD112" s="118">
        <f t="shared" si="240"/>
        <v>0</v>
      </c>
      <c r="BE112" s="118">
        <f t="shared" si="240"/>
        <v>0</v>
      </c>
      <c r="BF112" s="118">
        <f t="shared" si="240"/>
        <v>0</v>
      </c>
      <c r="BG112" s="118">
        <f t="shared" si="240"/>
        <v>0</v>
      </c>
      <c r="BH112" s="118">
        <f t="shared" si="240"/>
        <v>0</v>
      </c>
      <c r="BI112" s="118">
        <f t="shared" si="240"/>
        <v>0</v>
      </c>
      <c r="BJ112" s="118">
        <f t="shared" si="240"/>
        <v>0</v>
      </c>
      <c r="BK112" s="118">
        <f t="shared" si="240"/>
        <v>94681.86</v>
      </c>
      <c r="BL112" s="118">
        <f t="shared" si="240"/>
        <v>1201515.59559</v>
      </c>
      <c r="BM112" s="118">
        <f t="shared" si="240"/>
        <v>71605.94</v>
      </c>
      <c r="BN112" s="118">
        <f t="shared" si="240"/>
        <v>73347.69</v>
      </c>
      <c r="BO112" s="118">
        <f t="shared" si="240"/>
        <v>-2089.08</v>
      </c>
      <c r="BP112" s="118">
        <f t="shared" ref="BP112:BV112" si="241">SUM(BP109:BP111)</f>
        <v>-795618.90559000021</v>
      </c>
      <c r="BQ112" s="118">
        <f t="shared" si="241"/>
        <v>176559.08</v>
      </c>
      <c r="BR112" s="118">
        <f t="shared" si="241"/>
        <v>18969.11</v>
      </c>
      <c r="BS112" s="118">
        <f t="shared" si="241"/>
        <v>367736.41</v>
      </c>
      <c r="BT112" s="118">
        <f t="shared" si="241"/>
        <v>71000.5</v>
      </c>
      <c r="BU112" s="118">
        <f t="shared" si="241"/>
        <v>192925.41</v>
      </c>
      <c r="BV112" s="118">
        <f t="shared" si="241"/>
        <v>187636.13</v>
      </c>
      <c r="BW112" s="118">
        <f t="shared" ref="BW112:CA112" si="242">SUM(BW109:BW111)</f>
        <v>208240.33</v>
      </c>
      <c r="BX112" s="118">
        <f t="shared" si="242"/>
        <v>0</v>
      </c>
      <c r="BY112" s="118">
        <f t="shared" si="242"/>
        <v>0</v>
      </c>
      <c r="BZ112" s="118">
        <f t="shared" si="242"/>
        <v>0</v>
      </c>
      <c r="CA112" s="118">
        <f t="shared" si="242"/>
        <v>0</v>
      </c>
    </row>
    <row r="113" spans="1:79" x14ac:dyDescent="0.2">
      <c r="B113" s="39" t="s">
        <v>261</v>
      </c>
      <c r="D113" s="115">
        <f>D108+D112</f>
        <v>0</v>
      </c>
      <c r="E113" s="115">
        <f>E108+E112</f>
        <v>0</v>
      </c>
      <c r="F113" s="115">
        <f t="shared" ref="F113:BO113" si="243">F108+F112</f>
        <v>0</v>
      </c>
      <c r="G113" s="115">
        <f t="shared" si="243"/>
        <v>0</v>
      </c>
      <c r="H113" s="115">
        <f t="shared" si="243"/>
        <v>0</v>
      </c>
      <c r="I113" s="115">
        <f t="shared" si="243"/>
        <v>0</v>
      </c>
      <c r="J113" s="115">
        <f t="shared" si="243"/>
        <v>0</v>
      </c>
      <c r="K113" s="115">
        <f t="shared" si="243"/>
        <v>0</v>
      </c>
      <c r="L113" s="115">
        <f t="shared" si="243"/>
        <v>0</v>
      </c>
      <c r="M113" s="115">
        <f t="shared" si="243"/>
        <v>0</v>
      </c>
      <c r="N113" s="115">
        <f t="shared" si="243"/>
        <v>0</v>
      </c>
      <c r="O113" s="115">
        <f t="shared" si="243"/>
        <v>0</v>
      </c>
      <c r="P113" s="115">
        <f t="shared" si="243"/>
        <v>0</v>
      </c>
      <c r="Q113" s="115">
        <f t="shared" si="243"/>
        <v>0</v>
      </c>
      <c r="R113" s="115">
        <f t="shared" si="243"/>
        <v>0</v>
      </c>
      <c r="S113" s="115">
        <f t="shared" si="243"/>
        <v>0</v>
      </c>
      <c r="T113" s="115">
        <f t="shared" si="243"/>
        <v>0</v>
      </c>
      <c r="U113" s="115">
        <f t="shared" si="243"/>
        <v>0</v>
      </c>
      <c r="V113" s="115">
        <f t="shared" si="243"/>
        <v>0</v>
      </c>
      <c r="W113" s="115">
        <f t="shared" si="243"/>
        <v>0</v>
      </c>
      <c r="X113" s="115">
        <f t="shared" si="243"/>
        <v>0</v>
      </c>
      <c r="Y113" s="115">
        <f t="shared" si="243"/>
        <v>0</v>
      </c>
      <c r="Z113" s="115">
        <f t="shared" si="243"/>
        <v>0</v>
      </c>
      <c r="AA113" s="115">
        <f t="shared" si="243"/>
        <v>0</v>
      </c>
      <c r="AB113" s="115">
        <f t="shared" si="243"/>
        <v>0</v>
      </c>
      <c r="AC113" s="115">
        <f t="shared" si="243"/>
        <v>0</v>
      </c>
      <c r="AD113" s="115">
        <f t="shared" si="243"/>
        <v>0</v>
      </c>
      <c r="AE113" s="115">
        <f t="shared" si="243"/>
        <v>0</v>
      </c>
      <c r="AF113" s="115">
        <f t="shared" si="243"/>
        <v>0</v>
      </c>
      <c r="AG113" s="115">
        <f t="shared" si="243"/>
        <v>0</v>
      </c>
      <c r="AH113" s="115">
        <f t="shared" si="243"/>
        <v>0</v>
      </c>
      <c r="AI113" s="115">
        <f t="shared" si="243"/>
        <v>0</v>
      </c>
      <c r="AJ113" s="115">
        <f t="shared" si="243"/>
        <v>0</v>
      </c>
      <c r="AK113" s="115">
        <f t="shared" si="243"/>
        <v>0</v>
      </c>
      <c r="AL113" s="115">
        <f t="shared" si="243"/>
        <v>0</v>
      </c>
      <c r="AM113" s="115">
        <f t="shared" si="243"/>
        <v>0</v>
      </c>
      <c r="AN113" s="115">
        <f t="shared" si="243"/>
        <v>0</v>
      </c>
      <c r="AO113" s="115">
        <f t="shared" si="243"/>
        <v>0</v>
      </c>
      <c r="AP113" s="115">
        <f t="shared" si="243"/>
        <v>0</v>
      </c>
      <c r="AQ113" s="115">
        <f t="shared" si="243"/>
        <v>0</v>
      </c>
      <c r="AR113" s="115">
        <f t="shared" si="243"/>
        <v>0</v>
      </c>
      <c r="AS113" s="115">
        <f t="shared" si="243"/>
        <v>0</v>
      </c>
      <c r="AT113" s="115">
        <f t="shared" si="243"/>
        <v>0</v>
      </c>
      <c r="AU113" s="115">
        <f t="shared" si="243"/>
        <v>0</v>
      </c>
      <c r="AV113" s="115">
        <f t="shared" si="243"/>
        <v>0</v>
      </c>
      <c r="AW113" s="115">
        <f t="shared" si="243"/>
        <v>0</v>
      </c>
      <c r="AX113" s="115">
        <f t="shared" si="243"/>
        <v>0</v>
      </c>
      <c r="AY113" s="115">
        <f t="shared" si="243"/>
        <v>0</v>
      </c>
      <c r="AZ113" s="115">
        <f t="shared" si="243"/>
        <v>0</v>
      </c>
      <c r="BA113" s="115">
        <f t="shared" si="243"/>
        <v>0</v>
      </c>
      <c r="BB113" s="115">
        <f t="shared" si="243"/>
        <v>0</v>
      </c>
      <c r="BC113" s="115">
        <f t="shared" si="243"/>
        <v>0</v>
      </c>
      <c r="BD113" s="115">
        <f t="shared" si="243"/>
        <v>0</v>
      </c>
      <c r="BE113" s="115">
        <f t="shared" si="243"/>
        <v>0</v>
      </c>
      <c r="BF113" s="115">
        <f t="shared" si="243"/>
        <v>0</v>
      </c>
      <c r="BG113" s="115">
        <f t="shared" si="243"/>
        <v>0</v>
      </c>
      <c r="BH113" s="115">
        <f t="shared" si="243"/>
        <v>0</v>
      </c>
      <c r="BI113" s="115">
        <f t="shared" si="243"/>
        <v>0</v>
      </c>
      <c r="BJ113" s="115">
        <f t="shared" si="243"/>
        <v>0</v>
      </c>
      <c r="BK113" s="115">
        <f t="shared" si="243"/>
        <v>94681.86</v>
      </c>
      <c r="BL113" s="115">
        <f t="shared" si="243"/>
        <v>1296197.4555900001</v>
      </c>
      <c r="BM113" s="115">
        <f t="shared" si="243"/>
        <v>1367803.3955900001</v>
      </c>
      <c r="BN113" s="115">
        <f t="shared" si="243"/>
        <v>1441151.08559</v>
      </c>
      <c r="BO113" s="115">
        <f t="shared" si="243"/>
        <v>1439062.00559</v>
      </c>
      <c r="BP113" s="115">
        <f t="shared" ref="BP113:BV113" si="244">BP108+BP112</f>
        <v>643443.09999999974</v>
      </c>
      <c r="BQ113" s="115">
        <f t="shared" si="244"/>
        <v>820002.1799999997</v>
      </c>
      <c r="BR113" s="115">
        <f t="shared" si="244"/>
        <v>838971.28999999969</v>
      </c>
      <c r="BS113" s="115">
        <f t="shared" si="244"/>
        <v>1206707.6999999997</v>
      </c>
      <c r="BT113" s="115">
        <f t="shared" si="244"/>
        <v>1277708.1999999997</v>
      </c>
      <c r="BU113" s="115">
        <f t="shared" si="244"/>
        <v>1470633.6099999996</v>
      </c>
      <c r="BV113" s="115">
        <f t="shared" si="244"/>
        <v>1658269.7399999998</v>
      </c>
      <c r="BW113" s="115">
        <f t="shared" ref="BW113:CA113" si="245">BW108+BW112</f>
        <v>1866510.0699999998</v>
      </c>
      <c r="BX113" s="115">
        <f t="shared" si="245"/>
        <v>1866510.0699999998</v>
      </c>
      <c r="BY113" s="115">
        <f t="shared" si="245"/>
        <v>1866510.0699999998</v>
      </c>
      <c r="BZ113" s="115">
        <f t="shared" si="245"/>
        <v>1866510.0699999998</v>
      </c>
      <c r="CA113" s="115">
        <f t="shared" si="245"/>
        <v>1866510.0699999998</v>
      </c>
    </row>
    <row r="114" spans="1:79" x14ac:dyDescent="0.2"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120"/>
      <c r="AX114" s="120"/>
      <c r="AY114" s="120"/>
      <c r="AZ114" s="120"/>
      <c r="BA114" s="120"/>
      <c r="BB114" s="120"/>
      <c r="BC114" s="120"/>
      <c r="BD114" s="120"/>
      <c r="BE114" s="120"/>
      <c r="BF114" s="120"/>
      <c r="BG114" s="120"/>
      <c r="BH114" s="120"/>
      <c r="BI114" s="120"/>
      <c r="BJ114" s="120"/>
      <c r="BK114" s="120"/>
      <c r="BL114" s="120"/>
      <c r="BM114" s="120"/>
      <c r="BN114" s="120"/>
      <c r="BO114" s="120"/>
      <c r="BP114" s="120"/>
      <c r="BQ114" s="120"/>
      <c r="BR114" s="120"/>
      <c r="BS114" s="120"/>
      <c r="BT114" s="120"/>
      <c r="BU114" s="120"/>
      <c r="BV114" s="120"/>
      <c r="BY114" s="25"/>
      <c r="BZ114" s="25"/>
      <c r="CA114" s="25"/>
    </row>
    <row r="115" spans="1:79" x14ac:dyDescent="0.2">
      <c r="A115" s="106" t="s">
        <v>275</v>
      </c>
      <c r="C115" s="120">
        <v>18238181</v>
      </c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Y115" s="25"/>
      <c r="BZ115" s="25"/>
      <c r="CA115" s="25"/>
    </row>
    <row r="116" spans="1:79" x14ac:dyDescent="0.2">
      <c r="B116" s="39" t="s">
        <v>257</v>
      </c>
      <c r="C116" s="120">
        <v>25400381</v>
      </c>
      <c r="D116" s="115">
        <v>0</v>
      </c>
      <c r="E116" s="115">
        <f>D122</f>
        <v>0</v>
      </c>
      <c r="F116" s="115">
        <f>E122</f>
        <v>0</v>
      </c>
      <c r="G116" s="115">
        <f t="shared" ref="G116:BO116" si="246">F122</f>
        <v>0</v>
      </c>
      <c r="H116" s="115">
        <f t="shared" si="246"/>
        <v>0</v>
      </c>
      <c r="I116" s="115">
        <f t="shared" si="246"/>
        <v>0</v>
      </c>
      <c r="J116" s="115">
        <f t="shared" si="246"/>
        <v>0</v>
      </c>
      <c r="K116" s="115">
        <f t="shared" si="246"/>
        <v>0</v>
      </c>
      <c r="L116" s="115">
        <f t="shared" si="246"/>
        <v>0</v>
      </c>
      <c r="M116" s="115">
        <f t="shared" si="246"/>
        <v>0</v>
      </c>
      <c r="N116" s="115">
        <f t="shared" si="246"/>
        <v>0</v>
      </c>
      <c r="O116" s="115">
        <f t="shared" si="246"/>
        <v>0</v>
      </c>
      <c r="P116" s="115">
        <f t="shared" si="246"/>
        <v>0</v>
      </c>
      <c r="Q116" s="115">
        <f t="shared" si="246"/>
        <v>270508.40286809043</v>
      </c>
      <c r="R116" s="115">
        <f t="shared" si="246"/>
        <v>448916.78094702796</v>
      </c>
      <c r="S116" s="115">
        <f t="shared" si="246"/>
        <v>327362.53506467026</v>
      </c>
      <c r="T116" s="115">
        <f t="shared" si="246"/>
        <v>338423.5400718025</v>
      </c>
      <c r="U116" s="115">
        <f t="shared" si="246"/>
        <v>710345.49150484963</v>
      </c>
      <c r="V116" s="115">
        <f t="shared" si="246"/>
        <v>519324.26346825226</v>
      </c>
      <c r="W116" s="115">
        <f t="shared" si="246"/>
        <v>305233.6458585147</v>
      </c>
      <c r="X116" s="115">
        <f t="shared" si="246"/>
        <v>299869.46267004072</v>
      </c>
      <c r="Y116" s="115">
        <f t="shared" si="246"/>
        <v>464769.71167885553</v>
      </c>
      <c r="Z116" s="115">
        <f t="shared" si="246"/>
        <v>729211.12797160156</v>
      </c>
      <c r="AA116" s="115">
        <f t="shared" si="246"/>
        <v>1035091.8913288352</v>
      </c>
      <c r="AB116" s="115">
        <f t="shared" si="246"/>
        <v>1278986.8507978125</v>
      </c>
      <c r="AC116" s="115">
        <f t="shared" si="246"/>
        <v>1061282.4555280462</v>
      </c>
      <c r="AD116" s="115">
        <f t="shared" si="246"/>
        <v>1004199.7711903461</v>
      </c>
      <c r="AE116" s="115">
        <f t="shared" si="246"/>
        <v>1163066.1979083968</v>
      </c>
      <c r="AF116" s="115">
        <f t="shared" si="246"/>
        <v>1350675.9909343959</v>
      </c>
      <c r="AG116" s="115">
        <f t="shared" si="246"/>
        <v>383112.19058614864</v>
      </c>
      <c r="AH116" s="115">
        <f t="shared" si="246"/>
        <v>300434.8951399065</v>
      </c>
      <c r="AI116" s="115">
        <f t="shared" si="246"/>
        <v>-186381.08020710479</v>
      </c>
      <c r="AJ116" s="115">
        <f t="shared" si="246"/>
        <v>-166670.13060126841</v>
      </c>
      <c r="AK116" s="115">
        <f t="shared" si="246"/>
        <v>-224053.67291928187</v>
      </c>
      <c r="AL116" s="115">
        <f t="shared" si="246"/>
        <v>87753.293094418012</v>
      </c>
      <c r="AM116" s="115">
        <f t="shared" si="246"/>
        <v>540573.40368785732</v>
      </c>
      <c r="AN116" s="115">
        <f t="shared" si="246"/>
        <v>607813.75698074349</v>
      </c>
      <c r="AO116" s="115">
        <f t="shared" si="246"/>
        <v>960367.50552920322</v>
      </c>
      <c r="AP116" s="115">
        <f t="shared" si="246"/>
        <v>897636.87425272341</v>
      </c>
      <c r="AQ116" s="115">
        <f t="shared" si="246"/>
        <v>1271612.7334970199</v>
      </c>
      <c r="AR116" s="115">
        <f t="shared" si="246"/>
        <v>1343304.8131457639</v>
      </c>
      <c r="AS116" s="115">
        <f t="shared" si="246"/>
        <v>851953.75227026106</v>
      </c>
      <c r="AT116" s="115">
        <f t="shared" si="246"/>
        <v>588488.52468707506</v>
      </c>
      <c r="AU116" s="115">
        <f t="shared" si="246"/>
        <v>274418.60255160695</v>
      </c>
      <c r="AV116" s="115">
        <f t="shared" si="246"/>
        <v>4247.5183067533653</v>
      </c>
      <c r="AW116" s="115">
        <f t="shared" si="246"/>
        <v>-359119.58747317758</v>
      </c>
      <c r="AX116" s="115">
        <f t="shared" si="246"/>
        <v>-332474.00521688047</v>
      </c>
      <c r="AY116" s="115">
        <f t="shared" si="246"/>
        <v>14526.211423792411</v>
      </c>
      <c r="AZ116" s="115">
        <f t="shared" si="246"/>
        <v>-33838.452775835874</v>
      </c>
      <c r="BA116" s="115">
        <f t="shared" si="246"/>
        <v>33521.577224164124</v>
      </c>
      <c r="BB116" s="115">
        <f t="shared" si="246"/>
        <v>52647.867224164125</v>
      </c>
      <c r="BC116" s="115">
        <f t="shared" si="246"/>
        <v>105728.05722416413</v>
      </c>
      <c r="BD116" s="115">
        <f t="shared" si="246"/>
        <v>33417.077224164139</v>
      </c>
      <c r="BE116" s="115">
        <f t="shared" si="246"/>
        <v>39212.867224164132</v>
      </c>
      <c r="BF116" s="115">
        <f t="shared" si="246"/>
        <v>-146873.89277583588</v>
      </c>
      <c r="BG116" s="115">
        <f t="shared" si="246"/>
        <v>-261024.92277583588</v>
      </c>
      <c r="BH116" s="115">
        <f t="shared" si="246"/>
        <v>-470482.22277583589</v>
      </c>
      <c r="BI116" s="115">
        <f t="shared" si="246"/>
        <v>-589444.36277583591</v>
      </c>
      <c r="BJ116" s="115">
        <f t="shared" si="246"/>
        <v>-388344.21277583588</v>
      </c>
      <c r="BK116" s="115">
        <f t="shared" si="246"/>
        <v>-110665.82277583587</v>
      </c>
      <c r="BL116" s="115">
        <f t="shared" si="246"/>
        <v>313287.22722416394</v>
      </c>
      <c r="BM116" s="115">
        <f t="shared" si="246"/>
        <v>230661.52722416393</v>
      </c>
      <c r="BN116" s="115">
        <f t="shared" si="246"/>
        <v>398100.72722416394</v>
      </c>
      <c r="BO116" s="115">
        <f t="shared" si="246"/>
        <v>364793.09722416394</v>
      </c>
      <c r="BP116" s="115">
        <f t="shared" ref="BP116" si="247">BO122</f>
        <v>1266996.817224164</v>
      </c>
      <c r="BQ116" s="115">
        <f t="shared" ref="BQ116" si="248">BP122</f>
        <v>947115.21722416417</v>
      </c>
      <c r="BR116" s="115">
        <f t="shared" ref="BR116" si="249">BQ122</f>
        <v>1250434.7672241642</v>
      </c>
      <c r="BS116" s="115">
        <f t="shared" ref="BS116" si="250">BR122</f>
        <v>1538521.3372241643</v>
      </c>
      <c r="BT116" s="115">
        <f t="shared" ref="BT116" si="251">BS122</f>
        <v>1557049.9872241642</v>
      </c>
      <c r="BU116" s="115">
        <f t="shared" ref="BU116" si="252">BT122</f>
        <v>2098491.567224164</v>
      </c>
      <c r="BV116" s="115">
        <f t="shared" ref="BV116" si="253">BU122</f>
        <v>1353437.1272241641</v>
      </c>
      <c r="BW116" s="115">
        <f t="shared" ref="BW116" si="254">BV122</f>
        <v>1303920.297224164</v>
      </c>
      <c r="BX116" s="115">
        <f t="shared" ref="BX116" si="255">BW122</f>
        <v>1498428.4672241639</v>
      </c>
      <c r="BY116" s="115">
        <f t="shared" ref="BY116" si="256">BX122</f>
        <v>1498428.4672241639</v>
      </c>
      <c r="BZ116" s="115">
        <f t="shared" ref="BZ116" si="257">BY122</f>
        <v>1498428.4672241639</v>
      </c>
      <c r="CA116" s="115">
        <f t="shared" ref="CA116" si="258">BZ122</f>
        <v>1498428.4672241639</v>
      </c>
    </row>
    <row r="117" spans="1:79" x14ac:dyDescent="0.2">
      <c r="A117" s="121"/>
      <c r="B117" s="116" t="s">
        <v>258</v>
      </c>
      <c r="C117" s="116"/>
      <c r="D117" s="305">
        <v>0</v>
      </c>
      <c r="E117" s="305">
        <v>0</v>
      </c>
      <c r="F117" s="305">
        <v>0</v>
      </c>
      <c r="G117" s="305">
        <v>0</v>
      </c>
      <c r="H117" s="305">
        <v>0</v>
      </c>
      <c r="I117" s="305">
        <v>0</v>
      </c>
      <c r="J117" s="305">
        <v>0</v>
      </c>
      <c r="K117" s="305">
        <v>0</v>
      </c>
      <c r="L117" s="305">
        <v>0</v>
      </c>
      <c r="M117" s="305">
        <v>0</v>
      </c>
      <c r="N117" s="305">
        <v>0</v>
      </c>
      <c r="O117" s="305">
        <v>0</v>
      </c>
      <c r="P117" s="305">
        <v>0</v>
      </c>
      <c r="Q117" s="305">
        <v>0</v>
      </c>
      <c r="R117" s="305">
        <v>0</v>
      </c>
      <c r="S117" s="305">
        <v>0</v>
      </c>
      <c r="T117" s="305">
        <v>170995.58985855166</v>
      </c>
      <c r="U117" s="305">
        <v>0</v>
      </c>
      <c r="V117" s="305">
        <v>0</v>
      </c>
      <c r="W117" s="305">
        <v>0</v>
      </c>
      <c r="X117" s="305">
        <v>0</v>
      </c>
      <c r="Y117" s="305">
        <v>0</v>
      </c>
      <c r="Z117" s="305">
        <v>0</v>
      </c>
      <c r="AA117" s="305">
        <v>0</v>
      </c>
      <c r="AB117" s="305">
        <v>0</v>
      </c>
      <c r="AC117" s="305">
        <v>0</v>
      </c>
      <c r="AD117" s="305">
        <v>0</v>
      </c>
      <c r="AE117" s="305">
        <v>0</v>
      </c>
      <c r="AF117" s="305">
        <v>-1188911.7640622247</v>
      </c>
      <c r="AG117" s="305">
        <v>0</v>
      </c>
      <c r="AH117" s="305">
        <v>0</v>
      </c>
      <c r="AI117" s="305">
        <v>0</v>
      </c>
      <c r="AJ117" s="305">
        <v>0</v>
      </c>
      <c r="AK117" s="305">
        <v>0</v>
      </c>
      <c r="AL117" s="305">
        <v>0</v>
      </c>
      <c r="AM117" s="305">
        <v>0</v>
      </c>
      <c r="AN117" s="305">
        <v>0</v>
      </c>
      <c r="AO117" s="305">
        <v>0</v>
      </c>
      <c r="AP117" s="305">
        <v>0</v>
      </c>
      <c r="AQ117" s="305">
        <v>0</v>
      </c>
      <c r="AR117" s="305">
        <v>-607813.75698074303</v>
      </c>
      <c r="AS117" s="305">
        <v>0</v>
      </c>
      <c r="AT117" s="305">
        <v>0</v>
      </c>
      <c r="AU117" s="305">
        <v>0</v>
      </c>
      <c r="AV117" s="305">
        <v>0</v>
      </c>
      <c r="AW117" s="305">
        <v>0</v>
      </c>
      <c r="AX117" s="305">
        <v>0</v>
      </c>
      <c r="AY117" s="305">
        <v>0</v>
      </c>
      <c r="AZ117" s="305">
        <v>0</v>
      </c>
      <c r="BA117" s="305">
        <v>0</v>
      </c>
      <c r="BB117" s="305">
        <v>0</v>
      </c>
      <c r="BC117" s="305">
        <v>0</v>
      </c>
      <c r="BD117" s="305">
        <v>33838.449999999997</v>
      </c>
      <c r="BE117" s="305">
        <v>0</v>
      </c>
      <c r="BF117" s="305">
        <v>0</v>
      </c>
      <c r="BG117" s="305">
        <v>0</v>
      </c>
      <c r="BH117" s="305">
        <v>0</v>
      </c>
      <c r="BI117" s="305">
        <v>0</v>
      </c>
      <c r="BJ117" s="305">
        <v>0</v>
      </c>
      <c r="BK117" s="305">
        <v>0</v>
      </c>
      <c r="BL117" s="305">
        <v>0</v>
      </c>
      <c r="BM117" s="305">
        <v>0</v>
      </c>
      <c r="BN117" s="305">
        <v>0</v>
      </c>
      <c r="BO117" s="305">
        <v>0</v>
      </c>
      <c r="BP117" s="305">
        <v>-313287.1599999998</v>
      </c>
      <c r="BQ117" s="305">
        <v>0</v>
      </c>
      <c r="BR117" s="305">
        <v>0</v>
      </c>
      <c r="BS117" s="305">
        <v>0</v>
      </c>
      <c r="BT117" s="305">
        <v>0</v>
      </c>
      <c r="BU117" s="305">
        <v>0</v>
      </c>
      <c r="BV117" s="305">
        <v>0</v>
      </c>
      <c r="BW117" s="305">
        <v>0</v>
      </c>
      <c r="BX117" s="305"/>
      <c r="BY117" s="305"/>
      <c r="BZ117" s="305"/>
      <c r="CA117" s="305"/>
    </row>
    <row r="118" spans="1:79" x14ac:dyDescent="0.2">
      <c r="A118" s="121"/>
      <c r="B118" s="116" t="s">
        <v>399</v>
      </c>
      <c r="C118" s="116"/>
      <c r="D118" s="305">
        <v>0</v>
      </c>
      <c r="E118" s="305">
        <v>0</v>
      </c>
      <c r="F118" s="305">
        <v>0</v>
      </c>
      <c r="G118" s="305">
        <v>0</v>
      </c>
      <c r="H118" s="305">
        <v>0</v>
      </c>
      <c r="I118" s="305">
        <v>0</v>
      </c>
      <c r="J118" s="305">
        <v>0</v>
      </c>
      <c r="K118" s="305">
        <v>0</v>
      </c>
      <c r="L118" s="305">
        <v>0</v>
      </c>
      <c r="M118" s="305">
        <v>0</v>
      </c>
      <c r="N118" s="305">
        <v>0</v>
      </c>
      <c r="O118" s="305">
        <v>0</v>
      </c>
      <c r="P118" s="305">
        <v>0</v>
      </c>
      <c r="Q118" s="305">
        <v>0</v>
      </c>
      <c r="R118" s="305">
        <v>0</v>
      </c>
      <c r="S118" s="305">
        <v>0</v>
      </c>
      <c r="T118" s="305">
        <v>0</v>
      </c>
      <c r="U118" s="305">
        <v>0</v>
      </c>
      <c r="V118" s="305">
        <v>0</v>
      </c>
      <c r="W118" s="305">
        <v>0</v>
      </c>
      <c r="X118" s="305">
        <v>0</v>
      </c>
      <c r="Y118" s="305">
        <v>0</v>
      </c>
      <c r="Z118" s="305">
        <v>0</v>
      </c>
      <c r="AA118" s="305">
        <v>0</v>
      </c>
      <c r="AB118" s="305">
        <v>0</v>
      </c>
      <c r="AC118" s="305">
        <v>0</v>
      </c>
      <c r="AD118" s="305">
        <v>-124011.38032843266</v>
      </c>
      <c r="AE118" s="305">
        <v>-9962.2167625255242</v>
      </c>
      <c r="AF118" s="305">
        <v>-5951.6266459363687</v>
      </c>
      <c r="AG118" s="305">
        <v>-956.95086052893021</v>
      </c>
      <c r="AH118" s="305">
        <v>-269.86297373910202</v>
      </c>
      <c r="AI118" s="305">
        <v>0</v>
      </c>
      <c r="AJ118" s="305">
        <v>0</v>
      </c>
      <c r="AK118" s="305">
        <v>0</v>
      </c>
      <c r="AL118" s="305">
        <v>0</v>
      </c>
      <c r="AM118" s="305">
        <v>0</v>
      </c>
      <c r="AN118" s="305">
        <v>0</v>
      </c>
      <c r="AO118" s="305">
        <v>0</v>
      </c>
      <c r="AP118" s="305">
        <v>0</v>
      </c>
      <c r="AQ118" s="305">
        <v>0</v>
      </c>
      <c r="AR118" s="305">
        <v>0</v>
      </c>
      <c r="AS118" s="305">
        <v>0</v>
      </c>
      <c r="AT118" s="305">
        <v>0</v>
      </c>
      <c r="AU118" s="305">
        <v>0</v>
      </c>
      <c r="AV118" s="305">
        <v>0</v>
      </c>
      <c r="AW118" s="305">
        <v>0</v>
      </c>
      <c r="AX118" s="305">
        <v>0</v>
      </c>
      <c r="AY118" s="305">
        <v>0</v>
      </c>
      <c r="AZ118" s="305">
        <v>0</v>
      </c>
      <c r="BA118" s="305">
        <v>0</v>
      </c>
      <c r="BB118" s="305">
        <v>0</v>
      </c>
      <c r="BC118" s="305">
        <v>0</v>
      </c>
      <c r="BD118" s="305">
        <v>0</v>
      </c>
      <c r="BE118" s="305">
        <v>0</v>
      </c>
      <c r="BF118" s="305">
        <v>0</v>
      </c>
      <c r="BG118" s="305">
        <v>0</v>
      </c>
      <c r="BH118" s="305">
        <v>0</v>
      </c>
      <c r="BI118" s="305">
        <v>0</v>
      </c>
      <c r="BJ118" s="305">
        <v>0</v>
      </c>
      <c r="BK118" s="305">
        <v>0</v>
      </c>
      <c r="BL118" s="305">
        <v>0</v>
      </c>
      <c r="BM118" s="305">
        <v>0</v>
      </c>
      <c r="BN118" s="305">
        <v>0</v>
      </c>
      <c r="BO118" s="305">
        <v>0</v>
      </c>
      <c r="BP118" s="305">
        <v>0</v>
      </c>
      <c r="BQ118" s="305">
        <v>0</v>
      </c>
      <c r="BR118" s="305">
        <v>0</v>
      </c>
      <c r="BS118" s="305">
        <v>0</v>
      </c>
      <c r="BT118" s="305">
        <v>0</v>
      </c>
      <c r="BU118" s="305">
        <v>0</v>
      </c>
      <c r="BV118" s="305">
        <v>0</v>
      </c>
      <c r="BW118" s="305">
        <v>0</v>
      </c>
      <c r="BX118" s="305"/>
      <c r="BY118" s="305"/>
      <c r="BZ118" s="305"/>
      <c r="CA118" s="305"/>
    </row>
    <row r="119" spans="1:79" x14ac:dyDescent="0.2">
      <c r="A119" s="121"/>
      <c r="B119" s="116" t="s">
        <v>400</v>
      </c>
      <c r="C119" s="116"/>
      <c r="D119" s="305">
        <v>0</v>
      </c>
      <c r="E119" s="305">
        <v>0</v>
      </c>
      <c r="F119" s="305">
        <v>0</v>
      </c>
      <c r="G119" s="305">
        <v>0</v>
      </c>
      <c r="H119" s="305">
        <v>0</v>
      </c>
      <c r="I119" s="305">
        <v>0</v>
      </c>
      <c r="J119" s="305">
        <v>0</v>
      </c>
      <c r="K119" s="305">
        <v>0</v>
      </c>
      <c r="L119" s="305">
        <v>0</v>
      </c>
      <c r="M119" s="305">
        <v>0</v>
      </c>
      <c r="N119" s="305">
        <v>0</v>
      </c>
      <c r="O119" s="305">
        <v>0</v>
      </c>
      <c r="P119" s="305">
        <v>-170995.58985855166</v>
      </c>
      <c r="Q119" s="305">
        <v>0</v>
      </c>
      <c r="R119" s="305">
        <v>0</v>
      </c>
      <c r="S119" s="305">
        <v>0</v>
      </c>
      <c r="T119" s="305">
        <v>0</v>
      </c>
      <c r="U119" s="305">
        <v>0</v>
      </c>
      <c r="V119" s="305">
        <v>0</v>
      </c>
      <c r="W119" s="305">
        <v>0</v>
      </c>
      <c r="X119" s="305">
        <v>0</v>
      </c>
      <c r="Y119" s="305">
        <v>0</v>
      </c>
      <c r="Z119" s="305">
        <v>0</v>
      </c>
      <c r="AA119" s="305">
        <v>0</v>
      </c>
      <c r="AB119" s="305">
        <v>0</v>
      </c>
      <c r="AC119" s="305">
        <v>0</v>
      </c>
      <c r="AD119" s="305">
        <v>0</v>
      </c>
      <c r="AE119" s="305">
        <v>0</v>
      </c>
      <c r="AF119" s="305">
        <v>0</v>
      </c>
      <c r="AG119" s="305">
        <v>0</v>
      </c>
      <c r="AH119" s="305">
        <v>0</v>
      </c>
      <c r="AI119" s="305">
        <v>0</v>
      </c>
      <c r="AJ119" s="305">
        <v>0</v>
      </c>
      <c r="AK119" s="305">
        <v>0</v>
      </c>
      <c r="AL119" s="305">
        <v>0</v>
      </c>
      <c r="AM119" s="305">
        <v>0</v>
      </c>
      <c r="AN119" s="305">
        <v>0</v>
      </c>
      <c r="AO119" s="305">
        <v>0</v>
      </c>
      <c r="AP119" s="305">
        <v>0</v>
      </c>
      <c r="AQ119" s="305">
        <v>0</v>
      </c>
      <c r="AR119" s="305">
        <v>0</v>
      </c>
      <c r="AS119" s="305">
        <v>0</v>
      </c>
      <c r="AT119" s="305">
        <v>0</v>
      </c>
      <c r="AU119" s="305">
        <v>0</v>
      </c>
      <c r="AV119" s="305">
        <v>0</v>
      </c>
      <c r="AW119" s="305">
        <v>0</v>
      </c>
      <c r="AX119" s="305">
        <v>0</v>
      </c>
      <c r="AY119" s="305">
        <v>0</v>
      </c>
      <c r="AZ119" s="305">
        <v>0</v>
      </c>
      <c r="BA119" s="305">
        <v>0</v>
      </c>
      <c r="BB119" s="305">
        <v>0</v>
      </c>
      <c r="BC119" s="305">
        <v>0</v>
      </c>
      <c r="BD119" s="305">
        <v>0</v>
      </c>
      <c r="BE119" s="305">
        <v>0</v>
      </c>
      <c r="BF119" s="305">
        <v>0</v>
      </c>
      <c r="BG119" s="305">
        <v>0</v>
      </c>
      <c r="BH119" s="305">
        <v>0</v>
      </c>
      <c r="BI119" s="305">
        <v>0</v>
      </c>
      <c r="BJ119" s="305">
        <v>0</v>
      </c>
      <c r="BK119" s="305">
        <v>0</v>
      </c>
      <c r="BL119" s="305">
        <v>0</v>
      </c>
      <c r="BM119" s="305">
        <v>0</v>
      </c>
      <c r="BN119" s="305">
        <v>0</v>
      </c>
      <c r="BO119" s="305">
        <v>0</v>
      </c>
      <c r="BP119" s="305">
        <v>0</v>
      </c>
      <c r="BQ119" s="305">
        <v>0</v>
      </c>
      <c r="BR119" s="305">
        <v>0</v>
      </c>
      <c r="BS119" s="305">
        <v>0</v>
      </c>
      <c r="BT119" s="305">
        <v>0</v>
      </c>
      <c r="BU119" s="305">
        <v>0</v>
      </c>
      <c r="BV119" s="305">
        <v>0</v>
      </c>
      <c r="BW119" s="305">
        <v>0</v>
      </c>
      <c r="BX119" s="305"/>
      <c r="BY119" s="305"/>
      <c r="BZ119" s="305"/>
      <c r="CA119" s="305"/>
    </row>
    <row r="120" spans="1:79" x14ac:dyDescent="0.2">
      <c r="A120" s="116"/>
      <c r="B120" s="116" t="s">
        <v>270</v>
      </c>
      <c r="C120" s="124"/>
      <c r="D120" s="305">
        <v>0</v>
      </c>
      <c r="E120" s="305">
        <v>0</v>
      </c>
      <c r="F120" s="305">
        <v>0</v>
      </c>
      <c r="G120" s="305">
        <v>0</v>
      </c>
      <c r="H120" s="305">
        <v>0</v>
      </c>
      <c r="I120" s="305">
        <v>0</v>
      </c>
      <c r="J120" s="305">
        <v>0</v>
      </c>
      <c r="K120" s="305">
        <v>0</v>
      </c>
      <c r="L120" s="305">
        <v>0</v>
      </c>
      <c r="M120" s="305">
        <v>0</v>
      </c>
      <c r="N120" s="305">
        <v>0</v>
      </c>
      <c r="O120" s="305">
        <v>0</v>
      </c>
      <c r="P120" s="305">
        <v>441503.99272664211</v>
      </c>
      <c r="Q120" s="305">
        <v>178408.37807893753</v>
      </c>
      <c r="R120" s="305">
        <v>-121554.24588235769</v>
      </c>
      <c r="S120" s="305">
        <v>11061.005007132244</v>
      </c>
      <c r="T120" s="305">
        <v>200926.36157449553</v>
      </c>
      <c r="U120" s="305">
        <v>-191021.22803659734</v>
      </c>
      <c r="V120" s="305">
        <v>-214090.61760973756</v>
      </c>
      <c r="W120" s="305">
        <v>-5364.1831884740013</v>
      </c>
      <c r="X120" s="305">
        <v>164900.2490088148</v>
      </c>
      <c r="Y120" s="305">
        <v>264441.41629274603</v>
      </c>
      <c r="Z120" s="305">
        <v>305880.76335723361</v>
      </c>
      <c r="AA120" s="305">
        <v>243894.95946897729</v>
      </c>
      <c r="AB120" s="305">
        <v>-217704.3952697663</v>
      </c>
      <c r="AC120" s="305">
        <v>-57082.68433770015</v>
      </c>
      <c r="AD120" s="305">
        <v>282877.80704648345</v>
      </c>
      <c r="AE120" s="305">
        <v>197572.00978852456</v>
      </c>
      <c r="AF120" s="305">
        <v>227299.5903599138</v>
      </c>
      <c r="AG120" s="305">
        <v>-81720.344585713217</v>
      </c>
      <c r="AH120" s="305">
        <v>-486546.11237327219</v>
      </c>
      <c r="AI120" s="305">
        <v>19710.949605836387</v>
      </c>
      <c r="AJ120" s="305">
        <v>-57383.542318013468</v>
      </c>
      <c r="AK120" s="305">
        <v>311806.96601369989</v>
      </c>
      <c r="AL120" s="305">
        <v>452820.11059343937</v>
      </c>
      <c r="AM120" s="305">
        <v>67240.353292886168</v>
      </c>
      <c r="AN120" s="305">
        <v>352553.74854845979</v>
      </c>
      <c r="AO120" s="305">
        <v>-62730.631276479813</v>
      </c>
      <c r="AP120" s="305">
        <v>373975.85924429656</v>
      </c>
      <c r="AQ120" s="305">
        <v>71692.079648743995</v>
      </c>
      <c r="AR120" s="305">
        <v>116462.69610524007</v>
      </c>
      <c r="AS120" s="305">
        <v>-263465.22758318606</v>
      </c>
      <c r="AT120" s="305">
        <v>-314069.92213546811</v>
      </c>
      <c r="AU120" s="305">
        <v>-270171.08424485358</v>
      </c>
      <c r="AV120" s="305">
        <v>-363367.10577993095</v>
      </c>
      <c r="AW120" s="305">
        <v>26645.582256297093</v>
      </c>
      <c r="AX120" s="305">
        <v>347000.21664067288</v>
      </c>
      <c r="AY120" s="305">
        <v>-48364.664199628285</v>
      </c>
      <c r="AZ120" s="305">
        <v>67360.03</v>
      </c>
      <c r="BA120" s="305">
        <v>19126.29</v>
      </c>
      <c r="BB120" s="305">
        <v>53080.19</v>
      </c>
      <c r="BC120" s="305">
        <v>-72310.98</v>
      </c>
      <c r="BD120" s="305">
        <v>-28042.66</v>
      </c>
      <c r="BE120" s="305">
        <v>-186086.76</v>
      </c>
      <c r="BF120" s="305">
        <v>-114151.03</v>
      </c>
      <c r="BG120" s="305">
        <v>-209457.3</v>
      </c>
      <c r="BH120" s="305">
        <v>-118962.14</v>
      </c>
      <c r="BI120" s="305">
        <v>201100.15</v>
      </c>
      <c r="BJ120" s="305">
        <v>277678.39</v>
      </c>
      <c r="BK120" s="305">
        <v>423953.04999999981</v>
      </c>
      <c r="BL120" s="117">
        <f>'Schedule 12&amp;26'!C40</f>
        <v>-82625.7</v>
      </c>
      <c r="BM120" s="117">
        <f>'Schedule 12&amp;26'!D40</f>
        <v>167439.20000000001</v>
      </c>
      <c r="BN120" s="117">
        <f>'Schedule 12&amp;26'!E40</f>
        <v>-33307.629999999997</v>
      </c>
      <c r="BO120" s="117">
        <f>'Schedule 12&amp;26'!F40</f>
        <v>902203.72</v>
      </c>
      <c r="BP120" s="117">
        <f>'Schedule 12&amp;26'!G40</f>
        <v>-6594.44</v>
      </c>
      <c r="BQ120" s="117">
        <f>'Schedule 12&amp;26'!H40</f>
        <v>303319.55</v>
      </c>
      <c r="BR120" s="117">
        <f>'Schedule 12&amp;26'!I40</f>
        <v>288086.57</v>
      </c>
      <c r="BS120" s="117">
        <f>'Schedule 12&amp;26'!J40</f>
        <v>18528.650000000001</v>
      </c>
      <c r="BT120" s="117">
        <f>'Schedule 12&amp;26'!K40</f>
        <v>541441.57999999996</v>
      </c>
      <c r="BU120" s="117">
        <f>'Schedule 12&amp;26'!L40</f>
        <v>-745054.44</v>
      </c>
      <c r="BV120" s="117">
        <f>'Schedule 12&amp;26'!M40</f>
        <v>-49516.83</v>
      </c>
      <c r="BW120" s="117">
        <f>'Schedule 12&amp;26'!N40</f>
        <v>194508.17</v>
      </c>
      <c r="BX120" s="117"/>
      <c r="BY120" s="117"/>
      <c r="BZ120" s="117"/>
      <c r="CA120" s="117"/>
    </row>
    <row r="121" spans="1:79" x14ac:dyDescent="0.2">
      <c r="B121" s="39" t="s">
        <v>260</v>
      </c>
      <c r="D121" s="118">
        <f>SUM(D117:D120)</f>
        <v>0</v>
      </c>
      <c r="E121" s="118">
        <f t="shared" ref="E121:BO121" si="259">SUM(E117:E120)</f>
        <v>0</v>
      </c>
      <c r="F121" s="118">
        <f t="shared" si="259"/>
        <v>0</v>
      </c>
      <c r="G121" s="118">
        <f t="shared" si="259"/>
        <v>0</v>
      </c>
      <c r="H121" s="118">
        <f t="shared" si="259"/>
        <v>0</v>
      </c>
      <c r="I121" s="118">
        <f t="shared" si="259"/>
        <v>0</v>
      </c>
      <c r="J121" s="118">
        <f t="shared" si="259"/>
        <v>0</v>
      </c>
      <c r="K121" s="118">
        <f t="shared" si="259"/>
        <v>0</v>
      </c>
      <c r="L121" s="118">
        <f t="shared" si="259"/>
        <v>0</v>
      </c>
      <c r="M121" s="118">
        <f t="shared" si="259"/>
        <v>0</v>
      </c>
      <c r="N121" s="118">
        <f t="shared" si="259"/>
        <v>0</v>
      </c>
      <c r="O121" s="118">
        <f t="shared" si="259"/>
        <v>0</v>
      </c>
      <c r="P121" s="118">
        <f t="shared" si="259"/>
        <v>270508.40286809043</v>
      </c>
      <c r="Q121" s="118">
        <f t="shared" si="259"/>
        <v>178408.37807893753</v>
      </c>
      <c r="R121" s="118">
        <f t="shared" si="259"/>
        <v>-121554.24588235769</v>
      </c>
      <c r="S121" s="118">
        <f t="shared" si="259"/>
        <v>11061.005007132244</v>
      </c>
      <c r="T121" s="118">
        <f t="shared" si="259"/>
        <v>371921.95143304719</v>
      </c>
      <c r="U121" s="118">
        <f t="shared" si="259"/>
        <v>-191021.22803659734</v>
      </c>
      <c r="V121" s="118">
        <f t="shared" si="259"/>
        <v>-214090.61760973756</v>
      </c>
      <c r="W121" s="118">
        <f t="shared" si="259"/>
        <v>-5364.1831884740013</v>
      </c>
      <c r="X121" s="118">
        <f t="shared" si="259"/>
        <v>164900.2490088148</v>
      </c>
      <c r="Y121" s="118">
        <f t="shared" si="259"/>
        <v>264441.41629274603</v>
      </c>
      <c r="Z121" s="118">
        <f t="shared" si="259"/>
        <v>305880.76335723361</v>
      </c>
      <c r="AA121" s="118">
        <f t="shared" si="259"/>
        <v>243894.95946897729</v>
      </c>
      <c r="AB121" s="118">
        <f t="shared" si="259"/>
        <v>-217704.3952697663</v>
      </c>
      <c r="AC121" s="118">
        <f t="shared" si="259"/>
        <v>-57082.68433770015</v>
      </c>
      <c r="AD121" s="118">
        <f t="shared" si="259"/>
        <v>158866.42671805079</v>
      </c>
      <c r="AE121" s="118">
        <f t="shared" si="259"/>
        <v>187609.79302599904</v>
      </c>
      <c r="AF121" s="118">
        <f t="shared" si="259"/>
        <v>-967563.80034824729</v>
      </c>
      <c r="AG121" s="118">
        <f t="shared" si="259"/>
        <v>-82677.295446242148</v>
      </c>
      <c r="AH121" s="118">
        <f t="shared" si="259"/>
        <v>-486815.97534701129</v>
      </c>
      <c r="AI121" s="118">
        <f t="shared" si="259"/>
        <v>19710.949605836387</v>
      </c>
      <c r="AJ121" s="118">
        <f t="shared" si="259"/>
        <v>-57383.542318013468</v>
      </c>
      <c r="AK121" s="118">
        <f t="shared" si="259"/>
        <v>311806.96601369989</v>
      </c>
      <c r="AL121" s="118">
        <f t="shared" si="259"/>
        <v>452820.11059343937</v>
      </c>
      <c r="AM121" s="118">
        <f t="shared" si="259"/>
        <v>67240.353292886168</v>
      </c>
      <c r="AN121" s="118">
        <f t="shared" si="259"/>
        <v>352553.74854845979</v>
      </c>
      <c r="AO121" s="118">
        <f t="shared" si="259"/>
        <v>-62730.631276479813</v>
      </c>
      <c r="AP121" s="118">
        <f t="shared" si="259"/>
        <v>373975.85924429656</v>
      </c>
      <c r="AQ121" s="118">
        <f t="shared" si="259"/>
        <v>71692.079648743995</v>
      </c>
      <c r="AR121" s="118">
        <f t="shared" si="259"/>
        <v>-491351.06087550294</v>
      </c>
      <c r="AS121" s="118">
        <f t="shared" si="259"/>
        <v>-263465.22758318606</v>
      </c>
      <c r="AT121" s="118">
        <f t="shared" si="259"/>
        <v>-314069.92213546811</v>
      </c>
      <c r="AU121" s="118">
        <f t="shared" si="259"/>
        <v>-270171.08424485358</v>
      </c>
      <c r="AV121" s="118">
        <f t="shared" si="259"/>
        <v>-363367.10577993095</v>
      </c>
      <c r="AW121" s="118">
        <f t="shared" si="259"/>
        <v>26645.582256297093</v>
      </c>
      <c r="AX121" s="118">
        <f t="shared" si="259"/>
        <v>347000.21664067288</v>
      </c>
      <c r="AY121" s="118">
        <f t="shared" si="259"/>
        <v>-48364.664199628285</v>
      </c>
      <c r="AZ121" s="118">
        <f t="shared" si="259"/>
        <v>67360.03</v>
      </c>
      <c r="BA121" s="118">
        <f t="shared" si="259"/>
        <v>19126.29</v>
      </c>
      <c r="BB121" s="118">
        <f t="shared" si="259"/>
        <v>53080.19</v>
      </c>
      <c r="BC121" s="118">
        <f t="shared" si="259"/>
        <v>-72310.98</v>
      </c>
      <c r="BD121" s="118">
        <f t="shared" si="259"/>
        <v>5795.7899999999972</v>
      </c>
      <c r="BE121" s="118">
        <f t="shared" si="259"/>
        <v>-186086.76</v>
      </c>
      <c r="BF121" s="118">
        <f t="shared" si="259"/>
        <v>-114151.03</v>
      </c>
      <c r="BG121" s="118">
        <f t="shared" si="259"/>
        <v>-209457.3</v>
      </c>
      <c r="BH121" s="118">
        <f t="shared" si="259"/>
        <v>-118962.14</v>
      </c>
      <c r="BI121" s="118">
        <f t="shared" si="259"/>
        <v>201100.15</v>
      </c>
      <c r="BJ121" s="118">
        <f t="shared" si="259"/>
        <v>277678.39</v>
      </c>
      <c r="BK121" s="118">
        <f t="shared" si="259"/>
        <v>423953.04999999981</v>
      </c>
      <c r="BL121" s="118">
        <f t="shared" si="259"/>
        <v>-82625.7</v>
      </c>
      <c r="BM121" s="118">
        <f t="shared" si="259"/>
        <v>167439.20000000001</v>
      </c>
      <c r="BN121" s="118">
        <f t="shared" si="259"/>
        <v>-33307.629999999997</v>
      </c>
      <c r="BO121" s="118">
        <f t="shared" si="259"/>
        <v>902203.72</v>
      </c>
      <c r="BP121" s="118">
        <f t="shared" ref="BP121:BV121" si="260">SUM(BP117:BP120)</f>
        <v>-319881.5999999998</v>
      </c>
      <c r="BQ121" s="118">
        <f t="shared" si="260"/>
        <v>303319.55</v>
      </c>
      <c r="BR121" s="118">
        <f t="shared" si="260"/>
        <v>288086.57</v>
      </c>
      <c r="BS121" s="118">
        <f t="shared" si="260"/>
        <v>18528.650000000001</v>
      </c>
      <c r="BT121" s="118">
        <f t="shared" si="260"/>
        <v>541441.57999999996</v>
      </c>
      <c r="BU121" s="118">
        <f t="shared" si="260"/>
        <v>-745054.44</v>
      </c>
      <c r="BV121" s="118">
        <f t="shared" si="260"/>
        <v>-49516.83</v>
      </c>
      <c r="BW121" s="118">
        <f t="shared" ref="BW121:CA121" si="261">SUM(BW117:BW120)</f>
        <v>194508.17</v>
      </c>
      <c r="BX121" s="118">
        <f t="shared" si="261"/>
        <v>0</v>
      </c>
      <c r="BY121" s="118">
        <f t="shared" si="261"/>
        <v>0</v>
      </c>
      <c r="BZ121" s="118">
        <f t="shared" si="261"/>
        <v>0</v>
      </c>
      <c r="CA121" s="118">
        <f t="shared" si="261"/>
        <v>0</v>
      </c>
    </row>
    <row r="122" spans="1:79" x14ac:dyDescent="0.2">
      <c r="B122" s="39" t="s">
        <v>261</v>
      </c>
      <c r="D122" s="115">
        <f>D116+D121</f>
        <v>0</v>
      </c>
      <c r="E122" s="115">
        <f>E116+E121</f>
        <v>0</v>
      </c>
      <c r="F122" s="115">
        <f t="shared" ref="F122:BO122" si="262">F116+F121</f>
        <v>0</v>
      </c>
      <c r="G122" s="115">
        <f t="shared" si="262"/>
        <v>0</v>
      </c>
      <c r="H122" s="115">
        <f t="shared" si="262"/>
        <v>0</v>
      </c>
      <c r="I122" s="115">
        <f t="shared" si="262"/>
        <v>0</v>
      </c>
      <c r="J122" s="115">
        <f t="shared" si="262"/>
        <v>0</v>
      </c>
      <c r="K122" s="115">
        <f t="shared" si="262"/>
        <v>0</v>
      </c>
      <c r="L122" s="115">
        <f t="shared" si="262"/>
        <v>0</v>
      </c>
      <c r="M122" s="115">
        <f t="shared" si="262"/>
        <v>0</v>
      </c>
      <c r="N122" s="115">
        <f t="shared" si="262"/>
        <v>0</v>
      </c>
      <c r="O122" s="115">
        <f t="shared" si="262"/>
        <v>0</v>
      </c>
      <c r="P122" s="115">
        <f t="shared" si="262"/>
        <v>270508.40286809043</v>
      </c>
      <c r="Q122" s="115">
        <f t="shared" si="262"/>
        <v>448916.78094702796</v>
      </c>
      <c r="R122" s="115">
        <f t="shared" si="262"/>
        <v>327362.53506467026</v>
      </c>
      <c r="S122" s="115">
        <f t="shared" si="262"/>
        <v>338423.5400718025</v>
      </c>
      <c r="T122" s="115">
        <f t="shared" si="262"/>
        <v>710345.49150484963</v>
      </c>
      <c r="U122" s="115">
        <f t="shared" si="262"/>
        <v>519324.26346825226</v>
      </c>
      <c r="V122" s="115">
        <f t="shared" si="262"/>
        <v>305233.6458585147</v>
      </c>
      <c r="W122" s="115">
        <f t="shared" si="262"/>
        <v>299869.46267004072</v>
      </c>
      <c r="X122" s="115">
        <f t="shared" si="262"/>
        <v>464769.71167885553</v>
      </c>
      <c r="Y122" s="115">
        <f t="shared" si="262"/>
        <v>729211.12797160156</v>
      </c>
      <c r="Z122" s="115">
        <f t="shared" si="262"/>
        <v>1035091.8913288352</v>
      </c>
      <c r="AA122" s="115">
        <f t="shared" si="262"/>
        <v>1278986.8507978125</v>
      </c>
      <c r="AB122" s="115">
        <f t="shared" si="262"/>
        <v>1061282.4555280462</v>
      </c>
      <c r="AC122" s="115">
        <f t="shared" si="262"/>
        <v>1004199.7711903461</v>
      </c>
      <c r="AD122" s="115">
        <f t="shared" si="262"/>
        <v>1163066.1979083968</v>
      </c>
      <c r="AE122" s="115">
        <f t="shared" si="262"/>
        <v>1350675.9909343959</v>
      </c>
      <c r="AF122" s="115">
        <f t="shared" si="262"/>
        <v>383112.19058614864</v>
      </c>
      <c r="AG122" s="115">
        <f t="shared" si="262"/>
        <v>300434.8951399065</v>
      </c>
      <c r="AH122" s="115">
        <f t="shared" si="262"/>
        <v>-186381.08020710479</v>
      </c>
      <c r="AI122" s="115">
        <f t="shared" si="262"/>
        <v>-166670.13060126841</v>
      </c>
      <c r="AJ122" s="115">
        <f t="shared" si="262"/>
        <v>-224053.67291928187</v>
      </c>
      <c r="AK122" s="115">
        <f t="shared" si="262"/>
        <v>87753.293094418012</v>
      </c>
      <c r="AL122" s="115">
        <f t="shared" si="262"/>
        <v>540573.40368785732</v>
      </c>
      <c r="AM122" s="115">
        <f t="shared" si="262"/>
        <v>607813.75698074349</v>
      </c>
      <c r="AN122" s="115">
        <f t="shared" si="262"/>
        <v>960367.50552920322</v>
      </c>
      <c r="AO122" s="115">
        <f t="shared" si="262"/>
        <v>897636.87425272341</v>
      </c>
      <c r="AP122" s="115">
        <f t="shared" si="262"/>
        <v>1271612.7334970199</v>
      </c>
      <c r="AQ122" s="115">
        <f t="shared" si="262"/>
        <v>1343304.8131457639</v>
      </c>
      <c r="AR122" s="115">
        <f t="shared" si="262"/>
        <v>851953.75227026106</v>
      </c>
      <c r="AS122" s="115">
        <f t="shared" si="262"/>
        <v>588488.52468707506</v>
      </c>
      <c r="AT122" s="115">
        <f t="shared" si="262"/>
        <v>274418.60255160695</v>
      </c>
      <c r="AU122" s="115">
        <f t="shared" si="262"/>
        <v>4247.5183067533653</v>
      </c>
      <c r="AV122" s="115">
        <f t="shared" si="262"/>
        <v>-359119.58747317758</v>
      </c>
      <c r="AW122" s="115">
        <f t="shared" si="262"/>
        <v>-332474.00521688047</v>
      </c>
      <c r="AX122" s="115">
        <f t="shared" si="262"/>
        <v>14526.211423792411</v>
      </c>
      <c r="AY122" s="115">
        <f t="shared" si="262"/>
        <v>-33838.452775835874</v>
      </c>
      <c r="AZ122" s="115">
        <f t="shared" si="262"/>
        <v>33521.577224164124</v>
      </c>
      <c r="BA122" s="115">
        <f t="shared" si="262"/>
        <v>52647.867224164125</v>
      </c>
      <c r="BB122" s="115">
        <f t="shared" si="262"/>
        <v>105728.05722416413</v>
      </c>
      <c r="BC122" s="115">
        <f t="shared" si="262"/>
        <v>33417.077224164139</v>
      </c>
      <c r="BD122" s="115">
        <f t="shared" si="262"/>
        <v>39212.867224164132</v>
      </c>
      <c r="BE122" s="115">
        <f t="shared" si="262"/>
        <v>-146873.89277583588</v>
      </c>
      <c r="BF122" s="115">
        <f t="shared" si="262"/>
        <v>-261024.92277583588</v>
      </c>
      <c r="BG122" s="115">
        <f t="shared" si="262"/>
        <v>-470482.22277583589</v>
      </c>
      <c r="BH122" s="115">
        <f t="shared" si="262"/>
        <v>-589444.36277583591</v>
      </c>
      <c r="BI122" s="115">
        <f t="shared" si="262"/>
        <v>-388344.21277583588</v>
      </c>
      <c r="BJ122" s="115">
        <f t="shared" si="262"/>
        <v>-110665.82277583587</v>
      </c>
      <c r="BK122" s="115">
        <f t="shared" si="262"/>
        <v>313287.22722416394</v>
      </c>
      <c r="BL122" s="115">
        <f t="shared" si="262"/>
        <v>230661.52722416393</v>
      </c>
      <c r="BM122" s="115">
        <f t="shared" si="262"/>
        <v>398100.72722416394</v>
      </c>
      <c r="BN122" s="115">
        <f t="shared" si="262"/>
        <v>364793.09722416394</v>
      </c>
      <c r="BO122" s="115">
        <f t="shared" si="262"/>
        <v>1266996.817224164</v>
      </c>
      <c r="BP122" s="115">
        <f t="shared" ref="BP122:BV122" si="263">BP116+BP121</f>
        <v>947115.21722416417</v>
      </c>
      <c r="BQ122" s="115">
        <f t="shared" si="263"/>
        <v>1250434.7672241642</v>
      </c>
      <c r="BR122" s="115">
        <f t="shared" si="263"/>
        <v>1538521.3372241643</v>
      </c>
      <c r="BS122" s="115">
        <f t="shared" si="263"/>
        <v>1557049.9872241642</v>
      </c>
      <c r="BT122" s="115">
        <f t="shared" si="263"/>
        <v>2098491.567224164</v>
      </c>
      <c r="BU122" s="115">
        <f t="shared" si="263"/>
        <v>1353437.1272241641</v>
      </c>
      <c r="BV122" s="115">
        <f t="shared" si="263"/>
        <v>1303920.297224164</v>
      </c>
      <c r="BW122" s="115">
        <f t="shared" ref="BW122:CA122" si="264">BW116+BW121</f>
        <v>1498428.4672241639</v>
      </c>
      <c r="BX122" s="115">
        <f t="shared" si="264"/>
        <v>1498428.4672241639</v>
      </c>
      <c r="BY122" s="115">
        <f t="shared" si="264"/>
        <v>1498428.4672241639</v>
      </c>
      <c r="BZ122" s="115">
        <f t="shared" si="264"/>
        <v>1498428.4672241639</v>
      </c>
      <c r="CA122" s="115">
        <f t="shared" si="264"/>
        <v>1498428.4672241639</v>
      </c>
    </row>
    <row r="123" spans="1:79" x14ac:dyDescent="0.2"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W123" s="120"/>
      <c r="AX123" s="120"/>
      <c r="AY123" s="120"/>
      <c r="AZ123" s="120"/>
      <c r="BA123" s="120"/>
      <c r="BB123" s="120"/>
      <c r="BC123" s="120"/>
      <c r="BD123" s="120"/>
      <c r="BE123" s="120"/>
      <c r="BF123" s="120"/>
      <c r="BG123" s="120"/>
      <c r="BH123" s="120"/>
      <c r="BI123" s="120"/>
      <c r="BJ123" s="120"/>
      <c r="BK123" s="120"/>
      <c r="BL123" s="120"/>
      <c r="BM123" s="120"/>
      <c r="BN123" s="120"/>
      <c r="BO123" s="120"/>
      <c r="BP123" s="120"/>
      <c r="BQ123" s="120"/>
      <c r="BR123" s="120"/>
      <c r="BS123" s="120"/>
      <c r="BT123" s="120"/>
      <c r="BU123" s="120"/>
      <c r="BV123" s="120"/>
      <c r="BY123" s="25"/>
      <c r="BZ123" s="25"/>
      <c r="CA123" s="25"/>
    </row>
    <row r="124" spans="1:79" x14ac:dyDescent="0.2">
      <c r="A124" s="106" t="s">
        <v>276</v>
      </c>
      <c r="C124" s="120">
        <v>18238191</v>
      </c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Y124" s="25"/>
      <c r="BZ124" s="25"/>
      <c r="CA124" s="25"/>
    </row>
    <row r="125" spans="1:79" x14ac:dyDescent="0.2">
      <c r="B125" s="39" t="s">
        <v>257</v>
      </c>
      <c r="C125" s="120">
        <v>25400391</v>
      </c>
      <c r="D125" s="115">
        <v>0</v>
      </c>
      <c r="E125" s="115">
        <f>D132</f>
        <v>0</v>
      </c>
      <c r="F125" s="115">
        <f>E132</f>
        <v>0</v>
      </c>
      <c r="G125" s="115">
        <f t="shared" ref="G125:BO125" si="265">F132</f>
        <v>0</v>
      </c>
      <c r="H125" s="115">
        <f t="shared" si="265"/>
        <v>0</v>
      </c>
      <c r="I125" s="115">
        <f t="shared" si="265"/>
        <v>0</v>
      </c>
      <c r="J125" s="115">
        <f t="shared" si="265"/>
        <v>0</v>
      </c>
      <c r="K125" s="115">
        <f t="shared" si="265"/>
        <v>0</v>
      </c>
      <c r="L125" s="115">
        <f t="shared" si="265"/>
        <v>0</v>
      </c>
      <c r="M125" s="115">
        <f t="shared" si="265"/>
        <v>0</v>
      </c>
      <c r="N125" s="115">
        <f t="shared" si="265"/>
        <v>0</v>
      </c>
      <c r="O125" s="115">
        <f t="shared" si="265"/>
        <v>0</v>
      </c>
      <c r="P125" s="115">
        <f t="shared" si="265"/>
        <v>0</v>
      </c>
      <c r="Q125" s="115">
        <f t="shared" si="265"/>
        <v>238819.24893873429</v>
      </c>
      <c r="R125" s="115">
        <f t="shared" si="265"/>
        <v>634144.72764030728</v>
      </c>
      <c r="S125" s="115">
        <f t="shared" si="265"/>
        <v>257563.29266057949</v>
      </c>
      <c r="T125" s="115">
        <f t="shared" si="265"/>
        <v>109332.80418509938</v>
      </c>
      <c r="U125" s="115">
        <f t="shared" si="265"/>
        <v>532830.92620131257</v>
      </c>
      <c r="V125" s="115">
        <f t="shared" si="265"/>
        <v>455554.91691165208</v>
      </c>
      <c r="W125" s="115">
        <f t="shared" si="265"/>
        <v>477920.2509786422</v>
      </c>
      <c r="X125" s="115">
        <f t="shared" si="265"/>
        <v>883077.93592465343</v>
      </c>
      <c r="Y125" s="115">
        <f t="shared" si="265"/>
        <v>932705.39709564403</v>
      </c>
      <c r="Z125" s="115">
        <f t="shared" si="265"/>
        <v>1088151.4141298148</v>
      </c>
      <c r="AA125" s="115">
        <f t="shared" si="265"/>
        <v>1581646.1208217079</v>
      </c>
      <c r="AB125" s="115">
        <f t="shared" si="265"/>
        <v>1831690.089803847</v>
      </c>
      <c r="AC125" s="115">
        <f t="shared" si="265"/>
        <v>1982955.2711666641</v>
      </c>
      <c r="AD125" s="115">
        <f t="shared" si="265"/>
        <v>1933642.4628045775</v>
      </c>
      <c r="AE125" s="115">
        <f t="shared" si="265"/>
        <v>2193477.5300182239</v>
      </c>
      <c r="AF125" s="115">
        <f t="shared" si="265"/>
        <v>2344223.3249946879</v>
      </c>
      <c r="AG125" s="115">
        <f t="shared" si="265"/>
        <v>2218003.6959453467</v>
      </c>
      <c r="AH125" s="115">
        <f t="shared" si="265"/>
        <v>2321525.9297724427</v>
      </c>
      <c r="AI125" s="115">
        <f t="shared" si="265"/>
        <v>1816916.6964189033</v>
      </c>
      <c r="AJ125" s="115">
        <f t="shared" si="265"/>
        <v>1838864.7281152608</v>
      </c>
      <c r="AK125" s="115">
        <f t="shared" si="265"/>
        <v>1700505.0947606466</v>
      </c>
      <c r="AL125" s="115">
        <f t="shared" si="265"/>
        <v>1750722.6790486195</v>
      </c>
      <c r="AM125" s="115">
        <f t="shared" si="265"/>
        <v>2118757.3149986686</v>
      </c>
      <c r="AN125" s="115">
        <f t="shared" si="265"/>
        <v>1798046.6966777733</v>
      </c>
      <c r="AO125" s="115">
        <f t="shared" si="265"/>
        <v>2111281.1215385473</v>
      </c>
      <c r="AP125" s="115">
        <f t="shared" si="265"/>
        <v>2025570.0900476561</v>
      </c>
      <c r="AQ125" s="115">
        <f t="shared" si="265"/>
        <v>2224436.8922281424</v>
      </c>
      <c r="AR125" s="115">
        <f t="shared" si="265"/>
        <v>2365227.2315713614</v>
      </c>
      <c r="AS125" s="115">
        <f t="shared" si="265"/>
        <v>619404.54486484453</v>
      </c>
      <c r="AT125" s="115">
        <f t="shared" si="265"/>
        <v>439751.44770824746</v>
      </c>
      <c r="AU125" s="115">
        <f t="shared" si="265"/>
        <v>450373.78424345545</v>
      </c>
      <c r="AV125" s="115">
        <f t="shared" si="265"/>
        <v>-183095.69693181542</v>
      </c>
      <c r="AW125" s="115">
        <f t="shared" si="265"/>
        <v>-290205.41505956568</v>
      </c>
      <c r="AX125" s="115">
        <f t="shared" si="265"/>
        <v>-117742.74265136872</v>
      </c>
      <c r="AY125" s="115">
        <f t="shared" si="265"/>
        <v>113240.95277944804</v>
      </c>
      <c r="AZ125" s="115">
        <f t="shared" si="265"/>
        <v>226432.80685193394</v>
      </c>
      <c r="BA125" s="115">
        <f t="shared" si="265"/>
        <v>375826.10685193393</v>
      </c>
      <c r="BB125" s="115">
        <f t="shared" si="265"/>
        <v>295452.28685193392</v>
      </c>
      <c r="BC125" s="115">
        <f t="shared" si="265"/>
        <v>394257.40685193392</v>
      </c>
      <c r="BD125" s="115">
        <f t="shared" si="265"/>
        <v>284971.56685193395</v>
      </c>
      <c r="BE125" s="115">
        <f t="shared" si="265"/>
        <v>14069.616851933941</v>
      </c>
      <c r="BF125" s="115">
        <f t="shared" si="265"/>
        <v>-154253.40314806605</v>
      </c>
      <c r="BG125" s="115">
        <f t="shared" si="265"/>
        <v>-127415.05314806604</v>
      </c>
      <c r="BH125" s="115">
        <f t="shared" si="265"/>
        <v>-362179.40314806602</v>
      </c>
      <c r="BI125" s="115">
        <f t="shared" si="265"/>
        <v>-371978.83314806601</v>
      </c>
      <c r="BJ125" s="115">
        <f t="shared" si="265"/>
        <v>-317682.27314806601</v>
      </c>
      <c r="BK125" s="115">
        <f t="shared" si="265"/>
        <v>-56928.953148066008</v>
      </c>
      <c r="BL125" s="115">
        <f t="shared" si="265"/>
        <v>246821.75685193384</v>
      </c>
      <c r="BM125" s="115">
        <f t="shared" si="265"/>
        <v>-122024.30314806616</v>
      </c>
      <c r="BN125" s="115">
        <f t="shared" si="265"/>
        <v>-3545.5831480661582</v>
      </c>
      <c r="BO125" s="115">
        <f t="shared" si="265"/>
        <v>54667.15685193384</v>
      </c>
      <c r="BP125" s="115">
        <f t="shared" ref="BP125" si="266">BO132</f>
        <v>423608.77685193386</v>
      </c>
      <c r="BQ125" s="115">
        <f t="shared" ref="BQ125" si="267">BP132</f>
        <v>108873.83685193391</v>
      </c>
      <c r="BR125" s="115">
        <f t="shared" ref="BR125" si="268">BQ132</f>
        <v>300627.53685193392</v>
      </c>
      <c r="BS125" s="115">
        <f t="shared" ref="BS125" si="269">BR132</f>
        <v>216225.47685193393</v>
      </c>
      <c r="BT125" s="115">
        <f t="shared" ref="BT125" si="270">BS132</f>
        <v>736594.37685193401</v>
      </c>
      <c r="BU125" s="115">
        <f t="shared" ref="BU125" si="271">BT132</f>
        <v>848376.93685193406</v>
      </c>
      <c r="BV125" s="115">
        <f t="shared" ref="BV125" si="272">BU132</f>
        <v>349865.38685193408</v>
      </c>
      <c r="BW125" s="115">
        <f t="shared" ref="BW125" si="273">BV132</f>
        <v>170507.30685193409</v>
      </c>
      <c r="BX125" s="115">
        <f t="shared" ref="BX125" si="274">BW132</f>
        <v>516633.18685193406</v>
      </c>
      <c r="BY125" s="115">
        <f t="shared" ref="BY125" si="275">BX132</f>
        <v>516633.18685193406</v>
      </c>
      <c r="BZ125" s="115">
        <f t="shared" ref="BZ125" si="276">BY132</f>
        <v>516633.18685193406</v>
      </c>
      <c r="CA125" s="115">
        <f t="shared" ref="CA125" si="277">BZ132</f>
        <v>516633.18685193406</v>
      </c>
    </row>
    <row r="126" spans="1:79" x14ac:dyDescent="0.2">
      <c r="A126" s="121"/>
      <c r="B126" s="116" t="s">
        <v>258</v>
      </c>
      <c r="C126" s="116"/>
      <c r="D126" s="305">
        <v>0</v>
      </c>
      <c r="E126" s="305">
        <v>0</v>
      </c>
      <c r="F126" s="305">
        <v>0</v>
      </c>
      <c r="G126" s="305">
        <v>0</v>
      </c>
      <c r="H126" s="305">
        <v>0</v>
      </c>
      <c r="I126" s="305">
        <v>0</v>
      </c>
      <c r="J126" s="305">
        <v>0</v>
      </c>
      <c r="K126" s="305">
        <v>0</v>
      </c>
      <c r="L126" s="305">
        <v>0</v>
      </c>
      <c r="M126" s="305">
        <v>0</v>
      </c>
      <c r="N126" s="305">
        <v>0</v>
      </c>
      <c r="O126" s="305">
        <v>0</v>
      </c>
      <c r="P126" s="305">
        <v>0</v>
      </c>
      <c r="Q126" s="305">
        <v>0</v>
      </c>
      <c r="R126" s="305">
        <v>0</v>
      </c>
      <c r="S126" s="305">
        <v>0</v>
      </c>
      <c r="T126" s="305">
        <v>120871.08919603332</v>
      </c>
      <c r="U126" s="305">
        <v>0</v>
      </c>
      <c r="V126" s="305">
        <v>0</v>
      </c>
      <c r="W126" s="305">
        <v>0</v>
      </c>
      <c r="X126" s="305">
        <v>0</v>
      </c>
      <c r="Y126" s="305">
        <v>0</v>
      </c>
      <c r="Z126" s="305">
        <v>0</v>
      </c>
      <c r="AA126" s="305">
        <v>0</v>
      </c>
      <c r="AB126" s="305">
        <v>0</v>
      </c>
      <c r="AC126" s="305">
        <v>0</v>
      </c>
      <c r="AD126" s="305">
        <v>0</v>
      </c>
      <c r="AE126" s="305">
        <v>0</v>
      </c>
      <c r="AF126" s="305">
        <v>0</v>
      </c>
      <c r="AG126" s="305">
        <v>0</v>
      </c>
      <c r="AH126" s="305">
        <v>0</v>
      </c>
      <c r="AI126" s="305">
        <v>0</v>
      </c>
      <c r="AJ126" s="305">
        <v>0</v>
      </c>
      <c r="AK126" s="305">
        <v>0</v>
      </c>
      <c r="AL126" s="305">
        <v>0</v>
      </c>
      <c r="AM126" s="305">
        <v>0</v>
      </c>
      <c r="AN126" s="305">
        <v>0</v>
      </c>
      <c r="AO126" s="305">
        <v>0</v>
      </c>
      <c r="AP126" s="305">
        <v>0</v>
      </c>
      <c r="AQ126" s="305">
        <v>0</v>
      </c>
      <c r="AR126" s="305">
        <v>-1798046.69667777</v>
      </c>
      <c r="AS126" s="305">
        <v>0</v>
      </c>
      <c r="AT126" s="305">
        <v>0</v>
      </c>
      <c r="AU126" s="305">
        <v>0</v>
      </c>
      <c r="AV126" s="305">
        <v>0</v>
      </c>
      <c r="AW126" s="305">
        <v>0</v>
      </c>
      <c r="AX126" s="305">
        <v>0</v>
      </c>
      <c r="AY126" s="305">
        <v>0</v>
      </c>
      <c r="AZ126" s="305">
        <v>0</v>
      </c>
      <c r="BA126" s="305">
        <v>0</v>
      </c>
      <c r="BB126" s="305">
        <v>0</v>
      </c>
      <c r="BC126" s="305">
        <v>0</v>
      </c>
      <c r="BD126" s="305">
        <v>-226432.81</v>
      </c>
      <c r="BE126" s="305">
        <v>0</v>
      </c>
      <c r="BF126" s="305">
        <v>0</v>
      </c>
      <c r="BG126" s="305">
        <v>0</v>
      </c>
      <c r="BH126" s="305">
        <v>0</v>
      </c>
      <c r="BI126" s="305">
        <v>0</v>
      </c>
      <c r="BJ126" s="305">
        <v>0</v>
      </c>
      <c r="BK126" s="305">
        <v>0</v>
      </c>
      <c r="BL126" s="305">
        <v>0</v>
      </c>
      <c r="BM126" s="305">
        <v>0</v>
      </c>
      <c r="BN126" s="305">
        <v>0</v>
      </c>
      <c r="BO126" s="305">
        <v>0</v>
      </c>
      <c r="BP126" s="305">
        <v>-246821.79999999993</v>
      </c>
      <c r="BQ126" s="305">
        <v>0</v>
      </c>
      <c r="BR126" s="305">
        <v>0</v>
      </c>
      <c r="BS126" s="305">
        <v>0</v>
      </c>
      <c r="BT126" s="305">
        <v>0</v>
      </c>
      <c r="BU126" s="305">
        <v>0</v>
      </c>
      <c r="BV126" s="305">
        <v>0</v>
      </c>
      <c r="BW126" s="305">
        <v>0</v>
      </c>
      <c r="BX126" s="305"/>
      <c r="BY126" s="305"/>
      <c r="BZ126" s="305"/>
      <c r="CA126" s="305"/>
    </row>
    <row r="127" spans="1:79" x14ac:dyDescent="0.2">
      <c r="A127" s="121"/>
      <c r="B127" s="116" t="s">
        <v>399</v>
      </c>
      <c r="C127" s="116"/>
      <c r="D127" s="305">
        <v>0</v>
      </c>
      <c r="E127" s="305">
        <v>0</v>
      </c>
      <c r="F127" s="305">
        <v>0</v>
      </c>
      <c r="G127" s="305">
        <v>0</v>
      </c>
      <c r="H127" s="305">
        <v>0</v>
      </c>
      <c r="I127" s="305">
        <v>0</v>
      </c>
      <c r="J127" s="305">
        <v>0</v>
      </c>
      <c r="K127" s="305">
        <v>0</v>
      </c>
      <c r="L127" s="305">
        <v>0</v>
      </c>
      <c r="M127" s="305">
        <v>0</v>
      </c>
      <c r="N127" s="305">
        <v>0</v>
      </c>
      <c r="O127" s="305">
        <v>0</v>
      </c>
      <c r="P127" s="305">
        <v>0</v>
      </c>
      <c r="Q127" s="305">
        <v>0</v>
      </c>
      <c r="R127" s="305">
        <v>0</v>
      </c>
      <c r="S127" s="305">
        <v>0</v>
      </c>
      <c r="T127" s="305">
        <v>0</v>
      </c>
      <c r="U127" s="305">
        <v>0</v>
      </c>
      <c r="V127" s="305">
        <v>0</v>
      </c>
      <c r="W127" s="305">
        <v>0</v>
      </c>
      <c r="X127" s="305">
        <v>0</v>
      </c>
      <c r="Y127" s="305">
        <v>0</v>
      </c>
      <c r="Z127" s="305">
        <v>0</v>
      </c>
      <c r="AA127" s="305">
        <v>0</v>
      </c>
      <c r="AB127" s="305">
        <v>0</v>
      </c>
      <c r="AC127" s="305">
        <v>0</v>
      </c>
      <c r="AD127" s="305">
        <v>-83836.609074273321</v>
      </c>
      <c r="AE127" s="305">
        <v>-7470.4125978587545</v>
      </c>
      <c r="AF127" s="305">
        <v>-4027.8671441876213</v>
      </c>
      <c r="AG127" s="305">
        <v>-719.72278125716548</v>
      </c>
      <c r="AH127" s="305">
        <v>-353.11211777850986</v>
      </c>
      <c r="AI127" s="305">
        <v>0</v>
      </c>
      <c r="AJ127" s="305">
        <v>0</v>
      </c>
      <c r="AK127" s="305">
        <v>0</v>
      </c>
      <c r="AL127" s="305">
        <v>0</v>
      </c>
      <c r="AM127" s="305">
        <v>0</v>
      </c>
      <c r="AN127" s="305">
        <v>0</v>
      </c>
      <c r="AO127" s="305">
        <v>0</v>
      </c>
      <c r="AP127" s="305">
        <v>0</v>
      </c>
      <c r="AQ127" s="305">
        <v>0</v>
      </c>
      <c r="AR127" s="305">
        <v>0</v>
      </c>
      <c r="AS127" s="305">
        <v>0</v>
      </c>
      <c r="AT127" s="305">
        <v>0</v>
      </c>
      <c r="AU127" s="305">
        <v>0</v>
      </c>
      <c r="AV127" s="305">
        <v>0</v>
      </c>
      <c r="AW127" s="305">
        <v>0</v>
      </c>
      <c r="AX127" s="305">
        <v>0</v>
      </c>
      <c r="AY127" s="305">
        <v>0</v>
      </c>
      <c r="AZ127" s="305">
        <v>0</v>
      </c>
      <c r="BA127" s="305">
        <v>0</v>
      </c>
      <c r="BB127" s="305">
        <v>0</v>
      </c>
      <c r="BC127" s="305">
        <v>0</v>
      </c>
      <c r="BD127" s="305">
        <v>0</v>
      </c>
      <c r="BE127" s="305">
        <v>0</v>
      </c>
      <c r="BF127" s="305">
        <v>0</v>
      </c>
      <c r="BG127" s="305">
        <v>0</v>
      </c>
      <c r="BH127" s="305">
        <v>0</v>
      </c>
      <c r="BI127" s="305">
        <v>0</v>
      </c>
      <c r="BJ127" s="305">
        <v>0</v>
      </c>
      <c r="BK127" s="305">
        <v>0</v>
      </c>
      <c r="BL127" s="305">
        <v>0</v>
      </c>
      <c r="BM127" s="305">
        <v>0</v>
      </c>
      <c r="BN127" s="305">
        <v>0</v>
      </c>
      <c r="BO127" s="305">
        <v>0</v>
      </c>
      <c r="BP127" s="305">
        <v>0</v>
      </c>
      <c r="BQ127" s="305">
        <v>0</v>
      </c>
      <c r="BR127" s="305">
        <v>0</v>
      </c>
      <c r="BS127" s="305">
        <v>0</v>
      </c>
      <c r="BT127" s="305">
        <v>0</v>
      </c>
      <c r="BU127" s="305">
        <v>0</v>
      </c>
      <c r="BV127" s="305">
        <v>0</v>
      </c>
      <c r="BW127" s="305">
        <v>0</v>
      </c>
      <c r="BX127" s="305"/>
      <c r="BY127" s="305"/>
      <c r="BZ127" s="305"/>
      <c r="CA127" s="305"/>
    </row>
    <row r="128" spans="1:79" x14ac:dyDescent="0.2">
      <c r="A128" s="121"/>
      <c r="B128" s="116" t="s">
        <v>405</v>
      </c>
      <c r="C128" s="116"/>
      <c r="D128" s="305">
        <v>0</v>
      </c>
      <c r="E128" s="305">
        <v>0</v>
      </c>
      <c r="F128" s="305">
        <v>0</v>
      </c>
      <c r="G128" s="305">
        <v>0</v>
      </c>
      <c r="H128" s="305">
        <v>0</v>
      </c>
      <c r="I128" s="305">
        <v>0</v>
      </c>
      <c r="J128" s="305">
        <v>0</v>
      </c>
      <c r="K128" s="305">
        <v>0</v>
      </c>
      <c r="L128" s="305">
        <v>0</v>
      </c>
      <c r="M128" s="305">
        <v>0</v>
      </c>
      <c r="N128" s="305">
        <v>0</v>
      </c>
      <c r="O128" s="305">
        <v>0</v>
      </c>
      <c r="P128" s="305">
        <v>0</v>
      </c>
      <c r="Q128" s="305">
        <v>0</v>
      </c>
      <c r="R128" s="305">
        <v>0</v>
      </c>
      <c r="S128" s="305">
        <v>0</v>
      </c>
      <c r="T128" s="305">
        <v>0</v>
      </c>
      <c r="U128" s="305">
        <v>0</v>
      </c>
      <c r="V128" s="305">
        <v>0</v>
      </c>
      <c r="W128" s="305">
        <v>0</v>
      </c>
      <c r="X128" s="305">
        <v>0</v>
      </c>
      <c r="Y128" s="305">
        <v>0</v>
      </c>
      <c r="Z128" s="305">
        <v>0</v>
      </c>
      <c r="AA128" s="305">
        <v>0</v>
      </c>
      <c r="AB128" s="305">
        <v>0</v>
      </c>
      <c r="AC128" s="305">
        <v>0</v>
      </c>
      <c r="AD128" s="305">
        <v>0</v>
      </c>
      <c r="AE128" s="305">
        <v>0</v>
      </c>
      <c r="AF128" s="305">
        <v>-491478.24285152764</v>
      </c>
      <c r="AG128" s="305">
        <v>0</v>
      </c>
      <c r="AH128" s="305">
        <v>0</v>
      </c>
      <c r="AI128" s="305">
        <v>0</v>
      </c>
      <c r="AJ128" s="305">
        <v>0</v>
      </c>
      <c r="AK128" s="305">
        <v>0</v>
      </c>
      <c r="AL128" s="305">
        <v>0</v>
      </c>
      <c r="AM128" s="305">
        <v>0</v>
      </c>
      <c r="AN128" s="305">
        <v>0</v>
      </c>
      <c r="AO128" s="305">
        <v>0</v>
      </c>
      <c r="AP128" s="305">
        <v>0</v>
      </c>
      <c r="AQ128" s="305">
        <v>0</v>
      </c>
      <c r="AR128" s="305">
        <v>0</v>
      </c>
      <c r="AS128" s="305">
        <v>0</v>
      </c>
      <c r="AT128" s="305">
        <v>0</v>
      </c>
      <c r="AU128" s="305">
        <v>0</v>
      </c>
      <c r="AV128" s="305">
        <v>0</v>
      </c>
      <c r="AW128" s="305">
        <v>0</v>
      </c>
      <c r="AX128" s="305">
        <v>0</v>
      </c>
      <c r="AY128" s="305">
        <v>0</v>
      </c>
      <c r="AZ128" s="305">
        <v>0</v>
      </c>
      <c r="BA128" s="305">
        <v>0</v>
      </c>
      <c r="BB128" s="305">
        <v>0</v>
      </c>
      <c r="BC128" s="305">
        <v>0</v>
      </c>
      <c r="BD128" s="305">
        <v>0</v>
      </c>
      <c r="BE128" s="305">
        <v>0</v>
      </c>
      <c r="BF128" s="305">
        <v>0</v>
      </c>
      <c r="BG128" s="305">
        <v>0</v>
      </c>
      <c r="BH128" s="305">
        <v>0</v>
      </c>
      <c r="BI128" s="305">
        <v>0</v>
      </c>
      <c r="BJ128" s="305">
        <v>0</v>
      </c>
      <c r="BK128" s="305">
        <v>0</v>
      </c>
      <c r="BL128" s="305">
        <v>0</v>
      </c>
      <c r="BM128" s="305">
        <v>0</v>
      </c>
      <c r="BN128" s="305">
        <v>0</v>
      </c>
      <c r="BO128" s="305">
        <v>0</v>
      </c>
      <c r="BP128" s="305">
        <v>0</v>
      </c>
      <c r="BQ128" s="305">
        <v>0</v>
      </c>
      <c r="BR128" s="305">
        <v>0</v>
      </c>
      <c r="BS128" s="305">
        <v>0</v>
      </c>
      <c r="BT128" s="305">
        <v>0</v>
      </c>
      <c r="BU128" s="305">
        <v>0</v>
      </c>
      <c r="BV128" s="305">
        <v>0</v>
      </c>
      <c r="BW128" s="305">
        <v>0</v>
      </c>
      <c r="BX128" s="305"/>
      <c r="BY128" s="305"/>
      <c r="BZ128" s="305"/>
      <c r="CA128" s="305"/>
    </row>
    <row r="129" spans="1:79" x14ac:dyDescent="0.2">
      <c r="A129" s="121"/>
      <c r="B129" s="116" t="s">
        <v>400</v>
      </c>
      <c r="C129" s="116"/>
      <c r="D129" s="305">
        <v>0</v>
      </c>
      <c r="E129" s="305">
        <v>0</v>
      </c>
      <c r="F129" s="305">
        <v>0</v>
      </c>
      <c r="G129" s="305">
        <v>0</v>
      </c>
      <c r="H129" s="305">
        <v>0</v>
      </c>
      <c r="I129" s="305">
        <v>0</v>
      </c>
      <c r="J129" s="305">
        <v>0</v>
      </c>
      <c r="K129" s="305">
        <v>0</v>
      </c>
      <c r="L129" s="305">
        <v>0</v>
      </c>
      <c r="M129" s="305">
        <v>0</v>
      </c>
      <c r="N129" s="305">
        <v>0</v>
      </c>
      <c r="O129" s="305">
        <v>0</v>
      </c>
      <c r="P129" s="305">
        <v>-120871.08919603332</v>
      </c>
      <c r="Q129" s="305">
        <v>0</v>
      </c>
      <c r="R129" s="305">
        <v>0</v>
      </c>
      <c r="S129" s="305">
        <v>0</v>
      </c>
      <c r="T129" s="305">
        <v>0</v>
      </c>
      <c r="U129" s="305">
        <v>0</v>
      </c>
      <c r="V129" s="305">
        <v>0</v>
      </c>
      <c r="W129" s="305">
        <v>0</v>
      </c>
      <c r="X129" s="305">
        <v>0</v>
      </c>
      <c r="Y129" s="305">
        <v>0</v>
      </c>
      <c r="Z129" s="305">
        <v>0</v>
      </c>
      <c r="AA129" s="305">
        <v>0</v>
      </c>
      <c r="AB129" s="305">
        <v>0</v>
      </c>
      <c r="AC129" s="305">
        <v>0</v>
      </c>
      <c r="AD129" s="305">
        <v>0</v>
      </c>
      <c r="AE129" s="305">
        <v>0</v>
      </c>
      <c r="AF129" s="305">
        <v>0</v>
      </c>
      <c r="AG129" s="305">
        <v>0</v>
      </c>
      <c r="AH129" s="305">
        <v>0</v>
      </c>
      <c r="AI129" s="305">
        <v>0</v>
      </c>
      <c r="AJ129" s="305">
        <v>0</v>
      </c>
      <c r="AK129" s="305">
        <v>0</v>
      </c>
      <c r="AL129" s="305">
        <v>0</v>
      </c>
      <c r="AM129" s="305">
        <v>0</v>
      </c>
      <c r="AN129" s="305">
        <v>0</v>
      </c>
      <c r="AO129" s="305">
        <v>0</v>
      </c>
      <c r="AP129" s="305">
        <v>0</v>
      </c>
      <c r="AQ129" s="305">
        <v>0</v>
      </c>
      <c r="AR129" s="305">
        <v>0</v>
      </c>
      <c r="AS129" s="305">
        <v>0</v>
      </c>
      <c r="AT129" s="305">
        <v>0</v>
      </c>
      <c r="AU129" s="305">
        <v>0</v>
      </c>
      <c r="AV129" s="305">
        <v>0</v>
      </c>
      <c r="AW129" s="305">
        <v>0</v>
      </c>
      <c r="AX129" s="305">
        <v>0</v>
      </c>
      <c r="AY129" s="305">
        <v>0</v>
      </c>
      <c r="AZ129" s="305">
        <v>0</v>
      </c>
      <c r="BA129" s="305">
        <v>0</v>
      </c>
      <c r="BB129" s="305">
        <v>0</v>
      </c>
      <c r="BC129" s="305">
        <v>0</v>
      </c>
      <c r="BD129" s="305">
        <v>0</v>
      </c>
      <c r="BE129" s="305">
        <v>0</v>
      </c>
      <c r="BF129" s="305">
        <v>0</v>
      </c>
      <c r="BG129" s="305">
        <v>0</v>
      </c>
      <c r="BH129" s="305">
        <v>0</v>
      </c>
      <c r="BI129" s="305">
        <v>0</v>
      </c>
      <c r="BJ129" s="305">
        <v>0</v>
      </c>
      <c r="BK129" s="305">
        <v>0</v>
      </c>
      <c r="BL129" s="305">
        <v>0</v>
      </c>
      <c r="BM129" s="305">
        <v>0</v>
      </c>
      <c r="BN129" s="305">
        <v>0</v>
      </c>
      <c r="BO129" s="305">
        <v>0</v>
      </c>
      <c r="BP129" s="305">
        <v>0</v>
      </c>
      <c r="BQ129" s="305">
        <v>0</v>
      </c>
      <c r="BR129" s="305">
        <v>0</v>
      </c>
      <c r="BS129" s="305">
        <v>0</v>
      </c>
      <c r="BT129" s="305">
        <v>0</v>
      </c>
      <c r="BU129" s="305">
        <v>0</v>
      </c>
      <c r="BV129" s="305">
        <v>0</v>
      </c>
      <c r="BW129" s="305">
        <v>0</v>
      </c>
      <c r="BX129" s="305"/>
      <c r="BY129" s="305"/>
      <c r="BZ129" s="305"/>
      <c r="CA129" s="305"/>
    </row>
    <row r="130" spans="1:79" x14ac:dyDescent="0.2">
      <c r="A130" s="116"/>
      <c r="B130" s="116" t="s">
        <v>270</v>
      </c>
      <c r="C130" s="124"/>
      <c r="D130" s="305">
        <v>0</v>
      </c>
      <c r="E130" s="305">
        <v>0</v>
      </c>
      <c r="F130" s="305">
        <v>0</v>
      </c>
      <c r="G130" s="305">
        <v>0</v>
      </c>
      <c r="H130" s="305">
        <v>0</v>
      </c>
      <c r="I130" s="305">
        <v>0</v>
      </c>
      <c r="J130" s="305">
        <v>0</v>
      </c>
      <c r="K130" s="305">
        <v>0</v>
      </c>
      <c r="L130" s="305">
        <v>0</v>
      </c>
      <c r="M130" s="305">
        <v>0</v>
      </c>
      <c r="N130" s="305">
        <v>0</v>
      </c>
      <c r="O130" s="305">
        <v>0</v>
      </c>
      <c r="P130" s="305">
        <v>359690.3381347676</v>
      </c>
      <c r="Q130" s="305">
        <v>395325.47870157292</v>
      </c>
      <c r="R130" s="305">
        <v>-376581.43497972778</v>
      </c>
      <c r="S130" s="305">
        <v>-148230.48847548012</v>
      </c>
      <c r="T130" s="305">
        <v>302627.03282017994</v>
      </c>
      <c r="U130" s="305">
        <v>-77276.00928966052</v>
      </c>
      <c r="V130" s="305">
        <v>22365.334066990119</v>
      </c>
      <c r="W130" s="305">
        <v>405157.68494601123</v>
      </c>
      <c r="X130" s="305">
        <v>49627.461170990609</v>
      </c>
      <c r="Y130" s="305">
        <v>155446.01703417086</v>
      </c>
      <c r="Z130" s="305">
        <v>493494.70669189299</v>
      </c>
      <c r="AA130" s="305">
        <v>250043.96898213908</v>
      </c>
      <c r="AB130" s="305">
        <v>151265.18136281706</v>
      </c>
      <c r="AC130" s="305">
        <v>-49312.808362086558</v>
      </c>
      <c r="AD130" s="305">
        <v>343671.67628791963</v>
      </c>
      <c r="AE130" s="305">
        <v>158216.20757432291</v>
      </c>
      <c r="AF130" s="305">
        <v>369286.4809463743</v>
      </c>
      <c r="AG130" s="305">
        <v>104241.95660835321</v>
      </c>
      <c r="AH130" s="305">
        <v>-504256.1212357608</v>
      </c>
      <c r="AI130" s="305">
        <v>21948.031696357437</v>
      </c>
      <c r="AJ130" s="305">
        <v>-138359.63335461431</v>
      </c>
      <c r="AK130" s="305">
        <v>50217.584287972924</v>
      </c>
      <c r="AL130" s="305">
        <v>368034.63595004939</v>
      </c>
      <c r="AM130" s="305">
        <v>-320710.6183208953</v>
      </c>
      <c r="AN130" s="305">
        <v>313234.42486077413</v>
      </c>
      <c r="AO130" s="305">
        <v>-85711.03149089127</v>
      </c>
      <c r="AP130" s="305">
        <v>198866.80218048603</v>
      </c>
      <c r="AQ130" s="305">
        <v>140790.33934321901</v>
      </c>
      <c r="AR130" s="305">
        <v>52224.009971253028</v>
      </c>
      <c r="AS130" s="305">
        <v>-179653.09715659704</v>
      </c>
      <c r="AT130" s="305">
        <v>10622.336535207964</v>
      </c>
      <c r="AU130" s="305">
        <v>-633469.48117527086</v>
      </c>
      <c r="AV130" s="305">
        <v>-107109.71812775025</v>
      </c>
      <c r="AW130" s="305">
        <v>172462.67240819696</v>
      </c>
      <c r="AX130" s="305">
        <v>230983.69543081676</v>
      </c>
      <c r="AY130" s="305">
        <v>113191.85407248589</v>
      </c>
      <c r="AZ130" s="305">
        <v>149393.29999999999</v>
      </c>
      <c r="BA130" s="305">
        <v>-80373.820000000007</v>
      </c>
      <c r="BB130" s="305">
        <v>98805.119999999995</v>
      </c>
      <c r="BC130" s="305">
        <v>-109285.84</v>
      </c>
      <c r="BD130" s="305">
        <v>-44469.14</v>
      </c>
      <c r="BE130" s="305">
        <v>-168323.02</v>
      </c>
      <c r="BF130" s="305">
        <v>26838.35</v>
      </c>
      <c r="BG130" s="305">
        <v>-234764.35</v>
      </c>
      <c r="BH130" s="305">
        <v>-9799.43</v>
      </c>
      <c r="BI130" s="305">
        <v>54296.56</v>
      </c>
      <c r="BJ130" s="305">
        <v>260753.32</v>
      </c>
      <c r="BK130" s="305">
        <v>303750.70999999985</v>
      </c>
      <c r="BL130" s="117">
        <f>'Schedule 10&amp;31'!C40</f>
        <v>-368846.06</v>
      </c>
      <c r="BM130" s="117">
        <f>'Schedule 10&amp;31'!D40</f>
        <v>118478.72</v>
      </c>
      <c r="BN130" s="117">
        <f>'Schedule 10&amp;31'!E40</f>
        <v>58212.74</v>
      </c>
      <c r="BO130" s="117">
        <f>'Schedule 10&amp;31'!F40</f>
        <v>368941.62</v>
      </c>
      <c r="BP130" s="117">
        <f>'Schedule 10&amp;31'!G40</f>
        <v>-67913.14</v>
      </c>
      <c r="BQ130" s="117">
        <f>'Schedule 10&amp;31'!H40</f>
        <v>191753.7</v>
      </c>
      <c r="BR130" s="117">
        <f>'Schedule 10&amp;31'!I40</f>
        <v>-84402.06</v>
      </c>
      <c r="BS130" s="117">
        <f>'Schedule 10&amp;31'!J40</f>
        <v>520368.9</v>
      </c>
      <c r="BT130" s="117">
        <f>'Schedule 10&amp;31'!K40</f>
        <v>111782.56</v>
      </c>
      <c r="BU130" s="117">
        <f>'Schedule 10&amp;31'!L40</f>
        <v>-498511.55</v>
      </c>
      <c r="BV130" s="117">
        <f>'Schedule 10&amp;31'!M40</f>
        <v>-179358.07999999999</v>
      </c>
      <c r="BW130" s="117">
        <f>'Schedule 10&amp;31'!N40</f>
        <v>346125.88</v>
      </c>
      <c r="BX130" s="117"/>
      <c r="BY130" s="117"/>
      <c r="BZ130" s="117"/>
      <c r="CA130" s="117"/>
    </row>
    <row r="131" spans="1:79" x14ac:dyDescent="0.2">
      <c r="B131" s="39" t="s">
        <v>260</v>
      </c>
      <c r="D131" s="118">
        <f>SUM(D126:D130)</f>
        <v>0</v>
      </c>
      <c r="E131" s="118">
        <f t="shared" ref="E131:BO131" si="278">SUM(E126:E130)</f>
        <v>0</v>
      </c>
      <c r="F131" s="118">
        <f t="shared" si="278"/>
        <v>0</v>
      </c>
      <c r="G131" s="118">
        <f t="shared" si="278"/>
        <v>0</v>
      </c>
      <c r="H131" s="118">
        <f t="shared" si="278"/>
        <v>0</v>
      </c>
      <c r="I131" s="118">
        <f t="shared" si="278"/>
        <v>0</v>
      </c>
      <c r="J131" s="118">
        <f t="shared" si="278"/>
        <v>0</v>
      </c>
      <c r="K131" s="118">
        <f t="shared" si="278"/>
        <v>0</v>
      </c>
      <c r="L131" s="118">
        <f t="shared" si="278"/>
        <v>0</v>
      </c>
      <c r="M131" s="118">
        <f t="shared" si="278"/>
        <v>0</v>
      </c>
      <c r="N131" s="118">
        <f t="shared" si="278"/>
        <v>0</v>
      </c>
      <c r="O131" s="118">
        <f t="shared" si="278"/>
        <v>0</v>
      </c>
      <c r="P131" s="118">
        <f t="shared" si="278"/>
        <v>238819.24893873429</v>
      </c>
      <c r="Q131" s="118">
        <f t="shared" si="278"/>
        <v>395325.47870157292</v>
      </c>
      <c r="R131" s="118">
        <f t="shared" si="278"/>
        <v>-376581.43497972778</v>
      </c>
      <c r="S131" s="118">
        <f t="shared" si="278"/>
        <v>-148230.48847548012</v>
      </c>
      <c r="T131" s="118">
        <f t="shared" si="278"/>
        <v>423498.12201621325</v>
      </c>
      <c r="U131" s="118">
        <f t="shared" si="278"/>
        <v>-77276.00928966052</v>
      </c>
      <c r="V131" s="118">
        <f t="shared" si="278"/>
        <v>22365.334066990119</v>
      </c>
      <c r="W131" s="118">
        <f t="shared" si="278"/>
        <v>405157.68494601123</v>
      </c>
      <c r="X131" s="118">
        <f t="shared" si="278"/>
        <v>49627.461170990609</v>
      </c>
      <c r="Y131" s="118">
        <f t="shared" si="278"/>
        <v>155446.01703417086</v>
      </c>
      <c r="Z131" s="118">
        <f t="shared" si="278"/>
        <v>493494.70669189299</v>
      </c>
      <c r="AA131" s="118">
        <f t="shared" si="278"/>
        <v>250043.96898213908</v>
      </c>
      <c r="AB131" s="118">
        <f t="shared" si="278"/>
        <v>151265.18136281706</v>
      </c>
      <c r="AC131" s="118">
        <f t="shared" si="278"/>
        <v>-49312.808362086558</v>
      </c>
      <c r="AD131" s="118">
        <f t="shared" si="278"/>
        <v>259835.06721364631</v>
      </c>
      <c r="AE131" s="118">
        <f t="shared" si="278"/>
        <v>150745.79497646415</v>
      </c>
      <c r="AF131" s="118">
        <f t="shared" si="278"/>
        <v>-126219.62904934096</v>
      </c>
      <c r="AG131" s="118">
        <f t="shared" si="278"/>
        <v>103522.23382709605</v>
      </c>
      <c r="AH131" s="118">
        <f t="shared" si="278"/>
        <v>-504609.23335353931</v>
      </c>
      <c r="AI131" s="118">
        <f t="shared" si="278"/>
        <v>21948.031696357437</v>
      </c>
      <c r="AJ131" s="118">
        <f t="shared" si="278"/>
        <v>-138359.63335461431</v>
      </c>
      <c r="AK131" s="118">
        <f t="shared" si="278"/>
        <v>50217.584287972924</v>
      </c>
      <c r="AL131" s="118">
        <f t="shared" si="278"/>
        <v>368034.63595004939</v>
      </c>
      <c r="AM131" s="118">
        <f t="shared" si="278"/>
        <v>-320710.6183208953</v>
      </c>
      <c r="AN131" s="118">
        <f t="shared" si="278"/>
        <v>313234.42486077413</v>
      </c>
      <c r="AO131" s="118">
        <f t="shared" si="278"/>
        <v>-85711.03149089127</v>
      </c>
      <c r="AP131" s="118">
        <f t="shared" si="278"/>
        <v>198866.80218048603</v>
      </c>
      <c r="AQ131" s="118">
        <f t="shared" si="278"/>
        <v>140790.33934321901</v>
      </c>
      <c r="AR131" s="118">
        <f t="shared" si="278"/>
        <v>-1745822.6867065169</v>
      </c>
      <c r="AS131" s="118">
        <f t="shared" si="278"/>
        <v>-179653.09715659704</v>
      </c>
      <c r="AT131" s="118">
        <f t="shared" si="278"/>
        <v>10622.336535207964</v>
      </c>
      <c r="AU131" s="118">
        <f t="shared" si="278"/>
        <v>-633469.48117527086</v>
      </c>
      <c r="AV131" s="118">
        <f t="shared" si="278"/>
        <v>-107109.71812775025</v>
      </c>
      <c r="AW131" s="118">
        <f t="shared" si="278"/>
        <v>172462.67240819696</v>
      </c>
      <c r="AX131" s="118">
        <f t="shared" si="278"/>
        <v>230983.69543081676</v>
      </c>
      <c r="AY131" s="118">
        <f t="shared" si="278"/>
        <v>113191.85407248589</v>
      </c>
      <c r="AZ131" s="118">
        <f t="shared" si="278"/>
        <v>149393.29999999999</v>
      </c>
      <c r="BA131" s="118">
        <f t="shared" si="278"/>
        <v>-80373.820000000007</v>
      </c>
      <c r="BB131" s="118">
        <f t="shared" si="278"/>
        <v>98805.119999999995</v>
      </c>
      <c r="BC131" s="118">
        <f t="shared" si="278"/>
        <v>-109285.84</v>
      </c>
      <c r="BD131" s="118">
        <f t="shared" si="278"/>
        <v>-270901.95</v>
      </c>
      <c r="BE131" s="118">
        <f t="shared" si="278"/>
        <v>-168323.02</v>
      </c>
      <c r="BF131" s="118">
        <f t="shared" si="278"/>
        <v>26838.35</v>
      </c>
      <c r="BG131" s="118">
        <f t="shared" si="278"/>
        <v>-234764.35</v>
      </c>
      <c r="BH131" s="118">
        <f t="shared" si="278"/>
        <v>-9799.43</v>
      </c>
      <c r="BI131" s="118">
        <f t="shared" si="278"/>
        <v>54296.56</v>
      </c>
      <c r="BJ131" s="118">
        <f t="shared" si="278"/>
        <v>260753.32</v>
      </c>
      <c r="BK131" s="118">
        <f t="shared" si="278"/>
        <v>303750.70999999985</v>
      </c>
      <c r="BL131" s="118">
        <f t="shared" si="278"/>
        <v>-368846.06</v>
      </c>
      <c r="BM131" s="118">
        <f t="shared" si="278"/>
        <v>118478.72</v>
      </c>
      <c r="BN131" s="118">
        <f t="shared" si="278"/>
        <v>58212.74</v>
      </c>
      <c r="BO131" s="118">
        <f t="shared" si="278"/>
        <v>368941.62</v>
      </c>
      <c r="BP131" s="118">
        <f t="shared" ref="BP131:BV131" si="279">SUM(BP126:BP130)</f>
        <v>-314734.93999999994</v>
      </c>
      <c r="BQ131" s="118">
        <f t="shared" si="279"/>
        <v>191753.7</v>
      </c>
      <c r="BR131" s="118">
        <f t="shared" si="279"/>
        <v>-84402.06</v>
      </c>
      <c r="BS131" s="118">
        <f t="shared" si="279"/>
        <v>520368.9</v>
      </c>
      <c r="BT131" s="118">
        <f t="shared" si="279"/>
        <v>111782.56</v>
      </c>
      <c r="BU131" s="118">
        <f t="shared" si="279"/>
        <v>-498511.55</v>
      </c>
      <c r="BV131" s="118">
        <f t="shared" si="279"/>
        <v>-179358.07999999999</v>
      </c>
      <c r="BW131" s="118">
        <f t="shared" ref="BW131:CA131" si="280">SUM(BW126:BW130)</f>
        <v>346125.88</v>
      </c>
      <c r="BX131" s="118">
        <f t="shared" si="280"/>
        <v>0</v>
      </c>
      <c r="BY131" s="118">
        <f t="shared" si="280"/>
        <v>0</v>
      </c>
      <c r="BZ131" s="118">
        <f t="shared" si="280"/>
        <v>0</v>
      </c>
      <c r="CA131" s="118">
        <f t="shared" si="280"/>
        <v>0</v>
      </c>
    </row>
    <row r="132" spans="1:79" x14ac:dyDescent="0.2">
      <c r="B132" s="39" t="s">
        <v>261</v>
      </c>
      <c r="D132" s="115">
        <f>D125+D131</f>
        <v>0</v>
      </c>
      <c r="E132" s="115">
        <f>E125+E131</f>
        <v>0</v>
      </c>
      <c r="F132" s="115">
        <f t="shared" ref="F132:BO132" si="281">F125+F131</f>
        <v>0</v>
      </c>
      <c r="G132" s="115">
        <f t="shared" si="281"/>
        <v>0</v>
      </c>
      <c r="H132" s="115">
        <f t="shared" si="281"/>
        <v>0</v>
      </c>
      <c r="I132" s="115">
        <f t="shared" si="281"/>
        <v>0</v>
      </c>
      <c r="J132" s="115">
        <f t="shared" si="281"/>
        <v>0</v>
      </c>
      <c r="K132" s="115">
        <f t="shared" si="281"/>
        <v>0</v>
      </c>
      <c r="L132" s="115">
        <f t="shared" si="281"/>
        <v>0</v>
      </c>
      <c r="M132" s="115">
        <f t="shared" si="281"/>
        <v>0</v>
      </c>
      <c r="N132" s="115">
        <f t="shared" si="281"/>
        <v>0</v>
      </c>
      <c r="O132" s="115">
        <f t="shared" si="281"/>
        <v>0</v>
      </c>
      <c r="P132" s="115">
        <f t="shared" si="281"/>
        <v>238819.24893873429</v>
      </c>
      <c r="Q132" s="115">
        <f t="shared" si="281"/>
        <v>634144.72764030728</v>
      </c>
      <c r="R132" s="115">
        <f t="shared" si="281"/>
        <v>257563.29266057949</v>
      </c>
      <c r="S132" s="115">
        <f t="shared" si="281"/>
        <v>109332.80418509938</v>
      </c>
      <c r="T132" s="115">
        <f t="shared" si="281"/>
        <v>532830.92620131257</v>
      </c>
      <c r="U132" s="115">
        <f t="shared" si="281"/>
        <v>455554.91691165208</v>
      </c>
      <c r="V132" s="115">
        <f t="shared" si="281"/>
        <v>477920.2509786422</v>
      </c>
      <c r="W132" s="115">
        <f t="shared" si="281"/>
        <v>883077.93592465343</v>
      </c>
      <c r="X132" s="115">
        <f t="shared" si="281"/>
        <v>932705.39709564403</v>
      </c>
      <c r="Y132" s="115">
        <f t="shared" si="281"/>
        <v>1088151.4141298148</v>
      </c>
      <c r="Z132" s="115">
        <f t="shared" si="281"/>
        <v>1581646.1208217079</v>
      </c>
      <c r="AA132" s="115">
        <f t="shared" si="281"/>
        <v>1831690.089803847</v>
      </c>
      <c r="AB132" s="115">
        <f t="shared" si="281"/>
        <v>1982955.2711666641</v>
      </c>
      <c r="AC132" s="115">
        <f t="shared" si="281"/>
        <v>1933642.4628045775</v>
      </c>
      <c r="AD132" s="115">
        <f t="shared" si="281"/>
        <v>2193477.5300182239</v>
      </c>
      <c r="AE132" s="115">
        <f t="shared" si="281"/>
        <v>2344223.3249946879</v>
      </c>
      <c r="AF132" s="115">
        <f t="shared" si="281"/>
        <v>2218003.6959453467</v>
      </c>
      <c r="AG132" s="115">
        <f t="shared" si="281"/>
        <v>2321525.9297724427</v>
      </c>
      <c r="AH132" s="115">
        <f t="shared" si="281"/>
        <v>1816916.6964189033</v>
      </c>
      <c r="AI132" s="115">
        <f t="shared" si="281"/>
        <v>1838864.7281152608</v>
      </c>
      <c r="AJ132" s="115">
        <f t="shared" si="281"/>
        <v>1700505.0947606466</v>
      </c>
      <c r="AK132" s="115">
        <f t="shared" si="281"/>
        <v>1750722.6790486195</v>
      </c>
      <c r="AL132" s="115">
        <f t="shared" si="281"/>
        <v>2118757.3149986686</v>
      </c>
      <c r="AM132" s="115">
        <f t="shared" si="281"/>
        <v>1798046.6966777733</v>
      </c>
      <c r="AN132" s="115">
        <f t="shared" si="281"/>
        <v>2111281.1215385473</v>
      </c>
      <c r="AO132" s="115">
        <f t="shared" si="281"/>
        <v>2025570.0900476561</v>
      </c>
      <c r="AP132" s="115">
        <f t="shared" si="281"/>
        <v>2224436.8922281424</v>
      </c>
      <c r="AQ132" s="115">
        <f t="shared" si="281"/>
        <v>2365227.2315713614</v>
      </c>
      <c r="AR132" s="115">
        <f t="shared" si="281"/>
        <v>619404.54486484453</v>
      </c>
      <c r="AS132" s="115">
        <f t="shared" si="281"/>
        <v>439751.44770824746</v>
      </c>
      <c r="AT132" s="115">
        <f t="shared" si="281"/>
        <v>450373.78424345545</v>
      </c>
      <c r="AU132" s="115">
        <f t="shared" si="281"/>
        <v>-183095.69693181542</v>
      </c>
      <c r="AV132" s="115">
        <f t="shared" si="281"/>
        <v>-290205.41505956568</v>
      </c>
      <c r="AW132" s="115">
        <f t="shared" si="281"/>
        <v>-117742.74265136872</v>
      </c>
      <c r="AX132" s="115">
        <f t="shared" si="281"/>
        <v>113240.95277944804</v>
      </c>
      <c r="AY132" s="115">
        <f t="shared" si="281"/>
        <v>226432.80685193394</v>
      </c>
      <c r="AZ132" s="115">
        <f t="shared" si="281"/>
        <v>375826.10685193393</v>
      </c>
      <c r="BA132" s="115">
        <f t="shared" si="281"/>
        <v>295452.28685193392</v>
      </c>
      <c r="BB132" s="115">
        <f t="shared" si="281"/>
        <v>394257.40685193392</v>
      </c>
      <c r="BC132" s="115">
        <f t="shared" si="281"/>
        <v>284971.56685193395</v>
      </c>
      <c r="BD132" s="115">
        <f t="shared" si="281"/>
        <v>14069.616851933941</v>
      </c>
      <c r="BE132" s="115">
        <f t="shared" si="281"/>
        <v>-154253.40314806605</v>
      </c>
      <c r="BF132" s="115">
        <f t="shared" si="281"/>
        <v>-127415.05314806604</v>
      </c>
      <c r="BG132" s="115">
        <f t="shared" si="281"/>
        <v>-362179.40314806602</v>
      </c>
      <c r="BH132" s="115">
        <f t="shared" si="281"/>
        <v>-371978.83314806601</v>
      </c>
      <c r="BI132" s="115">
        <f t="shared" si="281"/>
        <v>-317682.27314806601</v>
      </c>
      <c r="BJ132" s="115">
        <f t="shared" si="281"/>
        <v>-56928.953148066008</v>
      </c>
      <c r="BK132" s="115">
        <f t="shared" si="281"/>
        <v>246821.75685193384</v>
      </c>
      <c r="BL132" s="115">
        <f t="shared" si="281"/>
        <v>-122024.30314806616</v>
      </c>
      <c r="BM132" s="115">
        <f t="shared" si="281"/>
        <v>-3545.5831480661582</v>
      </c>
      <c r="BN132" s="115">
        <f t="shared" si="281"/>
        <v>54667.15685193384</v>
      </c>
      <c r="BO132" s="115">
        <f t="shared" si="281"/>
        <v>423608.77685193386</v>
      </c>
      <c r="BP132" s="115">
        <f t="shared" ref="BP132:BV132" si="282">BP125+BP131</f>
        <v>108873.83685193391</v>
      </c>
      <c r="BQ132" s="115">
        <f t="shared" si="282"/>
        <v>300627.53685193392</v>
      </c>
      <c r="BR132" s="115">
        <f t="shared" si="282"/>
        <v>216225.47685193393</v>
      </c>
      <c r="BS132" s="115">
        <f t="shared" si="282"/>
        <v>736594.37685193401</v>
      </c>
      <c r="BT132" s="115">
        <f t="shared" si="282"/>
        <v>848376.93685193406</v>
      </c>
      <c r="BU132" s="115">
        <f t="shared" si="282"/>
        <v>349865.38685193408</v>
      </c>
      <c r="BV132" s="115">
        <f t="shared" si="282"/>
        <v>170507.30685193409</v>
      </c>
      <c r="BW132" s="115">
        <f t="shared" ref="BW132:CA132" si="283">BW125+BW131</f>
        <v>516633.18685193406</v>
      </c>
      <c r="BX132" s="115">
        <f t="shared" si="283"/>
        <v>516633.18685193406</v>
      </c>
      <c r="BY132" s="115">
        <f t="shared" si="283"/>
        <v>516633.18685193406</v>
      </c>
      <c r="BZ132" s="115">
        <f t="shared" si="283"/>
        <v>516633.18685193406</v>
      </c>
      <c r="CA132" s="115">
        <f t="shared" si="283"/>
        <v>516633.18685193406</v>
      </c>
    </row>
    <row r="133" spans="1:79" x14ac:dyDescent="0.2"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20"/>
      <c r="AV133" s="120"/>
      <c r="AW133" s="120"/>
      <c r="AX133" s="120"/>
      <c r="AY133" s="120"/>
      <c r="AZ133" s="120"/>
      <c r="BA133" s="120"/>
      <c r="BB133" s="120"/>
      <c r="BC133" s="120"/>
      <c r="BD133" s="120"/>
      <c r="BE133" s="120"/>
      <c r="BF133" s="120"/>
      <c r="BG133" s="120"/>
      <c r="BH133" s="120"/>
      <c r="BI133" s="120"/>
      <c r="BJ133" s="120"/>
      <c r="BK133" s="120"/>
      <c r="BL133" s="120"/>
      <c r="BM133" s="120"/>
      <c r="BN133" s="120"/>
      <c r="BO133" s="120"/>
      <c r="BP133" s="120"/>
      <c r="BQ133" s="120"/>
      <c r="BR133" s="120"/>
      <c r="BS133" s="120"/>
      <c r="BT133" s="120"/>
      <c r="BU133" s="120"/>
      <c r="BV133" s="120"/>
      <c r="BW133" s="115"/>
      <c r="BX133" s="115"/>
      <c r="BY133" s="115"/>
      <c r="BZ133" s="115"/>
      <c r="CA133" s="115"/>
    </row>
    <row r="134" spans="1:79" x14ac:dyDescent="0.2">
      <c r="A134" s="106" t="s">
        <v>277</v>
      </c>
      <c r="C134" s="120">
        <v>18237161</v>
      </c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Y134" s="25"/>
      <c r="BZ134" s="25"/>
      <c r="CA134" s="25"/>
    </row>
    <row r="135" spans="1:79" x14ac:dyDescent="0.2">
      <c r="B135" s="39" t="s">
        <v>257</v>
      </c>
      <c r="C135" s="120"/>
      <c r="D135" s="115">
        <v>0</v>
      </c>
      <c r="E135" s="115">
        <f>D140</f>
        <v>0</v>
      </c>
      <c r="F135" s="115">
        <f t="shared" ref="F135:BO135" si="284">E140</f>
        <v>0</v>
      </c>
      <c r="G135" s="115">
        <f t="shared" si="284"/>
        <v>0</v>
      </c>
      <c r="H135" s="115">
        <f t="shared" si="284"/>
        <v>0</v>
      </c>
      <c r="I135" s="115">
        <f t="shared" si="284"/>
        <v>0</v>
      </c>
      <c r="J135" s="115">
        <f t="shared" si="284"/>
        <v>0</v>
      </c>
      <c r="K135" s="115">
        <f t="shared" si="284"/>
        <v>0</v>
      </c>
      <c r="L135" s="115">
        <f t="shared" si="284"/>
        <v>0</v>
      </c>
      <c r="M135" s="115">
        <f t="shared" si="284"/>
        <v>0</v>
      </c>
      <c r="N135" s="115">
        <f t="shared" si="284"/>
        <v>0</v>
      </c>
      <c r="O135" s="115">
        <f t="shared" si="284"/>
        <v>0</v>
      </c>
      <c r="P135" s="115">
        <f t="shared" si="284"/>
        <v>0</v>
      </c>
      <c r="Q135" s="115">
        <f t="shared" si="284"/>
        <v>0</v>
      </c>
      <c r="R135" s="115">
        <f t="shared" si="284"/>
        <v>0</v>
      </c>
      <c r="S135" s="115">
        <f t="shared" si="284"/>
        <v>0</v>
      </c>
      <c r="T135" s="115">
        <f t="shared" si="284"/>
        <v>0</v>
      </c>
      <c r="U135" s="115">
        <f t="shared" si="284"/>
        <v>0</v>
      </c>
      <c r="V135" s="115">
        <f t="shared" si="284"/>
        <v>0</v>
      </c>
      <c r="W135" s="115">
        <f t="shared" si="284"/>
        <v>0</v>
      </c>
      <c r="X135" s="115">
        <f t="shared" si="284"/>
        <v>0</v>
      </c>
      <c r="Y135" s="115">
        <f t="shared" si="284"/>
        <v>0</v>
      </c>
      <c r="Z135" s="115">
        <f t="shared" si="284"/>
        <v>0</v>
      </c>
      <c r="AA135" s="115">
        <f t="shared" si="284"/>
        <v>0</v>
      </c>
      <c r="AB135" s="115">
        <f t="shared" si="284"/>
        <v>0</v>
      </c>
      <c r="AC135" s="115">
        <f t="shared" si="284"/>
        <v>0</v>
      </c>
      <c r="AD135" s="115">
        <f t="shared" si="284"/>
        <v>0</v>
      </c>
      <c r="AE135" s="115">
        <f t="shared" si="284"/>
        <v>0</v>
      </c>
      <c r="AF135" s="115">
        <f t="shared" si="284"/>
        <v>0</v>
      </c>
      <c r="AG135" s="115">
        <f t="shared" si="284"/>
        <v>0</v>
      </c>
      <c r="AH135" s="115">
        <f t="shared" si="284"/>
        <v>0</v>
      </c>
      <c r="AI135" s="115">
        <f t="shared" si="284"/>
        <v>0</v>
      </c>
      <c r="AJ135" s="115">
        <f t="shared" si="284"/>
        <v>0</v>
      </c>
      <c r="AK135" s="115">
        <f t="shared" si="284"/>
        <v>0</v>
      </c>
      <c r="AL135" s="115">
        <f t="shared" si="284"/>
        <v>0</v>
      </c>
      <c r="AM135" s="115">
        <f t="shared" si="284"/>
        <v>0</v>
      </c>
      <c r="AN135" s="115">
        <f t="shared" si="284"/>
        <v>0</v>
      </c>
      <c r="AO135" s="115">
        <f t="shared" si="284"/>
        <v>0</v>
      </c>
      <c r="AP135" s="115">
        <f t="shared" si="284"/>
        <v>0</v>
      </c>
      <c r="AQ135" s="115">
        <f t="shared" si="284"/>
        <v>0</v>
      </c>
      <c r="AR135" s="115">
        <f t="shared" si="284"/>
        <v>0</v>
      </c>
      <c r="AS135" s="115">
        <f t="shared" si="284"/>
        <v>0</v>
      </c>
      <c r="AT135" s="115">
        <f t="shared" si="284"/>
        <v>0</v>
      </c>
      <c r="AU135" s="115">
        <f t="shared" si="284"/>
        <v>0</v>
      </c>
      <c r="AV135" s="115">
        <f t="shared" si="284"/>
        <v>0</v>
      </c>
      <c r="AW135" s="115">
        <f t="shared" si="284"/>
        <v>0</v>
      </c>
      <c r="AX135" s="115">
        <f t="shared" si="284"/>
        <v>0</v>
      </c>
      <c r="AY135" s="115">
        <f t="shared" si="284"/>
        <v>0</v>
      </c>
      <c r="AZ135" s="115">
        <f t="shared" si="284"/>
        <v>0</v>
      </c>
      <c r="BA135" s="115">
        <f t="shared" si="284"/>
        <v>0</v>
      </c>
      <c r="BB135" s="115">
        <f t="shared" si="284"/>
        <v>0</v>
      </c>
      <c r="BC135" s="115">
        <f t="shared" si="284"/>
        <v>0</v>
      </c>
      <c r="BD135" s="115">
        <f t="shared" si="284"/>
        <v>0</v>
      </c>
      <c r="BE135" s="115">
        <f t="shared" si="284"/>
        <v>0</v>
      </c>
      <c r="BF135" s="115">
        <f t="shared" si="284"/>
        <v>0</v>
      </c>
      <c r="BG135" s="115">
        <f t="shared" si="284"/>
        <v>0</v>
      </c>
      <c r="BH135" s="115">
        <f t="shared" si="284"/>
        <v>0</v>
      </c>
      <c r="BI135" s="115">
        <f t="shared" si="284"/>
        <v>0</v>
      </c>
      <c r="BJ135" s="115">
        <f t="shared" si="284"/>
        <v>0</v>
      </c>
      <c r="BK135" s="115">
        <f t="shared" si="284"/>
        <v>0</v>
      </c>
      <c r="BL135" s="115">
        <f t="shared" si="284"/>
        <v>0</v>
      </c>
      <c r="BM135" s="115">
        <f t="shared" si="284"/>
        <v>1010556.0386670001</v>
      </c>
      <c r="BN135" s="115">
        <f t="shared" si="284"/>
        <v>1010556.0386670001</v>
      </c>
      <c r="BO135" s="115">
        <f t="shared" si="284"/>
        <v>1010556.0386670001</v>
      </c>
      <c r="BP135" s="115">
        <f t="shared" ref="BP135" si="285">BO140</f>
        <v>1010556.0386670001</v>
      </c>
      <c r="BQ135" s="115">
        <f t="shared" ref="BQ135" si="286">BP140</f>
        <v>0</v>
      </c>
      <c r="BR135" s="115">
        <f t="shared" ref="BR135" si="287">BQ140</f>
        <v>0</v>
      </c>
      <c r="BS135" s="115">
        <f t="shared" ref="BS135" si="288">BR140</f>
        <v>0</v>
      </c>
      <c r="BT135" s="115">
        <f t="shared" ref="BT135" si="289">BS140</f>
        <v>0</v>
      </c>
      <c r="BU135" s="115">
        <f t="shared" ref="BU135" si="290">BT140</f>
        <v>0</v>
      </c>
      <c r="BV135" s="115">
        <f t="shared" ref="BV135" si="291">BU140</f>
        <v>0</v>
      </c>
      <c r="BW135" s="115">
        <f t="shared" ref="BW135" si="292">BV140</f>
        <v>0</v>
      </c>
      <c r="BX135" s="115">
        <f t="shared" ref="BX135" si="293">BW140</f>
        <v>0</v>
      </c>
      <c r="BY135" s="115">
        <f t="shared" ref="BY135" si="294">BX140</f>
        <v>0</v>
      </c>
      <c r="BZ135" s="115">
        <f t="shared" ref="BZ135" si="295">BY140</f>
        <v>0</v>
      </c>
      <c r="CA135" s="115">
        <f t="shared" ref="CA135" si="296">BZ140</f>
        <v>0</v>
      </c>
    </row>
    <row r="136" spans="1:79" x14ac:dyDescent="0.2">
      <c r="A136" s="121"/>
      <c r="B136" s="116" t="s">
        <v>258</v>
      </c>
      <c r="C136" s="116"/>
      <c r="D136" s="305">
        <v>0</v>
      </c>
      <c r="E136" s="305">
        <v>0</v>
      </c>
      <c r="F136" s="305">
        <v>0</v>
      </c>
      <c r="G136" s="305">
        <v>0</v>
      </c>
      <c r="H136" s="305">
        <v>0</v>
      </c>
      <c r="I136" s="305">
        <v>0</v>
      </c>
      <c r="J136" s="305">
        <v>0</v>
      </c>
      <c r="K136" s="305">
        <v>0</v>
      </c>
      <c r="L136" s="305">
        <v>0</v>
      </c>
      <c r="M136" s="305">
        <v>0</v>
      </c>
      <c r="N136" s="305">
        <v>0</v>
      </c>
      <c r="O136" s="305">
        <v>0</v>
      </c>
      <c r="P136" s="305">
        <v>0</v>
      </c>
      <c r="Q136" s="305">
        <v>0</v>
      </c>
      <c r="R136" s="305">
        <v>0</v>
      </c>
      <c r="S136" s="305">
        <v>0</v>
      </c>
      <c r="T136" s="305">
        <v>0</v>
      </c>
      <c r="U136" s="305">
        <v>0</v>
      </c>
      <c r="V136" s="305">
        <v>0</v>
      </c>
      <c r="W136" s="305">
        <v>0</v>
      </c>
      <c r="X136" s="305">
        <v>0</v>
      </c>
      <c r="Y136" s="305">
        <v>0</v>
      </c>
      <c r="Z136" s="305">
        <v>0</v>
      </c>
      <c r="AA136" s="305">
        <v>0</v>
      </c>
      <c r="AB136" s="305">
        <v>0</v>
      </c>
      <c r="AC136" s="305">
        <v>0</v>
      </c>
      <c r="AD136" s="305">
        <v>0</v>
      </c>
      <c r="AE136" s="305">
        <v>0</v>
      </c>
      <c r="AF136" s="305">
        <v>0</v>
      </c>
      <c r="AG136" s="305">
        <v>0</v>
      </c>
      <c r="AH136" s="305">
        <v>0</v>
      </c>
      <c r="AI136" s="305">
        <v>0</v>
      </c>
      <c r="AJ136" s="305">
        <v>0</v>
      </c>
      <c r="AK136" s="305">
        <v>0</v>
      </c>
      <c r="AL136" s="305">
        <v>0</v>
      </c>
      <c r="AM136" s="305">
        <v>0</v>
      </c>
      <c r="AN136" s="305">
        <v>0</v>
      </c>
      <c r="AO136" s="305">
        <v>0</v>
      </c>
      <c r="AP136" s="305">
        <v>0</v>
      </c>
      <c r="AQ136" s="305">
        <v>0</v>
      </c>
      <c r="AR136" s="305">
        <v>0</v>
      </c>
      <c r="AS136" s="305">
        <v>0</v>
      </c>
      <c r="AT136" s="305">
        <v>0</v>
      </c>
      <c r="AU136" s="305">
        <v>0</v>
      </c>
      <c r="AV136" s="305">
        <v>0</v>
      </c>
      <c r="AW136" s="305">
        <v>0</v>
      </c>
      <c r="AX136" s="305">
        <v>0</v>
      </c>
      <c r="AY136" s="305">
        <v>0</v>
      </c>
      <c r="AZ136" s="305">
        <v>0</v>
      </c>
      <c r="BA136" s="305">
        <v>0</v>
      </c>
      <c r="BB136" s="305">
        <v>0</v>
      </c>
      <c r="BC136" s="305">
        <v>0</v>
      </c>
      <c r="BD136" s="305">
        <v>0</v>
      </c>
      <c r="BE136" s="305">
        <v>0</v>
      </c>
      <c r="BF136" s="305">
        <v>0</v>
      </c>
      <c r="BG136" s="305">
        <v>0</v>
      </c>
      <c r="BH136" s="305">
        <v>0</v>
      </c>
      <c r="BI136" s="305">
        <v>0</v>
      </c>
      <c r="BJ136" s="305">
        <v>0</v>
      </c>
      <c r="BK136" s="305">
        <v>0</v>
      </c>
      <c r="BL136" s="305">
        <v>0</v>
      </c>
      <c r="BM136" s="305">
        <v>0</v>
      </c>
      <c r="BN136" s="305">
        <v>0</v>
      </c>
      <c r="BO136" s="305">
        <v>0</v>
      </c>
      <c r="BP136" s="305">
        <v>-1010556.0386670001</v>
      </c>
      <c r="BQ136" s="305">
        <v>0</v>
      </c>
      <c r="BR136" s="305">
        <v>0</v>
      </c>
      <c r="BS136" s="305">
        <v>0</v>
      </c>
      <c r="BT136" s="305">
        <v>0</v>
      </c>
      <c r="BU136" s="305">
        <v>0</v>
      </c>
      <c r="BV136" s="305">
        <v>0</v>
      </c>
      <c r="BW136" s="305">
        <v>0</v>
      </c>
      <c r="BX136" s="305">
        <v>0</v>
      </c>
      <c r="BY136" s="305">
        <v>0</v>
      </c>
      <c r="BZ136" s="305">
        <v>0</v>
      </c>
      <c r="CA136" s="305">
        <v>0</v>
      </c>
    </row>
    <row r="137" spans="1:79" x14ac:dyDescent="0.2">
      <c r="A137" s="121"/>
      <c r="B137" s="116" t="s">
        <v>272</v>
      </c>
      <c r="C137" s="116"/>
      <c r="D137" s="305">
        <v>0</v>
      </c>
      <c r="E137" s="305">
        <v>0</v>
      </c>
      <c r="F137" s="305">
        <v>0</v>
      </c>
      <c r="G137" s="305">
        <v>0</v>
      </c>
      <c r="H137" s="305">
        <v>0</v>
      </c>
      <c r="I137" s="305">
        <v>0</v>
      </c>
      <c r="J137" s="305">
        <v>0</v>
      </c>
      <c r="K137" s="305">
        <v>0</v>
      </c>
      <c r="L137" s="305">
        <v>0</v>
      </c>
      <c r="M137" s="305">
        <v>0</v>
      </c>
      <c r="N137" s="305">
        <v>0</v>
      </c>
      <c r="O137" s="305">
        <v>0</v>
      </c>
      <c r="P137" s="305">
        <v>0</v>
      </c>
      <c r="Q137" s="305">
        <v>0</v>
      </c>
      <c r="R137" s="305">
        <v>0</v>
      </c>
      <c r="S137" s="305">
        <v>0</v>
      </c>
      <c r="T137" s="305">
        <v>0</v>
      </c>
      <c r="U137" s="305">
        <v>0</v>
      </c>
      <c r="V137" s="305">
        <v>0</v>
      </c>
      <c r="W137" s="305">
        <v>0</v>
      </c>
      <c r="X137" s="305">
        <v>0</v>
      </c>
      <c r="Y137" s="305">
        <v>0</v>
      </c>
      <c r="Z137" s="305">
        <v>0</v>
      </c>
      <c r="AA137" s="305">
        <v>0</v>
      </c>
      <c r="AB137" s="305">
        <v>0</v>
      </c>
      <c r="AC137" s="305">
        <v>0</v>
      </c>
      <c r="AD137" s="305">
        <v>0</v>
      </c>
      <c r="AE137" s="305">
        <v>0</v>
      </c>
      <c r="AF137" s="305">
        <v>0</v>
      </c>
      <c r="AG137" s="305">
        <v>0</v>
      </c>
      <c r="AH137" s="305">
        <v>0</v>
      </c>
      <c r="AI137" s="305">
        <v>0</v>
      </c>
      <c r="AJ137" s="305">
        <v>0</v>
      </c>
      <c r="AK137" s="305">
        <v>0</v>
      </c>
      <c r="AL137" s="305">
        <v>0</v>
      </c>
      <c r="AM137" s="305">
        <v>0</v>
      </c>
      <c r="AN137" s="305">
        <v>0</v>
      </c>
      <c r="AO137" s="305">
        <v>0</v>
      </c>
      <c r="AP137" s="305">
        <v>0</v>
      </c>
      <c r="AQ137" s="305">
        <v>0</v>
      </c>
      <c r="AR137" s="305">
        <v>0</v>
      </c>
      <c r="AS137" s="305">
        <v>0</v>
      </c>
      <c r="AT137" s="305">
        <v>0</v>
      </c>
      <c r="AU137" s="305">
        <v>0</v>
      </c>
      <c r="AV137" s="305">
        <v>0</v>
      </c>
      <c r="AW137" s="305">
        <v>0</v>
      </c>
      <c r="AX137" s="305">
        <v>0</v>
      </c>
      <c r="AY137" s="305">
        <v>0</v>
      </c>
      <c r="AZ137" s="305">
        <v>0</v>
      </c>
      <c r="BA137" s="305">
        <v>0</v>
      </c>
      <c r="BB137" s="305">
        <v>0</v>
      </c>
      <c r="BC137" s="305">
        <v>0</v>
      </c>
      <c r="BD137" s="305">
        <v>0</v>
      </c>
      <c r="BE137" s="305">
        <v>0</v>
      </c>
      <c r="BF137" s="305">
        <v>0</v>
      </c>
      <c r="BG137" s="305">
        <v>0</v>
      </c>
      <c r="BH137" s="305">
        <v>0</v>
      </c>
      <c r="BI137" s="305">
        <v>0</v>
      </c>
      <c r="BJ137" s="305">
        <v>0</v>
      </c>
      <c r="BK137" s="305">
        <v>0</v>
      </c>
      <c r="BL137" s="305">
        <v>1010556.0386670001</v>
      </c>
      <c r="BM137" s="305">
        <v>0</v>
      </c>
      <c r="BN137" s="305">
        <v>0</v>
      </c>
      <c r="BO137" s="305">
        <v>0</v>
      </c>
      <c r="BP137" s="305">
        <v>0</v>
      </c>
      <c r="BQ137" s="305">
        <v>0</v>
      </c>
      <c r="BR137" s="305">
        <v>0</v>
      </c>
      <c r="BS137" s="305">
        <v>0</v>
      </c>
      <c r="BT137" s="305">
        <v>0</v>
      </c>
      <c r="BU137" s="305">
        <v>0</v>
      </c>
      <c r="BV137" s="305">
        <v>0</v>
      </c>
      <c r="BW137" s="305">
        <v>0</v>
      </c>
      <c r="BX137" s="305">
        <v>0</v>
      </c>
      <c r="BY137" s="305">
        <v>0</v>
      </c>
      <c r="BZ137" s="305">
        <v>0</v>
      </c>
      <c r="CA137" s="305">
        <v>0</v>
      </c>
    </row>
    <row r="138" spans="1:79" x14ac:dyDescent="0.2">
      <c r="A138" s="116"/>
      <c r="B138" s="116" t="s">
        <v>270</v>
      </c>
      <c r="C138" s="124"/>
      <c r="D138" s="305">
        <v>0</v>
      </c>
      <c r="E138" s="305">
        <v>0</v>
      </c>
      <c r="F138" s="305">
        <v>0</v>
      </c>
      <c r="G138" s="305">
        <v>0</v>
      </c>
      <c r="H138" s="305">
        <v>0</v>
      </c>
      <c r="I138" s="305">
        <v>0</v>
      </c>
      <c r="J138" s="305">
        <v>0</v>
      </c>
      <c r="K138" s="305">
        <v>0</v>
      </c>
      <c r="L138" s="305">
        <v>0</v>
      </c>
      <c r="M138" s="305">
        <v>0</v>
      </c>
      <c r="N138" s="305">
        <v>0</v>
      </c>
      <c r="O138" s="305">
        <v>0</v>
      </c>
      <c r="P138" s="305">
        <v>0</v>
      </c>
      <c r="Q138" s="305">
        <v>0</v>
      </c>
      <c r="R138" s="305">
        <v>0</v>
      </c>
      <c r="S138" s="305">
        <v>0</v>
      </c>
      <c r="T138" s="305">
        <v>0</v>
      </c>
      <c r="U138" s="305">
        <v>0</v>
      </c>
      <c r="V138" s="305">
        <v>0</v>
      </c>
      <c r="W138" s="305">
        <v>0</v>
      </c>
      <c r="X138" s="305">
        <v>0</v>
      </c>
      <c r="Y138" s="305">
        <v>0</v>
      </c>
      <c r="Z138" s="305">
        <v>0</v>
      </c>
      <c r="AA138" s="305">
        <v>0</v>
      </c>
      <c r="AB138" s="305">
        <v>0</v>
      </c>
      <c r="AC138" s="305">
        <v>0</v>
      </c>
      <c r="AD138" s="305">
        <v>0</v>
      </c>
      <c r="AE138" s="305">
        <v>0</v>
      </c>
      <c r="AF138" s="305">
        <v>0</v>
      </c>
      <c r="AG138" s="305">
        <v>0</v>
      </c>
      <c r="AH138" s="305">
        <v>0</v>
      </c>
      <c r="AI138" s="305">
        <v>0</v>
      </c>
      <c r="AJ138" s="305">
        <v>0</v>
      </c>
      <c r="AK138" s="305">
        <v>0</v>
      </c>
      <c r="AL138" s="305">
        <v>0</v>
      </c>
      <c r="AM138" s="305">
        <v>0</v>
      </c>
      <c r="AN138" s="305">
        <v>0</v>
      </c>
      <c r="AO138" s="305">
        <v>0</v>
      </c>
      <c r="AP138" s="305">
        <v>0</v>
      </c>
      <c r="AQ138" s="305">
        <v>0</v>
      </c>
      <c r="AR138" s="305">
        <v>0</v>
      </c>
      <c r="AS138" s="305">
        <v>0</v>
      </c>
      <c r="AT138" s="305">
        <v>0</v>
      </c>
      <c r="AU138" s="305">
        <v>0</v>
      </c>
      <c r="AV138" s="305">
        <v>0</v>
      </c>
      <c r="AW138" s="305">
        <v>0</v>
      </c>
      <c r="AX138" s="305">
        <v>0</v>
      </c>
      <c r="AY138" s="305">
        <v>0</v>
      </c>
      <c r="AZ138" s="305">
        <v>0</v>
      </c>
      <c r="BA138" s="305">
        <v>0</v>
      </c>
      <c r="BB138" s="305">
        <v>0</v>
      </c>
      <c r="BC138" s="305">
        <v>0</v>
      </c>
      <c r="BD138" s="305">
        <v>0</v>
      </c>
      <c r="BE138" s="305">
        <v>0</v>
      </c>
      <c r="BF138" s="305">
        <v>0</v>
      </c>
      <c r="BG138" s="305">
        <v>0</v>
      </c>
      <c r="BH138" s="305">
        <v>0</v>
      </c>
      <c r="BI138" s="305">
        <v>0</v>
      </c>
      <c r="BJ138" s="305">
        <v>0</v>
      </c>
      <c r="BK138" s="305">
        <v>0</v>
      </c>
      <c r="BL138" s="305">
        <v>0</v>
      </c>
      <c r="BM138" s="305">
        <v>0</v>
      </c>
      <c r="BN138" s="305">
        <v>0</v>
      </c>
      <c r="BO138" s="305">
        <v>0</v>
      </c>
      <c r="BP138" s="305">
        <v>0</v>
      </c>
      <c r="BQ138" s="305">
        <v>0</v>
      </c>
      <c r="BR138" s="305">
        <v>0</v>
      </c>
      <c r="BS138" s="305">
        <v>0</v>
      </c>
      <c r="BT138" s="305">
        <v>0</v>
      </c>
      <c r="BU138" s="305">
        <v>0</v>
      </c>
      <c r="BV138" s="305">
        <v>0</v>
      </c>
      <c r="BW138" s="305">
        <v>0</v>
      </c>
      <c r="BX138" s="305">
        <v>0</v>
      </c>
      <c r="BY138" s="305">
        <v>0</v>
      </c>
      <c r="BZ138" s="305">
        <v>0</v>
      </c>
      <c r="CA138" s="305">
        <v>0</v>
      </c>
    </row>
    <row r="139" spans="1:79" x14ac:dyDescent="0.2">
      <c r="B139" s="39" t="s">
        <v>260</v>
      </c>
      <c r="D139" s="118">
        <f t="shared" ref="D139:BO139" si="297">SUM(D136:D138)</f>
        <v>0</v>
      </c>
      <c r="E139" s="118">
        <f t="shared" si="297"/>
        <v>0</v>
      </c>
      <c r="F139" s="118">
        <f t="shared" si="297"/>
        <v>0</v>
      </c>
      <c r="G139" s="118">
        <f t="shared" si="297"/>
        <v>0</v>
      </c>
      <c r="H139" s="118">
        <f t="shared" si="297"/>
        <v>0</v>
      </c>
      <c r="I139" s="118">
        <f t="shared" si="297"/>
        <v>0</v>
      </c>
      <c r="J139" s="118">
        <f t="shared" si="297"/>
        <v>0</v>
      </c>
      <c r="K139" s="118">
        <f t="shared" si="297"/>
        <v>0</v>
      </c>
      <c r="L139" s="118">
        <f t="shared" si="297"/>
        <v>0</v>
      </c>
      <c r="M139" s="118">
        <f t="shared" si="297"/>
        <v>0</v>
      </c>
      <c r="N139" s="118">
        <f t="shared" si="297"/>
        <v>0</v>
      </c>
      <c r="O139" s="118">
        <f t="shared" si="297"/>
        <v>0</v>
      </c>
      <c r="P139" s="118">
        <f t="shared" si="297"/>
        <v>0</v>
      </c>
      <c r="Q139" s="118">
        <f t="shared" si="297"/>
        <v>0</v>
      </c>
      <c r="R139" s="118">
        <f t="shared" si="297"/>
        <v>0</v>
      </c>
      <c r="S139" s="118">
        <f t="shared" si="297"/>
        <v>0</v>
      </c>
      <c r="T139" s="118">
        <f t="shared" si="297"/>
        <v>0</v>
      </c>
      <c r="U139" s="118">
        <f t="shared" si="297"/>
        <v>0</v>
      </c>
      <c r="V139" s="118">
        <f t="shared" si="297"/>
        <v>0</v>
      </c>
      <c r="W139" s="118">
        <f t="shared" si="297"/>
        <v>0</v>
      </c>
      <c r="X139" s="118">
        <f t="shared" si="297"/>
        <v>0</v>
      </c>
      <c r="Y139" s="118">
        <f t="shared" si="297"/>
        <v>0</v>
      </c>
      <c r="Z139" s="118">
        <f t="shared" si="297"/>
        <v>0</v>
      </c>
      <c r="AA139" s="118">
        <f t="shared" si="297"/>
        <v>0</v>
      </c>
      <c r="AB139" s="118">
        <f t="shared" si="297"/>
        <v>0</v>
      </c>
      <c r="AC139" s="118">
        <f t="shared" si="297"/>
        <v>0</v>
      </c>
      <c r="AD139" s="118">
        <f t="shared" si="297"/>
        <v>0</v>
      </c>
      <c r="AE139" s="118">
        <f t="shared" si="297"/>
        <v>0</v>
      </c>
      <c r="AF139" s="118">
        <f t="shared" si="297"/>
        <v>0</v>
      </c>
      <c r="AG139" s="118">
        <f t="shared" si="297"/>
        <v>0</v>
      </c>
      <c r="AH139" s="118">
        <f t="shared" si="297"/>
        <v>0</v>
      </c>
      <c r="AI139" s="118">
        <f t="shared" si="297"/>
        <v>0</v>
      </c>
      <c r="AJ139" s="118">
        <f t="shared" si="297"/>
        <v>0</v>
      </c>
      <c r="AK139" s="118">
        <f t="shared" si="297"/>
        <v>0</v>
      </c>
      <c r="AL139" s="118">
        <f t="shared" si="297"/>
        <v>0</v>
      </c>
      <c r="AM139" s="118">
        <f t="shared" si="297"/>
        <v>0</v>
      </c>
      <c r="AN139" s="118">
        <f t="shared" si="297"/>
        <v>0</v>
      </c>
      <c r="AO139" s="118">
        <f t="shared" si="297"/>
        <v>0</v>
      </c>
      <c r="AP139" s="118">
        <f t="shared" si="297"/>
        <v>0</v>
      </c>
      <c r="AQ139" s="118">
        <f t="shared" si="297"/>
        <v>0</v>
      </c>
      <c r="AR139" s="118">
        <f t="shared" si="297"/>
        <v>0</v>
      </c>
      <c r="AS139" s="118">
        <f t="shared" si="297"/>
        <v>0</v>
      </c>
      <c r="AT139" s="118">
        <f t="shared" si="297"/>
        <v>0</v>
      </c>
      <c r="AU139" s="118">
        <f t="shared" si="297"/>
        <v>0</v>
      </c>
      <c r="AV139" s="118">
        <f t="shared" si="297"/>
        <v>0</v>
      </c>
      <c r="AW139" s="118">
        <f t="shared" si="297"/>
        <v>0</v>
      </c>
      <c r="AX139" s="118">
        <f t="shared" si="297"/>
        <v>0</v>
      </c>
      <c r="AY139" s="118">
        <f t="shared" si="297"/>
        <v>0</v>
      </c>
      <c r="AZ139" s="118">
        <f t="shared" si="297"/>
        <v>0</v>
      </c>
      <c r="BA139" s="118">
        <f t="shared" si="297"/>
        <v>0</v>
      </c>
      <c r="BB139" s="118">
        <f t="shared" si="297"/>
        <v>0</v>
      </c>
      <c r="BC139" s="118">
        <f t="shared" si="297"/>
        <v>0</v>
      </c>
      <c r="BD139" s="118">
        <f t="shared" si="297"/>
        <v>0</v>
      </c>
      <c r="BE139" s="118">
        <f t="shared" si="297"/>
        <v>0</v>
      </c>
      <c r="BF139" s="118">
        <f t="shared" si="297"/>
        <v>0</v>
      </c>
      <c r="BG139" s="118">
        <f t="shared" si="297"/>
        <v>0</v>
      </c>
      <c r="BH139" s="118">
        <f t="shared" si="297"/>
        <v>0</v>
      </c>
      <c r="BI139" s="118">
        <f t="shared" si="297"/>
        <v>0</v>
      </c>
      <c r="BJ139" s="118">
        <f t="shared" si="297"/>
        <v>0</v>
      </c>
      <c r="BK139" s="118">
        <f t="shared" si="297"/>
        <v>0</v>
      </c>
      <c r="BL139" s="118">
        <f t="shared" si="297"/>
        <v>1010556.0386670001</v>
      </c>
      <c r="BM139" s="118">
        <f t="shared" si="297"/>
        <v>0</v>
      </c>
      <c r="BN139" s="118">
        <f t="shared" si="297"/>
        <v>0</v>
      </c>
      <c r="BO139" s="118">
        <f t="shared" si="297"/>
        <v>0</v>
      </c>
      <c r="BP139" s="118">
        <f t="shared" ref="BP139:BV139" si="298">SUM(BP136:BP138)</f>
        <v>-1010556.0386670001</v>
      </c>
      <c r="BQ139" s="118">
        <f t="shared" si="298"/>
        <v>0</v>
      </c>
      <c r="BR139" s="118">
        <f t="shared" si="298"/>
        <v>0</v>
      </c>
      <c r="BS139" s="118">
        <f t="shared" si="298"/>
        <v>0</v>
      </c>
      <c r="BT139" s="118">
        <f t="shared" si="298"/>
        <v>0</v>
      </c>
      <c r="BU139" s="118">
        <f t="shared" si="298"/>
        <v>0</v>
      </c>
      <c r="BV139" s="118">
        <f t="shared" si="298"/>
        <v>0</v>
      </c>
      <c r="BW139" s="118">
        <f t="shared" ref="BW139:CA139" si="299">SUM(BW136:BW138)</f>
        <v>0</v>
      </c>
      <c r="BX139" s="118">
        <f t="shared" si="299"/>
        <v>0</v>
      </c>
      <c r="BY139" s="118">
        <f t="shared" si="299"/>
        <v>0</v>
      </c>
      <c r="BZ139" s="118">
        <f t="shared" si="299"/>
        <v>0</v>
      </c>
      <c r="CA139" s="118">
        <f t="shared" si="299"/>
        <v>0</v>
      </c>
    </row>
    <row r="140" spans="1:79" x14ac:dyDescent="0.2">
      <c r="B140" s="39" t="s">
        <v>261</v>
      </c>
      <c r="D140" s="115">
        <f t="shared" ref="D140:BO140" si="300">D135+D139</f>
        <v>0</v>
      </c>
      <c r="E140" s="115">
        <f t="shared" si="300"/>
        <v>0</v>
      </c>
      <c r="F140" s="115">
        <f t="shared" si="300"/>
        <v>0</v>
      </c>
      <c r="G140" s="115">
        <f t="shared" si="300"/>
        <v>0</v>
      </c>
      <c r="H140" s="115">
        <f t="shared" si="300"/>
        <v>0</v>
      </c>
      <c r="I140" s="115">
        <f t="shared" si="300"/>
        <v>0</v>
      </c>
      <c r="J140" s="115">
        <f t="shared" si="300"/>
        <v>0</v>
      </c>
      <c r="K140" s="115">
        <f t="shared" si="300"/>
        <v>0</v>
      </c>
      <c r="L140" s="115">
        <f t="shared" si="300"/>
        <v>0</v>
      </c>
      <c r="M140" s="115">
        <f t="shared" si="300"/>
        <v>0</v>
      </c>
      <c r="N140" s="115">
        <f t="shared" si="300"/>
        <v>0</v>
      </c>
      <c r="O140" s="115">
        <f t="shared" si="300"/>
        <v>0</v>
      </c>
      <c r="P140" s="115">
        <f t="shared" si="300"/>
        <v>0</v>
      </c>
      <c r="Q140" s="115">
        <f t="shared" si="300"/>
        <v>0</v>
      </c>
      <c r="R140" s="115">
        <f t="shared" si="300"/>
        <v>0</v>
      </c>
      <c r="S140" s="115">
        <f t="shared" si="300"/>
        <v>0</v>
      </c>
      <c r="T140" s="115">
        <f t="shared" si="300"/>
        <v>0</v>
      </c>
      <c r="U140" s="115">
        <f t="shared" si="300"/>
        <v>0</v>
      </c>
      <c r="V140" s="115">
        <f t="shared" si="300"/>
        <v>0</v>
      </c>
      <c r="W140" s="115">
        <f t="shared" si="300"/>
        <v>0</v>
      </c>
      <c r="X140" s="115">
        <f t="shared" si="300"/>
        <v>0</v>
      </c>
      <c r="Y140" s="115">
        <f t="shared" si="300"/>
        <v>0</v>
      </c>
      <c r="Z140" s="115">
        <f t="shared" si="300"/>
        <v>0</v>
      </c>
      <c r="AA140" s="115">
        <f t="shared" si="300"/>
        <v>0</v>
      </c>
      <c r="AB140" s="115">
        <f t="shared" si="300"/>
        <v>0</v>
      </c>
      <c r="AC140" s="115">
        <f t="shared" si="300"/>
        <v>0</v>
      </c>
      <c r="AD140" s="115">
        <f t="shared" si="300"/>
        <v>0</v>
      </c>
      <c r="AE140" s="115">
        <f t="shared" si="300"/>
        <v>0</v>
      </c>
      <c r="AF140" s="115">
        <f t="shared" si="300"/>
        <v>0</v>
      </c>
      <c r="AG140" s="115">
        <f t="shared" si="300"/>
        <v>0</v>
      </c>
      <c r="AH140" s="115">
        <f t="shared" si="300"/>
        <v>0</v>
      </c>
      <c r="AI140" s="115">
        <f t="shared" si="300"/>
        <v>0</v>
      </c>
      <c r="AJ140" s="115">
        <f t="shared" si="300"/>
        <v>0</v>
      </c>
      <c r="AK140" s="115">
        <f t="shared" si="300"/>
        <v>0</v>
      </c>
      <c r="AL140" s="115">
        <f t="shared" si="300"/>
        <v>0</v>
      </c>
      <c r="AM140" s="115">
        <f t="shared" si="300"/>
        <v>0</v>
      </c>
      <c r="AN140" s="115">
        <f t="shared" si="300"/>
        <v>0</v>
      </c>
      <c r="AO140" s="115">
        <f t="shared" si="300"/>
        <v>0</v>
      </c>
      <c r="AP140" s="115">
        <f t="shared" si="300"/>
        <v>0</v>
      </c>
      <c r="AQ140" s="115">
        <f t="shared" si="300"/>
        <v>0</v>
      </c>
      <c r="AR140" s="115">
        <f t="shared" si="300"/>
        <v>0</v>
      </c>
      <c r="AS140" s="115">
        <f t="shared" si="300"/>
        <v>0</v>
      </c>
      <c r="AT140" s="115">
        <f t="shared" si="300"/>
        <v>0</v>
      </c>
      <c r="AU140" s="115">
        <f t="shared" si="300"/>
        <v>0</v>
      </c>
      <c r="AV140" s="115">
        <f t="shared" si="300"/>
        <v>0</v>
      </c>
      <c r="AW140" s="115">
        <f t="shared" si="300"/>
        <v>0</v>
      </c>
      <c r="AX140" s="115">
        <f t="shared" si="300"/>
        <v>0</v>
      </c>
      <c r="AY140" s="115">
        <f t="shared" si="300"/>
        <v>0</v>
      </c>
      <c r="AZ140" s="115">
        <f t="shared" si="300"/>
        <v>0</v>
      </c>
      <c r="BA140" s="115">
        <f t="shared" si="300"/>
        <v>0</v>
      </c>
      <c r="BB140" s="115">
        <f t="shared" si="300"/>
        <v>0</v>
      </c>
      <c r="BC140" s="115">
        <f t="shared" si="300"/>
        <v>0</v>
      </c>
      <c r="BD140" s="115">
        <f t="shared" si="300"/>
        <v>0</v>
      </c>
      <c r="BE140" s="115">
        <f t="shared" si="300"/>
        <v>0</v>
      </c>
      <c r="BF140" s="115">
        <f t="shared" si="300"/>
        <v>0</v>
      </c>
      <c r="BG140" s="115">
        <f t="shared" si="300"/>
        <v>0</v>
      </c>
      <c r="BH140" s="115">
        <f t="shared" si="300"/>
        <v>0</v>
      </c>
      <c r="BI140" s="115">
        <f t="shared" si="300"/>
        <v>0</v>
      </c>
      <c r="BJ140" s="115">
        <f t="shared" si="300"/>
        <v>0</v>
      </c>
      <c r="BK140" s="115">
        <f t="shared" si="300"/>
        <v>0</v>
      </c>
      <c r="BL140" s="115">
        <f t="shared" si="300"/>
        <v>1010556.0386670001</v>
      </c>
      <c r="BM140" s="115">
        <f t="shared" si="300"/>
        <v>1010556.0386670001</v>
      </c>
      <c r="BN140" s="115">
        <f t="shared" si="300"/>
        <v>1010556.0386670001</v>
      </c>
      <c r="BO140" s="115">
        <f t="shared" si="300"/>
        <v>1010556.0386670001</v>
      </c>
      <c r="BP140" s="115">
        <f t="shared" ref="BP140:BV140" si="301">BP135+BP139</f>
        <v>0</v>
      </c>
      <c r="BQ140" s="115">
        <f t="shared" si="301"/>
        <v>0</v>
      </c>
      <c r="BR140" s="115">
        <f t="shared" si="301"/>
        <v>0</v>
      </c>
      <c r="BS140" s="115">
        <f t="shared" si="301"/>
        <v>0</v>
      </c>
      <c r="BT140" s="115">
        <f t="shared" si="301"/>
        <v>0</v>
      </c>
      <c r="BU140" s="115">
        <f t="shared" si="301"/>
        <v>0</v>
      </c>
      <c r="BV140" s="115">
        <f t="shared" si="301"/>
        <v>0</v>
      </c>
      <c r="BW140" s="115">
        <f t="shared" ref="BW140:CA140" si="302">BW135+BW139</f>
        <v>0</v>
      </c>
      <c r="BX140" s="115">
        <f t="shared" si="302"/>
        <v>0</v>
      </c>
      <c r="BY140" s="115">
        <f t="shared" si="302"/>
        <v>0</v>
      </c>
      <c r="BZ140" s="115">
        <f t="shared" si="302"/>
        <v>0</v>
      </c>
      <c r="CA140" s="115">
        <f t="shared" si="302"/>
        <v>0</v>
      </c>
    </row>
    <row r="141" spans="1:79" x14ac:dyDescent="0.2"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114"/>
      <c r="AT141" s="114"/>
      <c r="AU141" s="114"/>
      <c r="AV141" s="114"/>
      <c r="AW141" s="114"/>
      <c r="AX141" s="114"/>
      <c r="AY141" s="114"/>
      <c r="AZ141" s="114"/>
      <c r="BA141" s="114"/>
      <c r="BB141" s="114"/>
      <c r="BC141" s="114"/>
      <c r="BD141" s="114"/>
      <c r="BE141" s="114"/>
      <c r="BF141" s="114"/>
      <c r="BG141" s="114"/>
      <c r="BH141" s="114"/>
      <c r="BI141" s="114"/>
      <c r="BJ141" s="114"/>
      <c r="BK141" s="114"/>
      <c r="BL141" s="114"/>
      <c r="BM141" s="114"/>
      <c r="BN141" s="114"/>
      <c r="BO141" s="114"/>
      <c r="BP141" s="114"/>
      <c r="BQ141" s="114"/>
      <c r="BR141" s="114"/>
      <c r="BS141" s="114"/>
      <c r="BT141" s="114"/>
      <c r="BU141" s="114"/>
      <c r="BV141" s="114"/>
      <c r="BY141" s="25"/>
      <c r="BZ141" s="25"/>
      <c r="CA141" s="25"/>
    </row>
    <row r="142" spans="1:79" s="121" customFormat="1" x14ac:dyDescent="0.2">
      <c r="A142" s="106" t="s">
        <v>278</v>
      </c>
      <c r="B142" s="39"/>
      <c r="C142" s="114">
        <v>18238161</v>
      </c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25"/>
      <c r="BX142" s="25"/>
      <c r="BY142" s="25"/>
      <c r="BZ142" s="25"/>
      <c r="CA142" s="25"/>
    </row>
    <row r="143" spans="1:79" s="116" customFormat="1" x14ac:dyDescent="0.2">
      <c r="A143" s="39"/>
      <c r="B143" s="39" t="s">
        <v>257</v>
      </c>
      <c r="C143" s="114">
        <v>25400361</v>
      </c>
      <c r="D143" s="115">
        <v>0</v>
      </c>
      <c r="E143" s="115">
        <f>D149</f>
        <v>0</v>
      </c>
      <c r="F143" s="115">
        <f>E149</f>
        <v>0</v>
      </c>
      <c r="G143" s="115">
        <f t="shared" ref="G143:BO143" si="303">F149</f>
        <v>0</v>
      </c>
      <c r="H143" s="115">
        <f t="shared" si="303"/>
        <v>0</v>
      </c>
      <c r="I143" s="115">
        <f t="shared" si="303"/>
        <v>0</v>
      </c>
      <c r="J143" s="115">
        <f t="shared" si="303"/>
        <v>0</v>
      </c>
      <c r="K143" s="115">
        <f t="shared" si="303"/>
        <v>-351.50704753688728</v>
      </c>
      <c r="L143" s="115">
        <f t="shared" si="303"/>
        <v>-2274.108186837766</v>
      </c>
      <c r="M143" s="115">
        <f t="shared" si="303"/>
        <v>-6288.3936197640251</v>
      </c>
      <c r="N143" s="115">
        <f t="shared" si="303"/>
        <v>-17688.921906717427</v>
      </c>
      <c r="O143" s="115">
        <f t="shared" si="303"/>
        <v>-39549.126935940309</v>
      </c>
      <c r="P143" s="115">
        <f t="shared" si="303"/>
        <v>-71413.40498883072</v>
      </c>
      <c r="Q143" s="115">
        <f t="shared" si="303"/>
        <v>-106783.80900258321</v>
      </c>
      <c r="R143" s="115">
        <f t="shared" si="303"/>
        <v>-136082.298426272</v>
      </c>
      <c r="S143" s="115">
        <f t="shared" si="303"/>
        <v>-157711.75558290488</v>
      </c>
      <c r="T143" s="115">
        <f t="shared" si="303"/>
        <v>-168815.65389830217</v>
      </c>
      <c r="U143" s="115">
        <f t="shared" si="303"/>
        <v>-97137.761536656035</v>
      </c>
      <c r="V143" s="115">
        <f t="shared" si="303"/>
        <v>-87136.998907818604</v>
      </c>
      <c r="W143" s="115">
        <f t="shared" si="303"/>
        <v>-71538.889062626622</v>
      </c>
      <c r="X143" s="115">
        <f t="shared" si="303"/>
        <v>-54471.320990851164</v>
      </c>
      <c r="Y143" s="115">
        <f t="shared" si="303"/>
        <v>-34180.629723944934</v>
      </c>
      <c r="Z143" s="115">
        <f t="shared" si="303"/>
        <v>-10881.920068880685</v>
      </c>
      <c r="AA143" s="115">
        <f t="shared" si="303"/>
        <v>11459.687873606312</v>
      </c>
      <c r="AB143" s="115">
        <f t="shared" si="303"/>
        <v>36041.404239555697</v>
      </c>
      <c r="AC143" s="115">
        <f t="shared" si="303"/>
        <v>73143.296476315678</v>
      </c>
      <c r="AD143" s="115">
        <f t="shared" si="303"/>
        <v>134046.04821059894</v>
      </c>
      <c r="AE143" s="115">
        <f t="shared" si="303"/>
        <v>53599.553828409742</v>
      </c>
      <c r="AF143" s="115">
        <f t="shared" si="303"/>
        <v>123757.82001424729</v>
      </c>
      <c r="AG143" s="115">
        <f t="shared" si="303"/>
        <v>249024.3041587359</v>
      </c>
      <c r="AH143" s="115">
        <f t="shared" si="303"/>
        <v>331727.31630931405</v>
      </c>
      <c r="AI143" s="115">
        <f t="shared" si="303"/>
        <v>412937.74610551615</v>
      </c>
      <c r="AJ143" s="115">
        <f t="shared" si="303"/>
        <v>489337.63920044753</v>
      </c>
      <c r="AK143" s="115">
        <f t="shared" si="303"/>
        <v>563394.78274136351</v>
      </c>
      <c r="AL143" s="115">
        <f t="shared" si="303"/>
        <v>634609.59975897009</v>
      </c>
      <c r="AM143" s="115">
        <f t="shared" si="303"/>
        <v>696453.5572898672</v>
      </c>
      <c r="AN143" s="115">
        <f t="shared" si="303"/>
        <v>748899.39157818432</v>
      </c>
      <c r="AO143" s="115">
        <f t="shared" si="303"/>
        <v>800082.92199521407</v>
      </c>
      <c r="AP143" s="115">
        <f t="shared" si="303"/>
        <v>861576.76956302673</v>
      </c>
      <c r="AQ143" s="115">
        <f t="shared" si="303"/>
        <v>936888.33136002184</v>
      </c>
      <c r="AR143" s="115">
        <f t="shared" si="303"/>
        <v>1032698.258483157</v>
      </c>
      <c r="AS143" s="115">
        <f t="shared" si="303"/>
        <v>391673.32431365852</v>
      </c>
      <c r="AT143" s="115">
        <f t="shared" si="303"/>
        <v>504701.0107074143</v>
      </c>
      <c r="AU143" s="115">
        <f t="shared" si="303"/>
        <v>620284.91251203883</v>
      </c>
      <c r="AV143" s="115">
        <f t="shared" si="303"/>
        <v>731658.32510592684</v>
      </c>
      <c r="AW143" s="115">
        <f t="shared" si="303"/>
        <v>842431.79556470294</v>
      </c>
      <c r="AX143" s="115">
        <f t="shared" si="303"/>
        <v>947998.91401575215</v>
      </c>
      <c r="AY143" s="115">
        <f t="shared" si="303"/>
        <v>1047941.2303915874</v>
      </c>
      <c r="AZ143" s="115">
        <f t="shared" si="303"/>
        <v>1139397.4682155307</v>
      </c>
      <c r="BA143" s="115">
        <f t="shared" si="303"/>
        <v>1196393.5782155308</v>
      </c>
      <c r="BB143" s="115">
        <f t="shared" si="303"/>
        <v>1253221.3982155309</v>
      </c>
      <c r="BC143" s="115">
        <f t="shared" si="303"/>
        <v>1316570.478215531</v>
      </c>
      <c r="BD143" s="115">
        <f t="shared" si="303"/>
        <v>1391962.498215531</v>
      </c>
      <c r="BE143" s="115">
        <f t="shared" si="303"/>
        <v>172697.87817743979</v>
      </c>
      <c r="BF143" s="115">
        <f t="shared" si="303"/>
        <v>233759.00407401824</v>
      </c>
      <c r="BG143" s="115">
        <f t="shared" si="303"/>
        <v>296892.50822258054</v>
      </c>
      <c r="BH143" s="115">
        <f t="shared" si="303"/>
        <v>351067.35803546215</v>
      </c>
      <c r="BI143" s="115">
        <f t="shared" si="303"/>
        <v>397295.24532041082</v>
      </c>
      <c r="BJ143" s="115">
        <f t="shared" si="303"/>
        <v>433368.95282622677</v>
      </c>
      <c r="BK143" s="115">
        <f t="shared" si="303"/>
        <v>450465.49036095198</v>
      </c>
      <c r="BL143" s="115">
        <f t="shared" si="303"/>
        <v>451853.76136630197</v>
      </c>
      <c r="BM143" s="115">
        <f t="shared" si="303"/>
        <v>449572.30136630195</v>
      </c>
      <c r="BN143" s="115">
        <f t="shared" si="303"/>
        <v>448825.63136630197</v>
      </c>
      <c r="BO143" s="115">
        <f t="shared" si="303"/>
        <v>443347.39136630198</v>
      </c>
      <c r="BP143" s="115">
        <f t="shared" ref="BP143" si="304">BO149</f>
        <v>432089.44136630197</v>
      </c>
      <c r="BQ143" s="115">
        <f t="shared" ref="BQ143" si="305">BP149</f>
        <v>-39049.129639048013</v>
      </c>
      <c r="BR143" s="115">
        <f t="shared" ref="BR143" si="306">BQ149</f>
        <v>-63775.299639048011</v>
      </c>
      <c r="BS143" s="115">
        <f t="shared" ref="BS143" si="307">BR149</f>
        <v>-89578.249639048008</v>
      </c>
      <c r="BT143" s="115">
        <f t="shared" ref="BT143" si="308">BS149</f>
        <v>-113471.29963904801</v>
      </c>
      <c r="BU143" s="115">
        <f t="shared" ref="BU143" si="309">BT149</f>
        <v>-134859.049639048</v>
      </c>
      <c r="BV143" s="115">
        <f t="shared" ref="BV143" si="310">BU149</f>
        <v>-154593.80963904801</v>
      </c>
      <c r="BW143" s="115">
        <f t="shared" ref="BW143" si="311">BV149</f>
        <v>-164841.10963904799</v>
      </c>
      <c r="BX143" s="115">
        <f t="shared" ref="BX143" si="312">BW149</f>
        <v>-159082.63963904799</v>
      </c>
      <c r="BY143" s="115">
        <f t="shared" ref="BY143" si="313">BX149</f>
        <v>-159082.63963904799</v>
      </c>
      <c r="BZ143" s="115">
        <f t="shared" ref="BZ143" si="314">BY149</f>
        <v>-159082.63963904799</v>
      </c>
      <c r="CA143" s="115">
        <f t="shared" ref="CA143" si="315">BZ149</f>
        <v>-159082.63963904799</v>
      </c>
    </row>
    <row r="144" spans="1:79" x14ac:dyDescent="0.2">
      <c r="A144" s="121"/>
      <c r="B144" s="314" t="s">
        <v>258</v>
      </c>
      <c r="C144" s="116"/>
      <c r="D144" s="305">
        <v>0</v>
      </c>
      <c r="E144" s="305">
        <v>0</v>
      </c>
      <c r="F144" s="305">
        <v>0</v>
      </c>
      <c r="G144" s="305">
        <v>0</v>
      </c>
      <c r="H144" s="305">
        <v>0</v>
      </c>
      <c r="I144" s="305">
        <v>0</v>
      </c>
      <c r="J144" s="305">
        <v>0</v>
      </c>
      <c r="K144" s="305">
        <v>0</v>
      </c>
      <c r="L144" s="305">
        <v>0</v>
      </c>
      <c r="M144" s="305">
        <v>0</v>
      </c>
      <c r="N144" s="305">
        <v>0</v>
      </c>
      <c r="O144" s="305">
        <v>0</v>
      </c>
      <c r="P144" s="305">
        <v>0</v>
      </c>
      <c r="Q144" s="305">
        <v>0</v>
      </c>
      <c r="R144" s="305">
        <v>0</v>
      </c>
      <c r="S144" s="305">
        <v>0</v>
      </c>
      <c r="T144" s="305">
        <v>71413.40498883072</v>
      </c>
      <c r="U144" s="305">
        <v>0</v>
      </c>
      <c r="V144" s="305">
        <v>0</v>
      </c>
      <c r="W144" s="305">
        <v>0</v>
      </c>
      <c r="X144" s="305">
        <v>0</v>
      </c>
      <c r="Y144" s="305">
        <v>0</v>
      </c>
      <c r="Z144" s="305">
        <v>0</v>
      </c>
      <c r="AA144" s="305">
        <v>0</v>
      </c>
      <c r="AB144" s="305">
        <v>0</v>
      </c>
      <c r="AC144" s="305">
        <v>0</v>
      </c>
      <c r="AD144" s="305">
        <v>0</v>
      </c>
      <c r="AE144" s="305">
        <v>0</v>
      </c>
      <c r="AF144" s="305">
        <v>45703.938471126392</v>
      </c>
      <c r="AG144" s="305">
        <v>0</v>
      </c>
      <c r="AH144" s="305">
        <v>0</v>
      </c>
      <c r="AI144" s="305">
        <v>0</v>
      </c>
      <c r="AJ144" s="305">
        <v>0</v>
      </c>
      <c r="AK144" s="305">
        <v>0</v>
      </c>
      <c r="AL144" s="305">
        <v>0</v>
      </c>
      <c r="AM144" s="305">
        <v>0</v>
      </c>
      <c r="AN144" s="305">
        <v>0</v>
      </c>
      <c r="AO144" s="305">
        <v>0</v>
      </c>
      <c r="AP144" s="305">
        <v>0</v>
      </c>
      <c r="AQ144" s="305">
        <v>0</v>
      </c>
      <c r="AR144" s="305">
        <v>-748899.39157818398</v>
      </c>
      <c r="AS144" s="305">
        <v>0</v>
      </c>
      <c r="AT144" s="305">
        <v>0</v>
      </c>
      <c r="AU144" s="305">
        <v>0</v>
      </c>
      <c r="AV144" s="305">
        <v>0</v>
      </c>
      <c r="AW144" s="305">
        <v>0</v>
      </c>
      <c r="AX144" s="305">
        <v>0</v>
      </c>
      <c r="AY144" s="305">
        <v>0</v>
      </c>
      <c r="AZ144" s="305">
        <v>0</v>
      </c>
      <c r="BA144" s="305">
        <v>0</v>
      </c>
      <c r="BB144" s="305">
        <v>0</v>
      </c>
      <c r="BC144" s="305">
        <v>0</v>
      </c>
      <c r="BD144" s="305">
        <v>-1139397.47</v>
      </c>
      <c r="BE144" s="305">
        <v>0</v>
      </c>
      <c r="BF144" s="305">
        <v>0</v>
      </c>
      <c r="BG144" s="305">
        <v>0</v>
      </c>
      <c r="BH144" s="305">
        <v>0</v>
      </c>
      <c r="BI144" s="305">
        <v>0</v>
      </c>
      <c r="BJ144" s="305">
        <v>0</v>
      </c>
      <c r="BK144" s="305">
        <v>0</v>
      </c>
      <c r="BL144" s="305">
        <v>0</v>
      </c>
      <c r="BM144" s="305">
        <v>0</v>
      </c>
      <c r="BN144" s="305">
        <v>0</v>
      </c>
      <c r="BO144" s="305">
        <v>0</v>
      </c>
      <c r="BP144" s="305">
        <v>-451853.74100534996</v>
      </c>
      <c r="BQ144" s="305">
        <v>0</v>
      </c>
      <c r="BR144" s="305">
        <v>0</v>
      </c>
      <c r="BS144" s="305">
        <v>0</v>
      </c>
      <c r="BT144" s="305">
        <v>0</v>
      </c>
      <c r="BU144" s="305">
        <v>0</v>
      </c>
      <c r="BV144" s="305">
        <v>0</v>
      </c>
      <c r="BW144" s="305">
        <v>0</v>
      </c>
      <c r="BX144" s="305"/>
      <c r="BY144" s="305"/>
      <c r="BZ144" s="305"/>
      <c r="CA144" s="305"/>
    </row>
    <row r="145" spans="1:79" x14ac:dyDescent="0.2">
      <c r="A145" s="121"/>
      <c r="B145" s="314" t="s">
        <v>399</v>
      </c>
      <c r="C145" s="116"/>
      <c r="D145" s="305">
        <v>0</v>
      </c>
      <c r="E145" s="305">
        <v>0</v>
      </c>
      <c r="F145" s="305">
        <v>0</v>
      </c>
      <c r="G145" s="305">
        <v>0</v>
      </c>
      <c r="H145" s="305">
        <v>0</v>
      </c>
      <c r="I145" s="305">
        <v>0</v>
      </c>
      <c r="J145" s="305">
        <v>0</v>
      </c>
      <c r="K145" s="305">
        <v>0</v>
      </c>
      <c r="L145" s="305">
        <v>0</v>
      </c>
      <c r="M145" s="305">
        <v>0</v>
      </c>
      <c r="N145" s="305">
        <v>0</v>
      </c>
      <c r="O145" s="305">
        <v>0</v>
      </c>
      <c r="P145" s="305">
        <v>0</v>
      </c>
      <c r="Q145" s="305">
        <v>0</v>
      </c>
      <c r="R145" s="305">
        <v>0</v>
      </c>
      <c r="S145" s="305">
        <v>0</v>
      </c>
      <c r="T145" s="305">
        <v>0</v>
      </c>
      <c r="U145" s="305">
        <v>0</v>
      </c>
      <c r="V145" s="305">
        <v>0</v>
      </c>
      <c r="W145" s="305">
        <v>0</v>
      </c>
      <c r="X145" s="305">
        <v>0</v>
      </c>
      <c r="Y145" s="305">
        <v>0</v>
      </c>
      <c r="Z145" s="305">
        <v>0</v>
      </c>
      <c r="AA145" s="305">
        <v>0</v>
      </c>
      <c r="AB145" s="305">
        <v>0</v>
      </c>
      <c r="AC145" s="305">
        <v>0</v>
      </c>
      <c r="AD145" s="305">
        <v>-166443.40998380136</v>
      </c>
      <c r="AE145" s="305">
        <v>-1487.7317948289128</v>
      </c>
      <c r="AF145" s="305">
        <v>104.12251487671165</v>
      </c>
      <c r="AG145" s="305">
        <v>-33.006616445709369</v>
      </c>
      <c r="AH145" s="305">
        <v>-1.414929565435159</v>
      </c>
      <c r="AI145" s="305">
        <v>0</v>
      </c>
      <c r="AJ145" s="305">
        <v>0</v>
      </c>
      <c r="AK145" s="305">
        <v>0</v>
      </c>
      <c r="AL145" s="305">
        <v>0</v>
      </c>
      <c r="AM145" s="305">
        <v>0</v>
      </c>
      <c r="AN145" s="305">
        <v>0</v>
      </c>
      <c r="AO145" s="305">
        <v>0</v>
      </c>
      <c r="AP145" s="305">
        <v>0</v>
      </c>
      <c r="AQ145" s="305">
        <v>0</v>
      </c>
      <c r="AR145" s="305">
        <v>0</v>
      </c>
      <c r="AS145" s="305">
        <v>0</v>
      </c>
      <c r="AT145" s="305">
        <v>0</v>
      </c>
      <c r="AU145" s="305">
        <v>0</v>
      </c>
      <c r="AV145" s="305">
        <v>0</v>
      </c>
      <c r="AW145" s="305">
        <v>0</v>
      </c>
      <c r="AX145" s="305">
        <v>0</v>
      </c>
      <c r="AY145" s="305">
        <v>0</v>
      </c>
      <c r="AZ145" s="305">
        <v>0</v>
      </c>
      <c r="BA145" s="305">
        <v>0</v>
      </c>
      <c r="BB145" s="305">
        <v>0</v>
      </c>
      <c r="BC145" s="305">
        <v>0</v>
      </c>
      <c r="BD145" s="305">
        <v>0</v>
      </c>
      <c r="BE145" s="305">
        <v>0</v>
      </c>
      <c r="BF145" s="305">
        <v>0</v>
      </c>
      <c r="BG145" s="305">
        <v>0</v>
      </c>
      <c r="BH145" s="305">
        <v>0</v>
      </c>
      <c r="BI145" s="305">
        <v>0</v>
      </c>
      <c r="BJ145" s="305">
        <v>0</v>
      </c>
      <c r="BK145" s="305">
        <v>0</v>
      </c>
      <c r="BL145" s="305">
        <v>0</v>
      </c>
      <c r="BM145" s="305">
        <v>0</v>
      </c>
      <c r="BN145" s="305">
        <v>0</v>
      </c>
      <c r="BO145" s="305">
        <v>0</v>
      </c>
      <c r="BP145" s="305">
        <v>0</v>
      </c>
      <c r="BQ145" s="305">
        <v>0</v>
      </c>
      <c r="BR145" s="305">
        <v>0</v>
      </c>
      <c r="BS145" s="305">
        <v>0</v>
      </c>
      <c r="BT145" s="305">
        <v>0</v>
      </c>
      <c r="BU145" s="305">
        <v>0</v>
      </c>
      <c r="BV145" s="305">
        <v>0</v>
      </c>
      <c r="BW145" s="305">
        <v>0</v>
      </c>
      <c r="BX145" s="305"/>
      <c r="BY145" s="305"/>
      <c r="BZ145" s="305"/>
      <c r="CA145" s="305"/>
    </row>
    <row r="146" spans="1:79" x14ac:dyDescent="0.2">
      <c r="A146" s="121"/>
      <c r="B146" s="314" t="s">
        <v>403</v>
      </c>
      <c r="C146" s="116"/>
      <c r="D146" s="305">
        <v>0</v>
      </c>
      <c r="E146" s="305">
        <v>0</v>
      </c>
      <c r="F146" s="305">
        <v>0</v>
      </c>
      <c r="G146" s="305">
        <v>0</v>
      </c>
      <c r="H146" s="305">
        <v>0</v>
      </c>
      <c r="I146" s="305">
        <v>0</v>
      </c>
      <c r="J146" s="305">
        <v>0</v>
      </c>
      <c r="K146" s="305">
        <v>0</v>
      </c>
      <c r="L146" s="305">
        <v>0</v>
      </c>
      <c r="M146" s="305">
        <v>0</v>
      </c>
      <c r="N146" s="305">
        <v>0</v>
      </c>
      <c r="O146" s="305">
        <v>0</v>
      </c>
      <c r="P146" s="305">
        <v>0</v>
      </c>
      <c r="Q146" s="305">
        <v>0</v>
      </c>
      <c r="R146" s="305">
        <v>0</v>
      </c>
      <c r="S146" s="305">
        <v>0</v>
      </c>
      <c r="T146" s="305">
        <v>0</v>
      </c>
      <c r="U146" s="305">
        <v>0</v>
      </c>
      <c r="V146" s="305">
        <v>0</v>
      </c>
      <c r="W146" s="305">
        <v>0</v>
      </c>
      <c r="X146" s="305">
        <v>0</v>
      </c>
      <c r="Y146" s="305">
        <v>0</v>
      </c>
      <c r="Z146" s="305">
        <v>0</v>
      </c>
      <c r="AA146" s="305">
        <v>0</v>
      </c>
      <c r="AB146" s="305">
        <v>0</v>
      </c>
      <c r="AC146" s="305">
        <v>0</v>
      </c>
      <c r="AD146" s="305">
        <v>0</v>
      </c>
      <c r="AE146" s="305">
        <v>0</v>
      </c>
      <c r="AF146" s="305">
        <v>0</v>
      </c>
      <c r="AG146" s="305">
        <v>0</v>
      </c>
      <c r="AH146" s="305">
        <v>0</v>
      </c>
      <c r="AI146" s="305">
        <v>0</v>
      </c>
      <c r="AJ146" s="305">
        <v>0</v>
      </c>
      <c r="AK146" s="305">
        <v>0</v>
      </c>
      <c r="AL146" s="305">
        <v>0</v>
      </c>
      <c r="AM146" s="305">
        <v>0</v>
      </c>
      <c r="AN146" s="305">
        <v>0</v>
      </c>
      <c r="AO146" s="305">
        <v>0</v>
      </c>
      <c r="AP146" s="305">
        <v>0</v>
      </c>
      <c r="AQ146" s="305">
        <v>0</v>
      </c>
      <c r="AR146" s="305">
        <v>0</v>
      </c>
      <c r="AS146" s="305">
        <v>0</v>
      </c>
      <c r="AT146" s="305">
        <v>0</v>
      </c>
      <c r="AU146" s="305">
        <v>0</v>
      </c>
      <c r="AV146" s="305">
        <v>0</v>
      </c>
      <c r="AW146" s="305">
        <v>0</v>
      </c>
      <c r="AX146" s="305">
        <v>0</v>
      </c>
      <c r="AY146" s="305">
        <v>0</v>
      </c>
      <c r="AZ146" s="305"/>
      <c r="BA146" s="305"/>
      <c r="BB146" s="305"/>
      <c r="BC146" s="305"/>
      <c r="BD146" s="305">
        <v>-150550.9</v>
      </c>
      <c r="BE146" s="305"/>
      <c r="BF146" s="305"/>
      <c r="BG146" s="305"/>
      <c r="BH146" s="305">
        <v>0</v>
      </c>
      <c r="BI146" s="305">
        <v>0</v>
      </c>
      <c r="BJ146" s="305">
        <v>0</v>
      </c>
      <c r="BK146" s="305">
        <v>0</v>
      </c>
      <c r="BL146" s="305">
        <v>0</v>
      </c>
      <c r="BM146" s="305">
        <v>0</v>
      </c>
      <c r="BN146" s="305">
        <v>0</v>
      </c>
      <c r="BO146" s="305">
        <v>0</v>
      </c>
      <c r="BP146" s="305">
        <v>0</v>
      </c>
      <c r="BQ146" s="305">
        <v>0</v>
      </c>
      <c r="BR146" s="305">
        <v>0</v>
      </c>
      <c r="BS146" s="305">
        <v>0</v>
      </c>
      <c r="BT146" s="305">
        <v>0</v>
      </c>
      <c r="BU146" s="305">
        <v>0</v>
      </c>
      <c r="BV146" s="305">
        <v>0</v>
      </c>
      <c r="BW146" s="305">
        <v>0</v>
      </c>
      <c r="BX146" s="305"/>
      <c r="BY146" s="305"/>
      <c r="BZ146" s="305"/>
      <c r="CA146" s="305"/>
    </row>
    <row r="147" spans="1:79" x14ac:dyDescent="0.2">
      <c r="A147" s="116"/>
      <c r="B147" s="314" t="s">
        <v>406</v>
      </c>
      <c r="C147" s="124"/>
      <c r="D147" s="305">
        <v>0</v>
      </c>
      <c r="E147" s="305">
        <v>0</v>
      </c>
      <c r="F147" s="305">
        <v>0</v>
      </c>
      <c r="G147" s="305">
        <v>0</v>
      </c>
      <c r="H147" s="305">
        <v>0</v>
      </c>
      <c r="I147" s="305">
        <v>0</v>
      </c>
      <c r="J147" s="305">
        <v>-351.50704753688728</v>
      </c>
      <c r="K147" s="305">
        <v>-1922.6011393008787</v>
      </c>
      <c r="L147" s="305">
        <v>-4014.2854329262591</v>
      </c>
      <c r="M147" s="305">
        <v>-11400.528286953404</v>
      </c>
      <c r="N147" s="305">
        <v>-21860.205029222881</v>
      </c>
      <c r="O147" s="305">
        <v>-31864.278052890408</v>
      </c>
      <c r="P147" s="305">
        <v>-35370.404013752493</v>
      </c>
      <c r="Q147" s="305">
        <v>-29298.489423688803</v>
      </c>
      <c r="R147" s="305">
        <v>-21629.457156632874</v>
      </c>
      <c r="S147" s="305">
        <v>-11103.898315397297</v>
      </c>
      <c r="T147" s="305">
        <v>264.48737281542498</v>
      </c>
      <c r="U147" s="305">
        <v>10000.762628837429</v>
      </c>
      <c r="V147" s="305">
        <v>15598.109845191982</v>
      </c>
      <c r="W147" s="305">
        <v>17067.568071775455</v>
      </c>
      <c r="X147" s="305">
        <v>20290.691266906233</v>
      </c>
      <c r="Y147" s="305">
        <v>23298.709655064249</v>
      </c>
      <c r="Z147" s="305">
        <v>22341.607942486997</v>
      </c>
      <c r="AA147" s="305">
        <v>24581.716365949385</v>
      </c>
      <c r="AB147" s="305">
        <v>37101.892236759973</v>
      </c>
      <c r="AC147" s="305">
        <v>60902.751734283265</v>
      </c>
      <c r="AD147" s="305">
        <v>85996.915601612171</v>
      </c>
      <c r="AE147" s="305">
        <v>71645.997980666463</v>
      </c>
      <c r="AF147" s="305">
        <v>79458.423158485515</v>
      </c>
      <c r="AG147" s="305">
        <v>82736.018767023852</v>
      </c>
      <c r="AH147" s="305">
        <v>81211.844725767543</v>
      </c>
      <c r="AI147" s="305">
        <v>76399.893094931394</v>
      </c>
      <c r="AJ147" s="305">
        <v>74057.143540915989</v>
      </c>
      <c r="AK147" s="305">
        <v>71214.817017606532</v>
      </c>
      <c r="AL147" s="305">
        <v>61843.957530897089</v>
      </c>
      <c r="AM147" s="305">
        <v>52445.834288317157</v>
      </c>
      <c r="AN147" s="305">
        <v>51183.530417029775</v>
      </c>
      <c r="AO147" s="305">
        <v>61493.847567812714</v>
      </c>
      <c r="AP147" s="305">
        <v>75311.561796995084</v>
      </c>
      <c r="AQ147" s="305">
        <v>95809.927123135174</v>
      </c>
      <c r="AR147" s="305">
        <v>107874.45740868541</v>
      </c>
      <c r="AS147" s="305">
        <v>113027.68639375578</v>
      </c>
      <c r="AT147" s="305">
        <v>115583.90180462452</v>
      </c>
      <c r="AU147" s="305">
        <v>111373.41259388805</v>
      </c>
      <c r="AV147" s="305">
        <v>110773.47045877605</v>
      </c>
      <c r="AW147" s="305">
        <v>105567.1184510492</v>
      </c>
      <c r="AX147" s="305">
        <v>99942.316375835158</v>
      </c>
      <c r="AY147" s="305">
        <v>91456.237823943418</v>
      </c>
      <c r="AZ147" s="305">
        <v>56996.11</v>
      </c>
      <c r="BA147" s="305">
        <v>56827.82</v>
      </c>
      <c r="BB147" s="305">
        <v>63349.08</v>
      </c>
      <c r="BC147" s="305">
        <v>75392.02</v>
      </c>
      <c r="BD147" s="305">
        <v>70683.749961908572</v>
      </c>
      <c r="BE147" s="305">
        <v>61061.125896578451</v>
      </c>
      <c r="BF147" s="305">
        <v>63133.504148562322</v>
      </c>
      <c r="BG147" s="305">
        <v>54174.849812881635</v>
      </c>
      <c r="BH147" s="305">
        <v>46227.887284948636</v>
      </c>
      <c r="BI147" s="305">
        <v>36073.707505815932</v>
      </c>
      <c r="BJ147" s="305">
        <v>17096.537534725201</v>
      </c>
      <c r="BK147" s="305">
        <v>1388.2710053499641</v>
      </c>
      <c r="BL147" s="117">
        <f>'Schedule 7'!C24</f>
        <v>-2281.46</v>
      </c>
      <c r="BM147" s="117">
        <f>'Schedule 7'!D24</f>
        <v>-746.67</v>
      </c>
      <c r="BN147" s="117">
        <f>'Schedule 7'!E24</f>
        <v>-5478.24</v>
      </c>
      <c r="BO147" s="117">
        <f>'Schedule 7'!F24</f>
        <v>-11257.95</v>
      </c>
      <c r="BP147" s="117">
        <f>'Schedule 7'!G24</f>
        <v>-19284.830000000002</v>
      </c>
      <c r="BQ147" s="117">
        <f>'Schedule 7'!H24</f>
        <v>-24726.17</v>
      </c>
      <c r="BR147" s="117">
        <f>'Schedule 7'!I24</f>
        <v>-25802.95</v>
      </c>
      <c r="BS147" s="117">
        <f>'Schedule 7'!J24</f>
        <v>-23893.05</v>
      </c>
      <c r="BT147" s="117">
        <f>'Schedule 7'!K24</f>
        <v>-21387.75</v>
      </c>
      <c r="BU147" s="117">
        <f>'Schedule 7'!L24</f>
        <v>-19734.759999999998</v>
      </c>
      <c r="BV147" s="117">
        <f>'Schedule 7'!M24</f>
        <v>-10247.299999999999</v>
      </c>
      <c r="BW147" s="117">
        <f>'Schedule 7'!N24</f>
        <v>5758.47</v>
      </c>
      <c r="BX147" s="117"/>
      <c r="BY147" s="117"/>
      <c r="BZ147" s="305"/>
      <c r="CA147" s="305"/>
    </row>
    <row r="148" spans="1:79" x14ac:dyDescent="0.2">
      <c r="B148" s="39" t="s">
        <v>260</v>
      </c>
      <c r="D148" s="118">
        <f>SUM(D144:D147)</f>
        <v>0</v>
      </c>
      <c r="E148" s="118">
        <f>SUM(E144:E147)</f>
        <v>0</v>
      </c>
      <c r="F148" s="118">
        <f t="shared" ref="F148:BO148" si="316">SUM(F144:F147)</f>
        <v>0</v>
      </c>
      <c r="G148" s="118">
        <f t="shared" si="316"/>
        <v>0</v>
      </c>
      <c r="H148" s="118">
        <f t="shared" si="316"/>
        <v>0</v>
      </c>
      <c r="I148" s="118">
        <f t="shared" si="316"/>
        <v>0</v>
      </c>
      <c r="J148" s="118">
        <f t="shared" si="316"/>
        <v>-351.50704753688728</v>
      </c>
      <c r="K148" s="118">
        <f t="shared" si="316"/>
        <v>-1922.6011393008787</v>
      </c>
      <c r="L148" s="118">
        <f t="shared" si="316"/>
        <v>-4014.2854329262591</v>
      </c>
      <c r="M148" s="118">
        <f t="shared" si="316"/>
        <v>-11400.528286953404</v>
      </c>
      <c r="N148" s="118">
        <f t="shared" si="316"/>
        <v>-21860.205029222881</v>
      </c>
      <c r="O148" s="118">
        <f t="shared" si="316"/>
        <v>-31864.278052890408</v>
      </c>
      <c r="P148" s="118">
        <f t="shared" si="316"/>
        <v>-35370.404013752493</v>
      </c>
      <c r="Q148" s="118">
        <f t="shared" si="316"/>
        <v>-29298.489423688803</v>
      </c>
      <c r="R148" s="118">
        <f t="shared" si="316"/>
        <v>-21629.457156632874</v>
      </c>
      <c r="S148" s="118">
        <f t="shared" si="316"/>
        <v>-11103.898315397297</v>
      </c>
      <c r="T148" s="118">
        <f t="shared" si="316"/>
        <v>71677.89236164614</v>
      </c>
      <c r="U148" s="118">
        <f t="shared" si="316"/>
        <v>10000.762628837429</v>
      </c>
      <c r="V148" s="118">
        <f t="shared" si="316"/>
        <v>15598.109845191982</v>
      </c>
      <c r="W148" s="118">
        <f t="shared" si="316"/>
        <v>17067.568071775455</v>
      </c>
      <c r="X148" s="118">
        <f t="shared" si="316"/>
        <v>20290.691266906233</v>
      </c>
      <c r="Y148" s="118">
        <f t="shared" si="316"/>
        <v>23298.709655064249</v>
      </c>
      <c r="Z148" s="118">
        <f t="shared" si="316"/>
        <v>22341.607942486997</v>
      </c>
      <c r="AA148" s="118">
        <f t="shared" si="316"/>
        <v>24581.716365949385</v>
      </c>
      <c r="AB148" s="118">
        <f t="shared" si="316"/>
        <v>37101.892236759973</v>
      </c>
      <c r="AC148" s="118">
        <f t="shared" si="316"/>
        <v>60902.751734283265</v>
      </c>
      <c r="AD148" s="118">
        <f t="shared" si="316"/>
        <v>-80446.494382189194</v>
      </c>
      <c r="AE148" s="118">
        <f t="shared" si="316"/>
        <v>70158.26618583755</v>
      </c>
      <c r="AF148" s="118">
        <f t="shared" si="316"/>
        <v>125266.48414448861</v>
      </c>
      <c r="AG148" s="118">
        <f t="shared" si="316"/>
        <v>82703.012150578143</v>
      </c>
      <c r="AH148" s="118">
        <f t="shared" si="316"/>
        <v>81210.429796202108</v>
      </c>
      <c r="AI148" s="118">
        <f t="shared" si="316"/>
        <v>76399.893094931394</v>
      </c>
      <c r="AJ148" s="118">
        <f t="shared" si="316"/>
        <v>74057.143540915989</v>
      </c>
      <c r="AK148" s="118">
        <f t="shared" si="316"/>
        <v>71214.817017606532</v>
      </c>
      <c r="AL148" s="118">
        <f t="shared" si="316"/>
        <v>61843.957530897089</v>
      </c>
      <c r="AM148" s="118">
        <f t="shared" si="316"/>
        <v>52445.834288317157</v>
      </c>
      <c r="AN148" s="118">
        <f t="shared" si="316"/>
        <v>51183.530417029775</v>
      </c>
      <c r="AO148" s="118">
        <f t="shared" si="316"/>
        <v>61493.847567812714</v>
      </c>
      <c r="AP148" s="118">
        <f t="shared" si="316"/>
        <v>75311.561796995084</v>
      </c>
      <c r="AQ148" s="118">
        <f t="shared" si="316"/>
        <v>95809.927123135174</v>
      </c>
      <c r="AR148" s="118">
        <f t="shared" si="316"/>
        <v>-641024.93416949851</v>
      </c>
      <c r="AS148" s="118">
        <f t="shared" si="316"/>
        <v>113027.68639375578</v>
      </c>
      <c r="AT148" s="118">
        <f t="shared" si="316"/>
        <v>115583.90180462452</v>
      </c>
      <c r="AU148" s="118">
        <f t="shared" si="316"/>
        <v>111373.41259388805</v>
      </c>
      <c r="AV148" s="118">
        <f t="shared" si="316"/>
        <v>110773.47045877605</v>
      </c>
      <c r="AW148" s="118">
        <f t="shared" si="316"/>
        <v>105567.1184510492</v>
      </c>
      <c r="AX148" s="118">
        <f t="shared" si="316"/>
        <v>99942.316375835158</v>
      </c>
      <c r="AY148" s="118">
        <f t="shared" si="316"/>
        <v>91456.237823943418</v>
      </c>
      <c r="AZ148" s="118">
        <f t="shared" si="316"/>
        <v>56996.11</v>
      </c>
      <c r="BA148" s="118">
        <f t="shared" si="316"/>
        <v>56827.82</v>
      </c>
      <c r="BB148" s="118">
        <f t="shared" si="316"/>
        <v>63349.08</v>
      </c>
      <c r="BC148" s="118">
        <f t="shared" si="316"/>
        <v>75392.02</v>
      </c>
      <c r="BD148" s="118">
        <f t="shared" si="316"/>
        <v>-1219264.6200380912</v>
      </c>
      <c r="BE148" s="118">
        <f t="shared" si="316"/>
        <v>61061.125896578451</v>
      </c>
      <c r="BF148" s="118">
        <f t="shared" si="316"/>
        <v>63133.504148562322</v>
      </c>
      <c r="BG148" s="118">
        <f t="shared" si="316"/>
        <v>54174.849812881635</v>
      </c>
      <c r="BH148" s="118">
        <f t="shared" si="316"/>
        <v>46227.887284948636</v>
      </c>
      <c r="BI148" s="118">
        <f t="shared" si="316"/>
        <v>36073.707505815932</v>
      </c>
      <c r="BJ148" s="118">
        <f t="shared" si="316"/>
        <v>17096.537534725201</v>
      </c>
      <c r="BK148" s="118">
        <f t="shared" si="316"/>
        <v>1388.2710053499641</v>
      </c>
      <c r="BL148" s="118">
        <f t="shared" si="316"/>
        <v>-2281.46</v>
      </c>
      <c r="BM148" s="118">
        <f t="shared" si="316"/>
        <v>-746.67</v>
      </c>
      <c r="BN148" s="118">
        <f t="shared" si="316"/>
        <v>-5478.24</v>
      </c>
      <c r="BO148" s="118">
        <f t="shared" si="316"/>
        <v>-11257.95</v>
      </c>
      <c r="BP148" s="118">
        <f t="shared" ref="BP148:BV148" si="317">SUM(BP144:BP147)</f>
        <v>-471138.57100534998</v>
      </c>
      <c r="BQ148" s="118">
        <f t="shared" si="317"/>
        <v>-24726.17</v>
      </c>
      <c r="BR148" s="118">
        <f t="shared" si="317"/>
        <v>-25802.95</v>
      </c>
      <c r="BS148" s="118">
        <f t="shared" si="317"/>
        <v>-23893.05</v>
      </c>
      <c r="BT148" s="118">
        <f t="shared" si="317"/>
        <v>-21387.75</v>
      </c>
      <c r="BU148" s="118">
        <f t="shared" si="317"/>
        <v>-19734.759999999998</v>
      </c>
      <c r="BV148" s="118">
        <f t="shared" si="317"/>
        <v>-10247.299999999999</v>
      </c>
      <c r="BW148" s="118">
        <f t="shared" ref="BW148:CA148" si="318">SUM(BW144:BW147)</f>
        <v>5758.47</v>
      </c>
      <c r="BX148" s="118">
        <f t="shared" si="318"/>
        <v>0</v>
      </c>
      <c r="BY148" s="118">
        <f t="shared" si="318"/>
        <v>0</v>
      </c>
      <c r="BZ148" s="118">
        <f t="shared" si="318"/>
        <v>0</v>
      </c>
      <c r="CA148" s="118">
        <f t="shared" si="318"/>
        <v>0</v>
      </c>
    </row>
    <row r="149" spans="1:79" x14ac:dyDescent="0.2">
      <c r="B149" s="39" t="s">
        <v>261</v>
      </c>
      <c r="D149" s="115">
        <f>D143+D148</f>
        <v>0</v>
      </c>
      <c r="E149" s="115">
        <f>E143+E148</f>
        <v>0</v>
      </c>
      <c r="F149" s="115">
        <f t="shared" ref="F149:BO149" si="319">F143+F148</f>
        <v>0</v>
      </c>
      <c r="G149" s="115">
        <f t="shared" si="319"/>
        <v>0</v>
      </c>
      <c r="H149" s="115">
        <f t="shared" si="319"/>
        <v>0</v>
      </c>
      <c r="I149" s="115">
        <f t="shared" si="319"/>
        <v>0</v>
      </c>
      <c r="J149" s="115">
        <f t="shared" si="319"/>
        <v>-351.50704753688728</v>
      </c>
      <c r="K149" s="115">
        <f t="shared" si="319"/>
        <v>-2274.108186837766</v>
      </c>
      <c r="L149" s="115">
        <f t="shared" si="319"/>
        <v>-6288.3936197640251</v>
      </c>
      <c r="M149" s="115">
        <f t="shared" si="319"/>
        <v>-17688.921906717427</v>
      </c>
      <c r="N149" s="115">
        <f t="shared" si="319"/>
        <v>-39549.126935940309</v>
      </c>
      <c r="O149" s="115">
        <f t="shared" si="319"/>
        <v>-71413.40498883072</v>
      </c>
      <c r="P149" s="115">
        <f t="shared" si="319"/>
        <v>-106783.80900258321</v>
      </c>
      <c r="Q149" s="115">
        <f t="shared" si="319"/>
        <v>-136082.298426272</v>
      </c>
      <c r="R149" s="115">
        <f t="shared" si="319"/>
        <v>-157711.75558290488</v>
      </c>
      <c r="S149" s="115">
        <f t="shared" si="319"/>
        <v>-168815.65389830217</v>
      </c>
      <c r="T149" s="115">
        <f t="shared" si="319"/>
        <v>-97137.761536656035</v>
      </c>
      <c r="U149" s="115">
        <f t="shared" si="319"/>
        <v>-87136.998907818604</v>
      </c>
      <c r="V149" s="115">
        <f t="shared" si="319"/>
        <v>-71538.889062626622</v>
      </c>
      <c r="W149" s="115">
        <f t="shared" si="319"/>
        <v>-54471.320990851164</v>
      </c>
      <c r="X149" s="115">
        <f t="shared" si="319"/>
        <v>-34180.629723944934</v>
      </c>
      <c r="Y149" s="115">
        <f t="shared" si="319"/>
        <v>-10881.920068880685</v>
      </c>
      <c r="Z149" s="115">
        <f t="shared" si="319"/>
        <v>11459.687873606312</v>
      </c>
      <c r="AA149" s="115">
        <f t="shared" si="319"/>
        <v>36041.404239555697</v>
      </c>
      <c r="AB149" s="115">
        <f t="shared" si="319"/>
        <v>73143.296476315678</v>
      </c>
      <c r="AC149" s="115">
        <f t="shared" si="319"/>
        <v>134046.04821059894</v>
      </c>
      <c r="AD149" s="115">
        <f t="shared" si="319"/>
        <v>53599.553828409742</v>
      </c>
      <c r="AE149" s="115">
        <f t="shared" si="319"/>
        <v>123757.82001424729</v>
      </c>
      <c r="AF149" s="115">
        <f t="shared" si="319"/>
        <v>249024.3041587359</v>
      </c>
      <c r="AG149" s="115">
        <f t="shared" si="319"/>
        <v>331727.31630931405</v>
      </c>
      <c r="AH149" s="115">
        <f t="shared" si="319"/>
        <v>412937.74610551615</v>
      </c>
      <c r="AI149" s="115">
        <f t="shared" si="319"/>
        <v>489337.63920044753</v>
      </c>
      <c r="AJ149" s="115">
        <f t="shared" si="319"/>
        <v>563394.78274136351</v>
      </c>
      <c r="AK149" s="115">
        <f t="shared" si="319"/>
        <v>634609.59975897009</v>
      </c>
      <c r="AL149" s="115">
        <f t="shared" si="319"/>
        <v>696453.5572898672</v>
      </c>
      <c r="AM149" s="115">
        <f t="shared" si="319"/>
        <v>748899.39157818432</v>
      </c>
      <c r="AN149" s="115">
        <f t="shared" si="319"/>
        <v>800082.92199521407</v>
      </c>
      <c r="AO149" s="115">
        <f t="shared" si="319"/>
        <v>861576.76956302673</v>
      </c>
      <c r="AP149" s="115">
        <f t="shared" si="319"/>
        <v>936888.33136002184</v>
      </c>
      <c r="AQ149" s="115">
        <f t="shared" si="319"/>
        <v>1032698.258483157</v>
      </c>
      <c r="AR149" s="115">
        <f t="shared" si="319"/>
        <v>391673.32431365852</v>
      </c>
      <c r="AS149" s="115">
        <f t="shared" si="319"/>
        <v>504701.0107074143</v>
      </c>
      <c r="AT149" s="115">
        <f t="shared" si="319"/>
        <v>620284.91251203883</v>
      </c>
      <c r="AU149" s="115">
        <f t="shared" si="319"/>
        <v>731658.32510592684</v>
      </c>
      <c r="AV149" s="115">
        <f t="shared" si="319"/>
        <v>842431.79556470294</v>
      </c>
      <c r="AW149" s="115">
        <f t="shared" si="319"/>
        <v>947998.91401575215</v>
      </c>
      <c r="AX149" s="115">
        <f t="shared" si="319"/>
        <v>1047941.2303915874</v>
      </c>
      <c r="AY149" s="115">
        <f t="shared" si="319"/>
        <v>1139397.4682155307</v>
      </c>
      <c r="AZ149" s="115">
        <f t="shared" si="319"/>
        <v>1196393.5782155308</v>
      </c>
      <c r="BA149" s="115">
        <f t="shared" si="319"/>
        <v>1253221.3982155309</v>
      </c>
      <c r="BB149" s="115">
        <f t="shared" si="319"/>
        <v>1316570.478215531</v>
      </c>
      <c r="BC149" s="115">
        <f t="shared" si="319"/>
        <v>1391962.498215531</v>
      </c>
      <c r="BD149" s="115">
        <f t="shared" si="319"/>
        <v>172697.87817743979</v>
      </c>
      <c r="BE149" s="115">
        <f t="shared" si="319"/>
        <v>233759.00407401824</v>
      </c>
      <c r="BF149" s="115">
        <f t="shared" si="319"/>
        <v>296892.50822258054</v>
      </c>
      <c r="BG149" s="115">
        <f t="shared" si="319"/>
        <v>351067.35803546215</v>
      </c>
      <c r="BH149" s="115">
        <f t="shared" si="319"/>
        <v>397295.24532041082</v>
      </c>
      <c r="BI149" s="115">
        <f t="shared" si="319"/>
        <v>433368.95282622677</v>
      </c>
      <c r="BJ149" s="115">
        <f t="shared" si="319"/>
        <v>450465.49036095198</v>
      </c>
      <c r="BK149" s="115">
        <f t="shared" si="319"/>
        <v>451853.76136630197</v>
      </c>
      <c r="BL149" s="115">
        <f t="shared" si="319"/>
        <v>449572.30136630195</v>
      </c>
      <c r="BM149" s="115">
        <f t="shared" si="319"/>
        <v>448825.63136630197</v>
      </c>
      <c r="BN149" s="115">
        <f t="shared" si="319"/>
        <v>443347.39136630198</v>
      </c>
      <c r="BO149" s="115">
        <f t="shared" si="319"/>
        <v>432089.44136630197</v>
      </c>
      <c r="BP149" s="115">
        <f t="shared" ref="BP149:BV149" si="320">BP143+BP148</f>
        <v>-39049.129639048013</v>
      </c>
      <c r="BQ149" s="115">
        <f t="shared" si="320"/>
        <v>-63775.299639048011</v>
      </c>
      <c r="BR149" s="115">
        <f t="shared" si="320"/>
        <v>-89578.249639048008</v>
      </c>
      <c r="BS149" s="115">
        <f t="shared" si="320"/>
        <v>-113471.29963904801</v>
      </c>
      <c r="BT149" s="115">
        <f t="shared" si="320"/>
        <v>-134859.049639048</v>
      </c>
      <c r="BU149" s="115">
        <f t="shared" si="320"/>
        <v>-154593.80963904801</v>
      </c>
      <c r="BV149" s="115">
        <f t="shared" si="320"/>
        <v>-164841.10963904799</v>
      </c>
      <c r="BW149" s="115">
        <f t="shared" ref="BW149:CA149" si="321">BW143+BW148</f>
        <v>-159082.63963904799</v>
      </c>
      <c r="BX149" s="115">
        <f>BX143+BX148</f>
        <v>-159082.63963904799</v>
      </c>
      <c r="BY149" s="115">
        <f t="shared" si="321"/>
        <v>-159082.63963904799</v>
      </c>
      <c r="BZ149" s="115">
        <f t="shared" si="321"/>
        <v>-159082.63963904799</v>
      </c>
      <c r="CA149" s="115">
        <f t="shared" si="321"/>
        <v>-159082.63963904799</v>
      </c>
    </row>
    <row r="150" spans="1:79" x14ac:dyDescent="0.2">
      <c r="BW150" s="115"/>
      <c r="BX150" s="115"/>
      <c r="BY150" s="115"/>
      <c r="BZ150" s="115"/>
      <c r="CA150" s="115"/>
    </row>
    <row r="151" spans="1:79" x14ac:dyDescent="0.2">
      <c r="A151" s="106" t="s">
        <v>401</v>
      </c>
      <c r="C151" s="114">
        <v>18238171</v>
      </c>
      <c r="BW151" s="115"/>
      <c r="BX151" s="115"/>
      <c r="BY151" s="115"/>
      <c r="BZ151" s="115"/>
      <c r="CA151" s="115"/>
    </row>
    <row r="152" spans="1:79" x14ac:dyDescent="0.2">
      <c r="B152" s="39" t="s">
        <v>257</v>
      </c>
      <c r="C152" s="114">
        <v>25400371</v>
      </c>
      <c r="D152" s="115">
        <v>0</v>
      </c>
      <c r="E152" s="115">
        <f>D160</f>
        <v>0</v>
      </c>
      <c r="F152" s="115">
        <f>E160</f>
        <v>0</v>
      </c>
      <c r="G152" s="115">
        <f t="shared" ref="G152:BO152" si="322">F160</f>
        <v>0</v>
      </c>
      <c r="H152" s="115">
        <f t="shared" si="322"/>
        <v>0</v>
      </c>
      <c r="I152" s="115">
        <f t="shared" si="322"/>
        <v>0</v>
      </c>
      <c r="J152" s="115">
        <f t="shared" si="322"/>
        <v>0</v>
      </c>
      <c r="K152" s="115">
        <f t="shared" si="322"/>
        <v>-1081.7066867040501</v>
      </c>
      <c r="L152" s="115">
        <f t="shared" si="322"/>
        <v>-4181.5971693267365</v>
      </c>
      <c r="M152" s="115">
        <f t="shared" si="322"/>
        <v>-8016.8833035155731</v>
      </c>
      <c r="N152" s="115">
        <f t="shared" si="322"/>
        <v>-12714.246690404198</v>
      </c>
      <c r="O152" s="115">
        <f t="shared" si="322"/>
        <v>-16778.24834150188</v>
      </c>
      <c r="P152" s="115">
        <f t="shared" si="322"/>
        <v>-19298.148943597153</v>
      </c>
      <c r="Q152" s="115">
        <f t="shared" si="322"/>
        <v>-15048.111682671712</v>
      </c>
      <c r="R152" s="115">
        <f t="shared" si="322"/>
        <v>-13530.89358035692</v>
      </c>
      <c r="S152" s="115">
        <f t="shared" si="322"/>
        <v>-7918.5188479918261</v>
      </c>
      <c r="T152" s="115">
        <f t="shared" si="322"/>
        <v>1905.3042021579213</v>
      </c>
      <c r="U152" s="115">
        <f t="shared" si="322"/>
        <v>27134.379998075088</v>
      </c>
      <c r="V152" s="115">
        <f t="shared" si="322"/>
        <v>39705.199018910949</v>
      </c>
      <c r="W152" s="115">
        <f t="shared" si="322"/>
        <v>51695.42943887876</v>
      </c>
      <c r="X152" s="115">
        <f t="shared" si="322"/>
        <v>61514.226186526786</v>
      </c>
      <c r="Y152" s="115">
        <f t="shared" si="322"/>
        <v>71919.576771563035</v>
      </c>
      <c r="Z152" s="115">
        <f t="shared" si="322"/>
        <v>83925.281589214777</v>
      </c>
      <c r="AA152" s="115">
        <f t="shared" si="322"/>
        <v>97088.978306137171</v>
      </c>
      <c r="AB152" s="115">
        <f t="shared" si="322"/>
        <v>112628.36813675992</v>
      </c>
      <c r="AC152" s="115">
        <f t="shared" si="322"/>
        <v>131976.7717082524</v>
      </c>
      <c r="AD152" s="115">
        <f t="shared" si="322"/>
        <v>156533.63368639909</v>
      </c>
      <c r="AE152" s="115">
        <f t="shared" si="322"/>
        <v>177250.28204210254</v>
      </c>
      <c r="AF152" s="115">
        <f t="shared" si="322"/>
        <v>209619.53725418181</v>
      </c>
      <c r="AG152" s="115">
        <f t="shared" si="322"/>
        <v>135012.82945661014</v>
      </c>
      <c r="AH152" s="115">
        <f t="shared" si="322"/>
        <v>166427.24951031292</v>
      </c>
      <c r="AI152" s="115">
        <f t="shared" si="322"/>
        <v>194056.65855609218</v>
      </c>
      <c r="AJ152" s="115">
        <f t="shared" si="322"/>
        <v>217807.75419146853</v>
      </c>
      <c r="AK152" s="115">
        <f t="shared" si="322"/>
        <v>241770.46704385529</v>
      </c>
      <c r="AL152" s="115">
        <f t="shared" si="322"/>
        <v>266611.2435640755</v>
      </c>
      <c r="AM152" s="115">
        <f t="shared" si="322"/>
        <v>289987.4340478119</v>
      </c>
      <c r="AN152" s="115">
        <f t="shared" si="322"/>
        <v>312526.6340973475</v>
      </c>
      <c r="AO152" s="115">
        <f t="shared" si="322"/>
        <v>335502.6956239657</v>
      </c>
      <c r="AP152" s="115">
        <f t="shared" si="322"/>
        <v>359696.86446125724</v>
      </c>
      <c r="AQ152" s="115">
        <f t="shared" si="322"/>
        <v>387219.96662672615</v>
      </c>
      <c r="AR152" s="115">
        <f t="shared" si="322"/>
        <v>421956.92321495747</v>
      </c>
      <c r="AS152" s="115">
        <f t="shared" si="322"/>
        <v>147289.20861166564</v>
      </c>
      <c r="AT152" s="115">
        <f t="shared" si="322"/>
        <v>186172.44595769208</v>
      </c>
      <c r="AU152" s="115">
        <f t="shared" si="322"/>
        <v>226352.76897200581</v>
      </c>
      <c r="AV152" s="115">
        <f t="shared" si="322"/>
        <v>266639.22807437798</v>
      </c>
      <c r="AW152" s="115">
        <f t="shared" si="322"/>
        <v>308281.20501098759</v>
      </c>
      <c r="AX152" s="115">
        <f t="shared" si="322"/>
        <v>352198.8701933155</v>
      </c>
      <c r="AY152" s="115">
        <f t="shared" si="322"/>
        <v>399677.35436854378</v>
      </c>
      <c r="AZ152" s="115">
        <f t="shared" si="322"/>
        <v>449269.51861617737</v>
      </c>
      <c r="BA152" s="115">
        <f t="shared" si="322"/>
        <v>489178.27861617738</v>
      </c>
      <c r="BB152" s="115">
        <f t="shared" si="322"/>
        <v>532067.52861617738</v>
      </c>
      <c r="BC152" s="115">
        <f t="shared" si="322"/>
        <v>579584.55861617741</v>
      </c>
      <c r="BD152" s="115">
        <f t="shared" si="322"/>
        <v>634903.67861617741</v>
      </c>
      <c r="BE152" s="115">
        <f t="shared" si="322"/>
        <v>165122.04294622672</v>
      </c>
      <c r="BF152" s="115">
        <f t="shared" si="322"/>
        <v>212665.55471210516</v>
      </c>
      <c r="BG152" s="115">
        <f t="shared" si="322"/>
        <v>262609.45447379345</v>
      </c>
      <c r="BH152" s="115">
        <f t="shared" si="322"/>
        <v>309946.4593607529</v>
      </c>
      <c r="BI152" s="115">
        <f t="shared" si="322"/>
        <v>357421.06582302996</v>
      </c>
      <c r="BJ152" s="115">
        <f t="shared" si="322"/>
        <v>409384.31742145109</v>
      </c>
      <c r="BK152" s="115">
        <f t="shared" si="322"/>
        <v>462149.11870891473</v>
      </c>
      <c r="BL152" s="115">
        <f t="shared" si="322"/>
        <v>515962.21674349194</v>
      </c>
      <c r="BM152" s="115">
        <f t="shared" si="322"/>
        <v>-3.2565080327913165E-3</v>
      </c>
      <c r="BN152" s="115">
        <f t="shared" si="322"/>
        <v>-3.2565080327913165E-3</v>
      </c>
      <c r="BO152" s="115">
        <f t="shared" si="322"/>
        <v>-3.2565080327913165E-3</v>
      </c>
      <c r="BP152" s="115">
        <f t="shared" ref="BP152" si="323">BO160</f>
        <v>-3.2565080327913165E-3</v>
      </c>
      <c r="BQ152" s="115">
        <f t="shared" ref="BQ152" si="324">BP160</f>
        <v>-3.2565080327913165E-3</v>
      </c>
      <c r="BR152" s="115">
        <f t="shared" ref="BR152" si="325">BQ160</f>
        <v>-3.2565080327913165E-3</v>
      </c>
      <c r="BS152" s="115">
        <f t="shared" ref="BS152" si="326">BR160</f>
        <v>-3.2565080327913165E-3</v>
      </c>
      <c r="BT152" s="115">
        <f t="shared" ref="BT152" si="327">BS160</f>
        <v>-3.2565080327913165E-3</v>
      </c>
      <c r="BU152" s="115">
        <f t="shared" ref="BU152" si="328">BT160</f>
        <v>-3.2565080327913165E-3</v>
      </c>
      <c r="BV152" s="115">
        <f t="shared" ref="BV152" si="329">BU160</f>
        <v>-3.2565080327913165E-3</v>
      </c>
      <c r="BW152" s="115">
        <f t="shared" ref="BW152" si="330">BV160</f>
        <v>-3.2565080327913165E-3</v>
      </c>
      <c r="BX152" s="115">
        <f t="shared" ref="BX152" si="331">BW160</f>
        <v>-3.2565080327913165E-3</v>
      </c>
      <c r="BY152" s="115">
        <f t="shared" ref="BY152" si="332">BX160</f>
        <v>-3.2565080327913165E-3</v>
      </c>
      <c r="BZ152" s="115">
        <f t="shared" ref="BZ152" si="333">BY160</f>
        <v>-3.2565080327913165E-3</v>
      </c>
      <c r="CA152" s="115">
        <f t="shared" ref="CA152" si="334">BZ160</f>
        <v>-3.2565080327913165E-3</v>
      </c>
    </row>
    <row r="153" spans="1:79" x14ac:dyDescent="0.2">
      <c r="A153" s="121"/>
      <c r="B153" s="116" t="s">
        <v>258</v>
      </c>
      <c r="C153" s="116"/>
      <c r="D153" s="305">
        <v>0</v>
      </c>
      <c r="E153" s="305">
        <v>0</v>
      </c>
      <c r="F153" s="305">
        <v>0</v>
      </c>
      <c r="G153" s="305">
        <v>0</v>
      </c>
      <c r="H153" s="305">
        <v>0</v>
      </c>
      <c r="I153" s="305">
        <v>0</v>
      </c>
      <c r="J153" s="305">
        <v>0</v>
      </c>
      <c r="K153" s="305">
        <v>0</v>
      </c>
      <c r="L153" s="305">
        <v>0</v>
      </c>
      <c r="M153" s="305">
        <v>0</v>
      </c>
      <c r="N153" s="305">
        <v>0</v>
      </c>
      <c r="O153" s="305">
        <v>0</v>
      </c>
      <c r="P153" s="305">
        <v>0</v>
      </c>
      <c r="Q153" s="305">
        <v>0</v>
      </c>
      <c r="R153" s="305">
        <v>0</v>
      </c>
      <c r="S153" s="305">
        <v>0</v>
      </c>
      <c r="T153" s="305">
        <v>13589.756486081116</v>
      </c>
      <c r="U153" s="305">
        <v>0</v>
      </c>
      <c r="V153" s="305">
        <v>0</v>
      </c>
      <c r="W153" s="305">
        <v>0</v>
      </c>
      <c r="X153" s="305">
        <v>0</v>
      </c>
      <c r="Y153" s="305">
        <v>0</v>
      </c>
      <c r="Z153" s="305">
        <v>0</v>
      </c>
      <c r="AA153" s="305">
        <v>0</v>
      </c>
      <c r="AB153" s="305">
        <v>0</v>
      </c>
      <c r="AC153" s="305">
        <v>0</v>
      </c>
      <c r="AD153" s="305">
        <v>0</v>
      </c>
      <c r="AE153" s="305">
        <v>0</v>
      </c>
      <c r="AF153" s="305">
        <v>-107686.15935364182</v>
      </c>
      <c r="AG153" s="305">
        <v>0</v>
      </c>
      <c r="AH153" s="305">
        <v>0</v>
      </c>
      <c r="AI153" s="305">
        <v>0</v>
      </c>
      <c r="AJ153" s="305">
        <v>0</v>
      </c>
      <c r="AK153" s="305">
        <v>0</v>
      </c>
      <c r="AL153" s="305">
        <v>0</v>
      </c>
      <c r="AM153" s="305">
        <v>0</v>
      </c>
      <c r="AN153" s="305">
        <v>0</v>
      </c>
      <c r="AO153" s="305">
        <v>0</v>
      </c>
      <c r="AP153" s="305">
        <v>0</v>
      </c>
      <c r="AQ153" s="305">
        <v>0</v>
      </c>
      <c r="AR153" s="305">
        <v>-312526.63409734803</v>
      </c>
      <c r="AS153" s="305">
        <v>0</v>
      </c>
      <c r="AT153" s="305">
        <v>0</v>
      </c>
      <c r="AU153" s="305">
        <v>0</v>
      </c>
      <c r="AV153" s="305">
        <v>0</v>
      </c>
      <c r="AW153" s="305">
        <v>0</v>
      </c>
      <c r="AX153" s="305">
        <v>0</v>
      </c>
      <c r="AY153" s="305">
        <v>0</v>
      </c>
      <c r="AZ153" s="305">
        <v>0</v>
      </c>
      <c r="BA153" s="305">
        <v>0</v>
      </c>
      <c r="BB153" s="305">
        <v>0</v>
      </c>
      <c r="BC153" s="305">
        <v>0</v>
      </c>
      <c r="BD153" s="305">
        <v>-449269.52</v>
      </c>
      <c r="BE153" s="305">
        <v>0</v>
      </c>
      <c r="BF153" s="305">
        <v>0</v>
      </c>
      <c r="BG153" s="305">
        <v>0</v>
      </c>
      <c r="BH153" s="305">
        <v>0</v>
      </c>
      <c r="BI153" s="305">
        <v>0</v>
      </c>
      <c r="BJ153" s="305">
        <v>0</v>
      </c>
      <c r="BK153" s="305">
        <v>0</v>
      </c>
      <c r="BL153" s="305">
        <v>0</v>
      </c>
      <c r="BM153" s="305">
        <v>0</v>
      </c>
      <c r="BN153" s="305">
        <v>0</v>
      </c>
      <c r="BO153" s="305">
        <v>0</v>
      </c>
      <c r="BP153" s="305">
        <v>0</v>
      </c>
      <c r="BQ153" s="305">
        <v>0</v>
      </c>
      <c r="BR153" s="305">
        <v>0</v>
      </c>
      <c r="BS153" s="305">
        <v>0</v>
      </c>
      <c r="BT153" s="305">
        <v>0</v>
      </c>
      <c r="BU153" s="305">
        <v>0</v>
      </c>
      <c r="BV153" s="305">
        <v>0</v>
      </c>
      <c r="BW153" s="305">
        <v>0</v>
      </c>
      <c r="BX153" s="305"/>
      <c r="BY153" s="305"/>
      <c r="BZ153" s="305"/>
      <c r="CA153" s="305"/>
    </row>
    <row r="154" spans="1:79" x14ac:dyDescent="0.2">
      <c r="A154" s="121"/>
      <c r="B154" s="116" t="s">
        <v>399</v>
      </c>
      <c r="C154" s="116"/>
      <c r="D154" s="305">
        <v>0</v>
      </c>
      <c r="E154" s="305">
        <v>0</v>
      </c>
      <c r="F154" s="305">
        <v>0</v>
      </c>
      <c r="G154" s="305">
        <v>0</v>
      </c>
      <c r="H154" s="305">
        <v>0</v>
      </c>
      <c r="I154" s="305">
        <v>0</v>
      </c>
      <c r="J154" s="305">
        <v>0</v>
      </c>
      <c r="K154" s="305">
        <v>0</v>
      </c>
      <c r="L154" s="305">
        <v>0</v>
      </c>
      <c r="M154" s="305">
        <v>0</v>
      </c>
      <c r="N154" s="305">
        <v>0</v>
      </c>
      <c r="O154" s="305">
        <v>0</v>
      </c>
      <c r="P154" s="305">
        <v>0</v>
      </c>
      <c r="Q154" s="305">
        <v>0</v>
      </c>
      <c r="R154" s="305">
        <v>0</v>
      </c>
      <c r="S154" s="305">
        <v>0</v>
      </c>
      <c r="T154" s="305">
        <v>0</v>
      </c>
      <c r="U154" s="305">
        <v>0</v>
      </c>
      <c r="V154" s="305">
        <v>0</v>
      </c>
      <c r="W154" s="305">
        <v>0</v>
      </c>
      <c r="X154" s="305">
        <v>0</v>
      </c>
      <c r="Y154" s="305">
        <v>0</v>
      </c>
      <c r="Z154" s="305">
        <v>0</v>
      </c>
      <c r="AA154" s="305">
        <v>0</v>
      </c>
      <c r="AB154" s="305">
        <v>0</v>
      </c>
      <c r="AC154" s="305">
        <v>0</v>
      </c>
      <c r="AD154" s="305">
        <v>-9371.6731231050944</v>
      </c>
      <c r="AE154" s="305">
        <v>-75.320059366684291</v>
      </c>
      <c r="AF154" s="305">
        <v>7.5024526033375878</v>
      </c>
      <c r="AG154" s="305">
        <v>-4.5612064030065085</v>
      </c>
      <c r="AH154" s="305">
        <v>-1.5935997761116596</v>
      </c>
      <c r="AI154" s="305">
        <v>0</v>
      </c>
      <c r="AJ154" s="305">
        <v>0</v>
      </c>
      <c r="AK154" s="305">
        <v>0</v>
      </c>
      <c r="AL154" s="305">
        <v>0</v>
      </c>
      <c r="AM154" s="305">
        <v>0</v>
      </c>
      <c r="AN154" s="305">
        <v>0</v>
      </c>
      <c r="AO154" s="305">
        <v>0</v>
      </c>
      <c r="AP154" s="305">
        <v>0</v>
      </c>
      <c r="AQ154" s="305">
        <v>0</v>
      </c>
      <c r="AR154" s="305">
        <v>0</v>
      </c>
      <c r="AS154" s="305">
        <v>0</v>
      </c>
      <c r="AT154" s="305">
        <v>0</v>
      </c>
      <c r="AU154" s="305">
        <v>0</v>
      </c>
      <c r="AV154" s="305">
        <v>0</v>
      </c>
      <c r="AW154" s="305">
        <v>0</v>
      </c>
      <c r="AX154" s="305">
        <v>0</v>
      </c>
      <c r="AY154" s="305">
        <v>0</v>
      </c>
      <c r="AZ154" s="305">
        <v>0</v>
      </c>
      <c r="BA154" s="305">
        <v>0</v>
      </c>
      <c r="BB154" s="305">
        <v>0</v>
      </c>
      <c r="BC154" s="305">
        <v>0</v>
      </c>
      <c r="BD154" s="305">
        <v>0</v>
      </c>
      <c r="BE154" s="305">
        <v>0</v>
      </c>
      <c r="BF154" s="305">
        <v>0</v>
      </c>
      <c r="BG154" s="305">
        <v>0</v>
      </c>
      <c r="BH154" s="305">
        <v>0</v>
      </c>
      <c r="BI154" s="305">
        <v>0</v>
      </c>
      <c r="BJ154" s="305">
        <v>0</v>
      </c>
      <c r="BK154" s="305">
        <v>0</v>
      </c>
      <c r="BL154" s="305">
        <v>0</v>
      </c>
      <c r="BM154" s="305">
        <v>0</v>
      </c>
      <c r="BN154" s="305">
        <v>0</v>
      </c>
      <c r="BO154" s="305">
        <v>0</v>
      </c>
      <c r="BP154" s="305">
        <v>0</v>
      </c>
      <c r="BQ154" s="305">
        <v>0</v>
      </c>
      <c r="BR154" s="305">
        <v>0</v>
      </c>
      <c r="BS154" s="305">
        <v>0</v>
      </c>
      <c r="BT154" s="305">
        <v>0</v>
      </c>
      <c r="BU154" s="305">
        <v>0</v>
      </c>
      <c r="BV154" s="305">
        <v>0</v>
      </c>
      <c r="BW154" s="305">
        <v>0</v>
      </c>
      <c r="BX154" s="305"/>
      <c r="BY154" s="305"/>
      <c r="BZ154" s="305"/>
      <c r="CA154" s="305"/>
    </row>
    <row r="155" spans="1:79" x14ac:dyDescent="0.2">
      <c r="A155" s="121"/>
      <c r="B155" s="116" t="s">
        <v>281</v>
      </c>
      <c r="C155" s="116"/>
      <c r="D155" s="305">
        <v>0</v>
      </c>
      <c r="E155" s="305">
        <v>0</v>
      </c>
      <c r="F155" s="305">
        <v>0</v>
      </c>
      <c r="G155" s="305">
        <v>0</v>
      </c>
      <c r="H155" s="305">
        <v>0</v>
      </c>
      <c r="I155" s="305">
        <v>0</v>
      </c>
      <c r="J155" s="305">
        <v>0</v>
      </c>
      <c r="K155" s="305">
        <v>0</v>
      </c>
      <c r="L155" s="305">
        <v>0</v>
      </c>
      <c r="M155" s="305">
        <v>0</v>
      </c>
      <c r="N155" s="305">
        <v>0</v>
      </c>
      <c r="O155" s="305">
        <v>0</v>
      </c>
      <c r="P155" s="305">
        <v>0</v>
      </c>
      <c r="Q155" s="305">
        <v>0</v>
      </c>
      <c r="R155" s="305">
        <v>0</v>
      </c>
      <c r="S155" s="305">
        <v>0</v>
      </c>
      <c r="T155" s="305">
        <v>0</v>
      </c>
      <c r="U155" s="305">
        <v>0</v>
      </c>
      <c r="V155" s="305">
        <v>0</v>
      </c>
      <c r="W155" s="305">
        <v>0</v>
      </c>
      <c r="X155" s="305">
        <v>0</v>
      </c>
      <c r="Y155" s="305">
        <v>0</v>
      </c>
      <c r="Z155" s="305">
        <v>0</v>
      </c>
      <c r="AA155" s="305">
        <v>0</v>
      </c>
      <c r="AB155" s="305">
        <v>0</v>
      </c>
      <c r="AC155" s="305">
        <v>0</v>
      </c>
      <c r="AD155" s="305">
        <v>0</v>
      </c>
      <c r="AE155" s="305">
        <v>0</v>
      </c>
      <c r="AF155" s="305">
        <v>0</v>
      </c>
      <c r="AG155" s="305">
        <v>0</v>
      </c>
      <c r="AH155" s="305">
        <v>0</v>
      </c>
      <c r="AI155" s="305">
        <v>0</v>
      </c>
      <c r="AJ155" s="305">
        <v>0</v>
      </c>
      <c r="AK155" s="305">
        <v>0</v>
      </c>
      <c r="AL155" s="305">
        <v>0</v>
      </c>
      <c r="AM155" s="305">
        <v>0</v>
      </c>
      <c r="AN155" s="305">
        <v>0</v>
      </c>
      <c r="AO155" s="305">
        <v>0</v>
      </c>
      <c r="AP155" s="305">
        <v>0</v>
      </c>
      <c r="AQ155" s="305">
        <v>0</v>
      </c>
      <c r="AR155" s="305">
        <v>0</v>
      </c>
      <c r="AS155" s="305">
        <v>0</v>
      </c>
      <c r="AT155" s="305">
        <v>0</v>
      </c>
      <c r="AU155" s="305">
        <v>0</v>
      </c>
      <c r="AV155" s="305">
        <v>0</v>
      </c>
      <c r="AW155" s="305">
        <v>0</v>
      </c>
      <c r="AX155" s="305">
        <v>0</v>
      </c>
      <c r="AY155" s="305">
        <v>0</v>
      </c>
      <c r="AZ155" s="305">
        <v>0</v>
      </c>
      <c r="BA155" s="305">
        <v>0</v>
      </c>
      <c r="BB155" s="305">
        <v>0</v>
      </c>
      <c r="BC155" s="305">
        <v>0</v>
      </c>
      <c r="BD155" s="305">
        <v>0</v>
      </c>
      <c r="BE155" s="305">
        <v>0</v>
      </c>
      <c r="BF155" s="305">
        <v>0</v>
      </c>
      <c r="BG155" s="305">
        <v>0</v>
      </c>
      <c r="BH155" s="305">
        <v>0</v>
      </c>
      <c r="BI155" s="305">
        <v>0</v>
      </c>
      <c r="BJ155" s="305">
        <v>0</v>
      </c>
      <c r="BK155" s="305">
        <v>0</v>
      </c>
      <c r="BL155" s="305">
        <v>-515962.22</v>
      </c>
      <c r="BM155" s="305">
        <v>0</v>
      </c>
      <c r="BN155" s="305">
        <v>0</v>
      </c>
      <c r="BO155" s="305">
        <v>0</v>
      </c>
      <c r="BP155" s="305">
        <v>0</v>
      </c>
      <c r="BQ155" s="305">
        <v>0</v>
      </c>
      <c r="BR155" s="305">
        <v>0</v>
      </c>
      <c r="BS155" s="305">
        <v>0</v>
      </c>
      <c r="BT155" s="305">
        <v>0</v>
      </c>
      <c r="BU155" s="305">
        <v>0</v>
      </c>
      <c r="BV155" s="305">
        <v>0</v>
      </c>
      <c r="BW155" s="305">
        <v>0</v>
      </c>
      <c r="BX155" s="305"/>
      <c r="BY155" s="305"/>
      <c r="BZ155" s="305"/>
      <c r="CA155" s="305"/>
    </row>
    <row r="156" spans="1:79" x14ac:dyDescent="0.2">
      <c r="A156" s="121"/>
      <c r="B156" s="116" t="s">
        <v>402</v>
      </c>
      <c r="C156" s="116"/>
      <c r="D156" s="305">
        <v>0</v>
      </c>
      <c r="E156" s="305">
        <v>0</v>
      </c>
      <c r="F156" s="305">
        <v>0</v>
      </c>
      <c r="G156" s="305">
        <v>0</v>
      </c>
      <c r="H156" s="305">
        <v>0</v>
      </c>
      <c r="I156" s="305">
        <v>0</v>
      </c>
      <c r="J156" s="305">
        <v>0</v>
      </c>
      <c r="K156" s="305">
        <v>0</v>
      </c>
      <c r="L156" s="305">
        <v>0</v>
      </c>
      <c r="M156" s="305">
        <v>0</v>
      </c>
      <c r="N156" s="305">
        <v>0</v>
      </c>
      <c r="O156" s="305">
        <v>0</v>
      </c>
      <c r="P156" s="305">
        <v>5708.3924575160381</v>
      </c>
      <c r="Q156" s="305">
        <v>0</v>
      </c>
      <c r="R156" s="305">
        <v>0</v>
      </c>
      <c r="S156" s="305">
        <v>0</v>
      </c>
      <c r="T156" s="305">
        <v>0</v>
      </c>
      <c r="U156" s="305">
        <v>0</v>
      </c>
      <c r="V156" s="305">
        <v>0</v>
      </c>
      <c r="W156" s="305">
        <v>0</v>
      </c>
      <c r="X156" s="305">
        <v>0</v>
      </c>
      <c r="Y156" s="305">
        <v>0</v>
      </c>
      <c r="Z156" s="305">
        <v>0</v>
      </c>
      <c r="AA156" s="305">
        <v>0</v>
      </c>
      <c r="AB156" s="305">
        <v>0</v>
      </c>
      <c r="AC156" s="305">
        <v>0</v>
      </c>
      <c r="AD156" s="305">
        <v>0</v>
      </c>
      <c r="AE156" s="305">
        <v>0</v>
      </c>
      <c r="AF156" s="305">
        <v>0</v>
      </c>
      <c r="AG156" s="305">
        <v>0</v>
      </c>
      <c r="AH156" s="305">
        <v>0</v>
      </c>
      <c r="AI156" s="305">
        <v>0</v>
      </c>
      <c r="AJ156" s="305">
        <v>0</v>
      </c>
      <c r="AK156" s="305">
        <v>0</v>
      </c>
      <c r="AL156" s="305">
        <v>0</v>
      </c>
      <c r="AM156" s="305">
        <v>0</v>
      </c>
      <c r="AN156" s="305">
        <v>0</v>
      </c>
      <c r="AO156" s="305">
        <v>0</v>
      </c>
      <c r="AP156" s="305">
        <v>0</v>
      </c>
      <c r="AQ156" s="305">
        <v>0</v>
      </c>
      <c r="AR156" s="305">
        <v>0</v>
      </c>
      <c r="AS156" s="305">
        <v>0</v>
      </c>
      <c r="AT156" s="305">
        <v>0</v>
      </c>
      <c r="AU156" s="305">
        <v>0</v>
      </c>
      <c r="AV156" s="305">
        <v>0</v>
      </c>
      <c r="AW156" s="305">
        <v>0</v>
      </c>
      <c r="AX156" s="305">
        <v>0</v>
      </c>
      <c r="AY156" s="305">
        <v>0</v>
      </c>
      <c r="AZ156" s="305">
        <v>0</v>
      </c>
      <c r="BA156" s="305">
        <v>0</v>
      </c>
      <c r="BB156" s="305">
        <v>0</v>
      </c>
      <c r="BC156" s="305">
        <v>0</v>
      </c>
      <c r="BD156" s="305">
        <v>0</v>
      </c>
      <c r="BE156" s="305">
        <v>0</v>
      </c>
      <c r="BF156" s="305">
        <v>0</v>
      </c>
      <c r="BG156" s="305">
        <v>0</v>
      </c>
      <c r="BH156" s="305">
        <v>0</v>
      </c>
      <c r="BI156" s="305">
        <v>0</v>
      </c>
      <c r="BJ156" s="305">
        <v>0</v>
      </c>
      <c r="BK156" s="305">
        <v>0</v>
      </c>
      <c r="BL156" s="305">
        <v>0</v>
      </c>
      <c r="BM156" s="305">
        <v>0</v>
      </c>
      <c r="BN156" s="305">
        <v>0</v>
      </c>
      <c r="BO156" s="305">
        <v>0</v>
      </c>
      <c r="BP156" s="305">
        <v>0</v>
      </c>
      <c r="BQ156" s="305">
        <v>0</v>
      </c>
      <c r="BR156" s="305">
        <v>0</v>
      </c>
      <c r="BS156" s="305">
        <v>0</v>
      </c>
      <c r="BT156" s="305">
        <v>0</v>
      </c>
      <c r="BU156" s="305">
        <v>0</v>
      </c>
      <c r="BV156" s="305">
        <v>0</v>
      </c>
      <c r="BW156" s="305">
        <v>0</v>
      </c>
      <c r="BX156" s="305"/>
      <c r="BY156" s="305"/>
      <c r="BZ156" s="305"/>
      <c r="CA156" s="305"/>
    </row>
    <row r="157" spans="1:79" x14ac:dyDescent="0.2">
      <c r="A157" s="121"/>
      <c r="B157" s="116" t="s">
        <v>403</v>
      </c>
      <c r="C157" s="116"/>
      <c r="D157" s="305">
        <v>0</v>
      </c>
      <c r="E157" s="305">
        <v>0</v>
      </c>
      <c r="F157" s="305">
        <v>0</v>
      </c>
      <c r="G157" s="305">
        <v>0</v>
      </c>
      <c r="H157" s="305">
        <v>0</v>
      </c>
      <c r="I157" s="305">
        <v>0</v>
      </c>
      <c r="J157" s="305">
        <v>0</v>
      </c>
      <c r="K157" s="305">
        <v>0</v>
      </c>
      <c r="L157" s="305">
        <v>0</v>
      </c>
      <c r="M157" s="305">
        <v>0</v>
      </c>
      <c r="N157" s="305">
        <v>0</v>
      </c>
      <c r="O157" s="305">
        <v>0</v>
      </c>
      <c r="P157" s="305">
        <v>0</v>
      </c>
      <c r="Q157" s="305">
        <v>0</v>
      </c>
      <c r="R157" s="305">
        <v>0</v>
      </c>
      <c r="S157" s="305">
        <v>0</v>
      </c>
      <c r="T157" s="305">
        <v>0</v>
      </c>
      <c r="U157" s="305">
        <v>0</v>
      </c>
      <c r="V157" s="305">
        <v>0</v>
      </c>
      <c r="W157" s="305">
        <v>0</v>
      </c>
      <c r="X157" s="305">
        <v>0</v>
      </c>
      <c r="Y157" s="305">
        <v>0</v>
      </c>
      <c r="Z157" s="305">
        <v>0</v>
      </c>
      <c r="AA157" s="305">
        <v>0</v>
      </c>
      <c r="AB157" s="305">
        <v>0</v>
      </c>
      <c r="AC157" s="305">
        <v>0</v>
      </c>
      <c r="AD157" s="305">
        <v>0</v>
      </c>
      <c r="AE157" s="305">
        <v>0</v>
      </c>
      <c r="AF157" s="305">
        <v>0</v>
      </c>
      <c r="AG157" s="305">
        <v>0</v>
      </c>
      <c r="AH157" s="305">
        <v>0</v>
      </c>
      <c r="AI157" s="305">
        <v>0</v>
      </c>
      <c r="AJ157" s="305">
        <v>0</v>
      </c>
      <c r="AK157" s="305">
        <v>0</v>
      </c>
      <c r="AL157" s="305">
        <v>0</v>
      </c>
      <c r="AM157" s="305">
        <v>0</v>
      </c>
      <c r="AN157" s="305">
        <v>0</v>
      </c>
      <c r="AO157" s="305">
        <v>0</v>
      </c>
      <c r="AP157" s="305">
        <v>0</v>
      </c>
      <c r="AQ157" s="305">
        <v>0</v>
      </c>
      <c r="AR157" s="305">
        <v>0</v>
      </c>
      <c r="AS157" s="305">
        <v>0</v>
      </c>
      <c r="AT157" s="305">
        <v>0</v>
      </c>
      <c r="AU157" s="305">
        <v>0</v>
      </c>
      <c r="AV157" s="305">
        <v>0</v>
      </c>
      <c r="AW157" s="305">
        <v>0</v>
      </c>
      <c r="AX157" s="305">
        <v>0</v>
      </c>
      <c r="AY157" s="305">
        <v>0</v>
      </c>
      <c r="AZ157" s="305"/>
      <c r="BA157" s="305"/>
      <c r="BB157" s="305"/>
      <c r="BC157" s="305"/>
      <c r="BD157" s="305">
        <v>-73163.790000000023</v>
      </c>
      <c r="BE157" s="305"/>
      <c r="BF157" s="305"/>
      <c r="BG157" s="305"/>
      <c r="BH157" s="305">
        <v>0</v>
      </c>
      <c r="BI157" s="305">
        <v>0</v>
      </c>
      <c r="BJ157" s="305">
        <v>0</v>
      </c>
      <c r="BK157" s="305">
        <v>0</v>
      </c>
      <c r="BL157" s="305">
        <v>0</v>
      </c>
      <c r="BM157" s="305">
        <v>0</v>
      </c>
      <c r="BN157" s="305">
        <v>0</v>
      </c>
      <c r="BO157" s="305">
        <v>0</v>
      </c>
      <c r="BP157" s="305">
        <v>0</v>
      </c>
      <c r="BQ157" s="305">
        <v>0</v>
      </c>
      <c r="BR157" s="305">
        <v>0</v>
      </c>
      <c r="BS157" s="305">
        <v>0</v>
      </c>
      <c r="BT157" s="305">
        <v>0</v>
      </c>
      <c r="BU157" s="305">
        <v>0</v>
      </c>
      <c r="BV157" s="305">
        <v>0</v>
      </c>
      <c r="BW157" s="305">
        <v>0</v>
      </c>
      <c r="BX157" s="305"/>
      <c r="BY157" s="305"/>
      <c r="BZ157" s="305"/>
      <c r="CA157" s="305"/>
    </row>
    <row r="158" spans="1:79" x14ac:dyDescent="0.2">
      <c r="A158" s="116"/>
      <c r="B158" s="116" t="s">
        <v>406</v>
      </c>
      <c r="C158" s="124"/>
      <c r="D158" s="305">
        <v>0</v>
      </c>
      <c r="E158" s="305">
        <v>0</v>
      </c>
      <c r="F158" s="305">
        <v>0</v>
      </c>
      <c r="G158" s="305">
        <v>0</v>
      </c>
      <c r="H158" s="305">
        <v>0</v>
      </c>
      <c r="I158" s="305">
        <v>0</v>
      </c>
      <c r="J158" s="305">
        <v>-1081.7066867040501</v>
      </c>
      <c r="K158" s="305">
        <v>-3099.8904826226862</v>
      </c>
      <c r="L158" s="305">
        <v>-3835.2861341888361</v>
      </c>
      <c r="M158" s="305">
        <v>-4697.3633868886236</v>
      </c>
      <c r="N158" s="305">
        <v>-4064.001651097682</v>
      </c>
      <c r="O158" s="305">
        <v>-2519.9006020952734</v>
      </c>
      <c r="P158" s="305">
        <v>-1458.3551965905972</v>
      </c>
      <c r="Q158" s="305">
        <v>1517.2181023147914</v>
      </c>
      <c r="R158" s="305">
        <v>5612.3747323650941</v>
      </c>
      <c r="S158" s="305">
        <v>9823.8230501497474</v>
      </c>
      <c r="T158" s="305">
        <v>11639.319309836052</v>
      </c>
      <c r="U158" s="305">
        <v>12570.819020835857</v>
      </c>
      <c r="V158" s="305">
        <v>11990.230419967813</v>
      </c>
      <c r="W158" s="305">
        <v>9818.7967476480244</v>
      </c>
      <c r="X158" s="305">
        <v>10405.350585036253</v>
      </c>
      <c r="Y158" s="305">
        <v>12005.704817651736</v>
      </c>
      <c r="Z158" s="305">
        <v>13163.696716922386</v>
      </c>
      <c r="AA158" s="305">
        <v>15539.389830622755</v>
      </c>
      <c r="AB158" s="305">
        <v>19348.403571492494</v>
      </c>
      <c r="AC158" s="305">
        <v>24556.86197814668</v>
      </c>
      <c r="AD158" s="305">
        <v>30088.321478808542</v>
      </c>
      <c r="AE158" s="305">
        <v>32444.575271445941</v>
      </c>
      <c r="AF158" s="305">
        <v>33071.94910346681</v>
      </c>
      <c r="AG158" s="305">
        <v>31418.981260105797</v>
      </c>
      <c r="AH158" s="305">
        <v>27631.002645555374</v>
      </c>
      <c r="AI158" s="305">
        <v>23751.095635376361</v>
      </c>
      <c r="AJ158" s="305">
        <v>23962.712852386743</v>
      </c>
      <c r="AK158" s="305">
        <v>24840.776520220224</v>
      </c>
      <c r="AL158" s="305">
        <v>23376.190483736427</v>
      </c>
      <c r="AM158" s="305">
        <v>22539.200049535608</v>
      </c>
      <c r="AN158" s="305">
        <v>22976.061526618196</v>
      </c>
      <c r="AO158" s="305">
        <v>24194.168837291538</v>
      </c>
      <c r="AP158" s="305">
        <v>27523.10216546891</v>
      </c>
      <c r="AQ158" s="305">
        <v>34736.956588231318</v>
      </c>
      <c r="AR158" s="305">
        <v>37858.919494056216</v>
      </c>
      <c r="AS158" s="305">
        <v>38883.237346026435</v>
      </c>
      <c r="AT158" s="305">
        <v>40180.323014313741</v>
      </c>
      <c r="AU158" s="305">
        <v>40286.459102372144</v>
      </c>
      <c r="AV158" s="305">
        <v>41641.976936609572</v>
      </c>
      <c r="AW158" s="305">
        <v>43917.665182327917</v>
      </c>
      <c r="AX158" s="305">
        <v>47478.484175228274</v>
      </c>
      <c r="AY158" s="305">
        <v>49592.164247633627</v>
      </c>
      <c r="AZ158" s="305">
        <v>39908.76</v>
      </c>
      <c r="BA158" s="305">
        <v>42889.25</v>
      </c>
      <c r="BB158" s="305">
        <v>47517.03</v>
      </c>
      <c r="BC158" s="305">
        <v>55319.12</v>
      </c>
      <c r="BD158" s="305">
        <v>52651.674330049362</v>
      </c>
      <c r="BE158" s="305">
        <v>47543.511765878444</v>
      </c>
      <c r="BF158" s="305">
        <v>49943.899761688306</v>
      </c>
      <c r="BG158" s="305">
        <v>47337.004886959425</v>
      </c>
      <c r="BH158" s="305">
        <v>47474.606462277057</v>
      </c>
      <c r="BI158" s="305">
        <v>51963.251598421157</v>
      </c>
      <c r="BJ158" s="305">
        <v>52764.801287463633</v>
      </c>
      <c r="BK158" s="305">
        <v>53813.09803457724</v>
      </c>
      <c r="BL158" s="305">
        <v>0</v>
      </c>
      <c r="BM158" s="305">
        <v>0</v>
      </c>
      <c r="BN158" s="305">
        <v>0</v>
      </c>
      <c r="BO158" s="305">
        <v>0</v>
      </c>
      <c r="BP158" s="305">
        <v>0</v>
      </c>
      <c r="BQ158" s="305">
        <v>0</v>
      </c>
      <c r="BR158" s="305">
        <v>0</v>
      </c>
      <c r="BS158" s="305">
        <v>0</v>
      </c>
      <c r="BT158" s="305">
        <v>0</v>
      </c>
      <c r="BU158" s="305">
        <v>0</v>
      </c>
      <c r="BV158" s="305">
        <v>0</v>
      </c>
      <c r="BW158" s="305">
        <v>0</v>
      </c>
      <c r="BX158" s="305"/>
      <c r="BY158" s="305"/>
      <c r="BZ158" s="305"/>
      <c r="CA158" s="305"/>
    </row>
    <row r="159" spans="1:79" x14ac:dyDescent="0.2">
      <c r="B159" s="39" t="s">
        <v>260</v>
      </c>
      <c r="D159" s="118">
        <f t="shared" ref="D159:AI159" si="335">SUM(D153:D158)</f>
        <v>0</v>
      </c>
      <c r="E159" s="118">
        <f t="shared" si="335"/>
        <v>0</v>
      </c>
      <c r="F159" s="118">
        <f t="shared" si="335"/>
        <v>0</v>
      </c>
      <c r="G159" s="118">
        <f t="shared" si="335"/>
        <v>0</v>
      </c>
      <c r="H159" s="118">
        <f t="shared" si="335"/>
        <v>0</v>
      </c>
      <c r="I159" s="118">
        <f t="shared" si="335"/>
        <v>0</v>
      </c>
      <c r="J159" s="118">
        <f t="shared" si="335"/>
        <v>-1081.7066867040501</v>
      </c>
      <c r="K159" s="118">
        <f t="shared" si="335"/>
        <v>-3099.8904826226862</v>
      </c>
      <c r="L159" s="118">
        <f t="shared" si="335"/>
        <v>-3835.2861341888361</v>
      </c>
      <c r="M159" s="118">
        <f t="shared" si="335"/>
        <v>-4697.3633868886236</v>
      </c>
      <c r="N159" s="118">
        <f t="shared" si="335"/>
        <v>-4064.001651097682</v>
      </c>
      <c r="O159" s="118">
        <f t="shared" si="335"/>
        <v>-2519.9006020952734</v>
      </c>
      <c r="P159" s="118">
        <f t="shared" si="335"/>
        <v>4250.0372609254409</v>
      </c>
      <c r="Q159" s="118">
        <f t="shared" si="335"/>
        <v>1517.2181023147914</v>
      </c>
      <c r="R159" s="118">
        <f t="shared" si="335"/>
        <v>5612.3747323650941</v>
      </c>
      <c r="S159" s="118">
        <f t="shared" si="335"/>
        <v>9823.8230501497474</v>
      </c>
      <c r="T159" s="118">
        <f t="shared" si="335"/>
        <v>25229.075795917168</v>
      </c>
      <c r="U159" s="118">
        <f t="shared" si="335"/>
        <v>12570.819020835857</v>
      </c>
      <c r="V159" s="118">
        <f t="shared" si="335"/>
        <v>11990.230419967813</v>
      </c>
      <c r="W159" s="118">
        <f t="shared" si="335"/>
        <v>9818.7967476480244</v>
      </c>
      <c r="X159" s="118">
        <f t="shared" si="335"/>
        <v>10405.350585036253</v>
      </c>
      <c r="Y159" s="118">
        <f t="shared" si="335"/>
        <v>12005.704817651736</v>
      </c>
      <c r="Z159" s="118">
        <f t="shared" si="335"/>
        <v>13163.696716922386</v>
      </c>
      <c r="AA159" s="118">
        <f t="shared" si="335"/>
        <v>15539.389830622755</v>
      </c>
      <c r="AB159" s="118">
        <f t="shared" si="335"/>
        <v>19348.403571492494</v>
      </c>
      <c r="AC159" s="118">
        <f t="shared" si="335"/>
        <v>24556.86197814668</v>
      </c>
      <c r="AD159" s="118">
        <f t="shared" si="335"/>
        <v>20716.648355703448</v>
      </c>
      <c r="AE159" s="118">
        <f t="shared" si="335"/>
        <v>32369.255212079257</v>
      </c>
      <c r="AF159" s="118">
        <f t="shared" si="335"/>
        <v>-74606.707797571667</v>
      </c>
      <c r="AG159" s="118">
        <f t="shared" si="335"/>
        <v>31414.42005370279</v>
      </c>
      <c r="AH159" s="118">
        <f t="shared" si="335"/>
        <v>27629.409045779263</v>
      </c>
      <c r="AI159" s="118">
        <f t="shared" si="335"/>
        <v>23751.095635376361</v>
      </c>
      <c r="AJ159" s="118">
        <f t="shared" ref="AJ159:BO159" si="336">SUM(AJ153:AJ158)</f>
        <v>23962.712852386743</v>
      </c>
      <c r="AK159" s="118">
        <f t="shared" si="336"/>
        <v>24840.776520220224</v>
      </c>
      <c r="AL159" s="118">
        <f t="shared" si="336"/>
        <v>23376.190483736427</v>
      </c>
      <c r="AM159" s="118">
        <f t="shared" si="336"/>
        <v>22539.200049535608</v>
      </c>
      <c r="AN159" s="118">
        <f t="shared" si="336"/>
        <v>22976.061526618196</v>
      </c>
      <c r="AO159" s="118">
        <f t="shared" si="336"/>
        <v>24194.168837291538</v>
      </c>
      <c r="AP159" s="118">
        <f t="shared" si="336"/>
        <v>27523.10216546891</v>
      </c>
      <c r="AQ159" s="118">
        <f t="shared" si="336"/>
        <v>34736.956588231318</v>
      </c>
      <c r="AR159" s="118">
        <f t="shared" si="336"/>
        <v>-274667.71460329182</v>
      </c>
      <c r="AS159" s="118">
        <f t="shared" si="336"/>
        <v>38883.237346026435</v>
      </c>
      <c r="AT159" s="118">
        <f t="shared" si="336"/>
        <v>40180.323014313741</v>
      </c>
      <c r="AU159" s="118">
        <f t="shared" si="336"/>
        <v>40286.459102372144</v>
      </c>
      <c r="AV159" s="118">
        <f t="shared" si="336"/>
        <v>41641.976936609572</v>
      </c>
      <c r="AW159" s="118">
        <f t="shared" si="336"/>
        <v>43917.665182327917</v>
      </c>
      <c r="AX159" s="118">
        <f t="shared" si="336"/>
        <v>47478.484175228274</v>
      </c>
      <c r="AY159" s="118">
        <f t="shared" si="336"/>
        <v>49592.164247633627</v>
      </c>
      <c r="AZ159" s="118">
        <f t="shared" si="336"/>
        <v>39908.76</v>
      </c>
      <c r="BA159" s="118">
        <f t="shared" si="336"/>
        <v>42889.25</v>
      </c>
      <c r="BB159" s="118">
        <f t="shared" si="336"/>
        <v>47517.03</v>
      </c>
      <c r="BC159" s="118">
        <f t="shared" si="336"/>
        <v>55319.12</v>
      </c>
      <c r="BD159" s="118">
        <f t="shared" si="336"/>
        <v>-469781.63566995069</v>
      </c>
      <c r="BE159" s="118">
        <f t="shared" si="336"/>
        <v>47543.511765878444</v>
      </c>
      <c r="BF159" s="118">
        <f t="shared" si="336"/>
        <v>49943.899761688306</v>
      </c>
      <c r="BG159" s="118">
        <f t="shared" si="336"/>
        <v>47337.004886959425</v>
      </c>
      <c r="BH159" s="118">
        <f t="shared" si="336"/>
        <v>47474.606462277057</v>
      </c>
      <c r="BI159" s="118">
        <f t="shared" si="336"/>
        <v>51963.251598421157</v>
      </c>
      <c r="BJ159" s="118">
        <f t="shared" si="336"/>
        <v>52764.801287463633</v>
      </c>
      <c r="BK159" s="118">
        <f t="shared" si="336"/>
        <v>53813.09803457724</v>
      </c>
      <c r="BL159" s="118">
        <f t="shared" si="336"/>
        <v>-515962.22</v>
      </c>
      <c r="BM159" s="118">
        <f t="shared" si="336"/>
        <v>0</v>
      </c>
      <c r="BN159" s="118">
        <f t="shared" si="336"/>
        <v>0</v>
      </c>
      <c r="BO159" s="118">
        <f t="shared" si="336"/>
        <v>0</v>
      </c>
      <c r="BP159" s="118">
        <f t="shared" ref="BP159:CA159" si="337">SUM(BP153:BP158)</f>
        <v>0</v>
      </c>
      <c r="BQ159" s="118">
        <f t="shared" si="337"/>
        <v>0</v>
      </c>
      <c r="BR159" s="118">
        <f t="shared" si="337"/>
        <v>0</v>
      </c>
      <c r="BS159" s="118">
        <f t="shared" si="337"/>
        <v>0</v>
      </c>
      <c r="BT159" s="118">
        <f t="shared" si="337"/>
        <v>0</v>
      </c>
      <c r="BU159" s="118">
        <f t="shared" si="337"/>
        <v>0</v>
      </c>
      <c r="BV159" s="118">
        <f t="shared" si="337"/>
        <v>0</v>
      </c>
      <c r="BW159" s="118">
        <f t="shared" si="337"/>
        <v>0</v>
      </c>
      <c r="BX159" s="118">
        <f t="shared" si="337"/>
        <v>0</v>
      </c>
      <c r="BY159" s="118">
        <f t="shared" si="337"/>
        <v>0</v>
      </c>
      <c r="BZ159" s="118">
        <f t="shared" si="337"/>
        <v>0</v>
      </c>
      <c r="CA159" s="118">
        <f t="shared" si="337"/>
        <v>0</v>
      </c>
    </row>
    <row r="160" spans="1:79" x14ac:dyDescent="0.2">
      <c r="B160" s="39" t="s">
        <v>261</v>
      </c>
      <c r="D160" s="115">
        <f t="shared" ref="D160:AI160" si="338">D152+D159</f>
        <v>0</v>
      </c>
      <c r="E160" s="115">
        <f t="shared" si="338"/>
        <v>0</v>
      </c>
      <c r="F160" s="115">
        <f t="shared" si="338"/>
        <v>0</v>
      </c>
      <c r="G160" s="115">
        <f t="shared" si="338"/>
        <v>0</v>
      </c>
      <c r="H160" s="115">
        <f t="shared" si="338"/>
        <v>0</v>
      </c>
      <c r="I160" s="115">
        <f t="shared" si="338"/>
        <v>0</v>
      </c>
      <c r="J160" s="115">
        <f t="shared" si="338"/>
        <v>-1081.7066867040501</v>
      </c>
      <c r="K160" s="115">
        <f t="shared" si="338"/>
        <v>-4181.5971693267365</v>
      </c>
      <c r="L160" s="115">
        <f t="shared" si="338"/>
        <v>-8016.8833035155731</v>
      </c>
      <c r="M160" s="115">
        <f t="shared" si="338"/>
        <v>-12714.246690404198</v>
      </c>
      <c r="N160" s="115">
        <f t="shared" si="338"/>
        <v>-16778.24834150188</v>
      </c>
      <c r="O160" s="115">
        <f t="shared" si="338"/>
        <v>-19298.148943597153</v>
      </c>
      <c r="P160" s="115">
        <f t="shared" si="338"/>
        <v>-15048.111682671712</v>
      </c>
      <c r="Q160" s="115">
        <f t="shared" si="338"/>
        <v>-13530.89358035692</v>
      </c>
      <c r="R160" s="115">
        <f t="shared" si="338"/>
        <v>-7918.5188479918261</v>
      </c>
      <c r="S160" s="115">
        <f t="shared" si="338"/>
        <v>1905.3042021579213</v>
      </c>
      <c r="T160" s="115">
        <f t="shared" si="338"/>
        <v>27134.379998075088</v>
      </c>
      <c r="U160" s="115">
        <f t="shared" si="338"/>
        <v>39705.199018910949</v>
      </c>
      <c r="V160" s="115">
        <f t="shared" si="338"/>
        <v>51695.42943887876</v>
      </c>
      <c r="W160" s="115">
        <f t="shared" si="338"/>
        <v>61514.226186526786</v>
      </c>
      <c r="X160" s="115">
        <f t="shared" si="338"/>
        <v>71919.576771563035</v>
      </c>
      <c r="Y160" s="115">
        <f t="shared" si="338"/>
        <v>83925.281589214777</v>
      </c>
      <c r="Z160" s="115">
        <f t="shared" si="338"/>
        <v>97088.978306137171</v>
      </c>
      <c r="AA160" s="115">
        <f t="shared" si="338"/>
        <v>112628.36813675992</v>
      </c>
      <c r="AB160" s="115">
        <f t="shared" si="338"/>
        <v>131976.7717082524</v>
      </c>
      <c r="AC160" s="115">
        <f t="shared" si="338"/>
        <v>156533.63368639909</v>
      </c>
      <c r="AD160" s="115">
        <f t="shared" si="338"/>
        <v>177250.28204210254</v>
      </c>
      <c r="AE160" s="115">
        <f t="shared" si="338"/>
        <v>209619.53725418181</v>
      </c>
      <c r="AF160" s="115">
        <f t="shared" si="338"/>
        <v>135012.82945661014</v>
      </c>
      <c r="AG160" s="115">
        <f t="shared" si="338"/>
        <v>166427.24951031292</v>
      </c>
      <c r="AH160" s="115">
        <f t="shared" si="338"/>
        <v>194056.65855609218</v>
      </c>
      <c r="AI160" s="115">
        <f t="shared" si="338"/>
        <v>217807.75419146853</v>
      </c>
      <c r="AJ160" s="115">
        <f t="shared" ref="AJ160:BO160" si="339">AJ152+AJ159</f>
        <v>241770.46704385529</v>
      </c>
      <c r="AK160" s="115">
        <f t="shared" si="339"/>
        <v>266611.2435640755</v>
      </c>
      <c r="AL160" s="115">
        <f t="shared" si="339"/>
        <v>289987.4340478119</v>
      </c>
      <c r="AM160" s="115">
        <f t="shared" si="339"/>
        <v>312526.6340973475</v>
      </c>
      <c r="AN160" s="115">
        <f t="shared" si="339"/>
        <v>335502.6956239657</v>
      </c>
      <c r="AO160" s="115">
        <f t="shared" si="339"/>
        <v>359696.86446125724</v>
      </c>
      <c r="AP160" s="115">
        <f t="shared" si="339"/>
        <v>387219.96662672615</v>
      </c>
      <c r="AQ160" s="115">
        <f t="shared" si="339"/>
        <v>421956.92321495747</v>
      </c>
      <c r="AR160" s="115">
        <f t="shared" si="339"/>
        <v>147289.20861166564</v>
      </c>
      <c r="AS160" s="115">
        <f t="shared" si="339"/>
        <v>186172.44595769208</v>
      </c>
      <c r="AT160" s="115">
        <f t="shared" si="339"/>
        <v>226352.76897200581</v>
      </c>
      <c r="AU160" s="115">
        <f t="shared" si="339"/>
        <v>266639.22807437798</v>
      </c>
      <c r="AV160" s="115">
        <f t="shared" si="339"/>
        <v>308281.20501098759</v>
      </c>
      <c r="AW160" s="115">
        <f t="shared" si="339"/>
        <v>352198.8701933155</v>
      </c>
      <c r="AX160" s="115">
        <f t="shared" si="339"/>
        <v>399677.35436854378</v>
      </c>
      <c r="AY160" s="115">
        <f t="shared" si="339"/>
        <v>449269.51861617737</v>
      </c>
      <c r="AZ160" s="115">
        <f t="shared" si="339"/>
        <v>489178.27861617738</v>
      </c>
      <c r="BA160" s="115">
        <f t="shared" si="339"/>
        <v>532067.52861617738</v>
      </c>
      <c r="BB160" s="115">
        <f t="shared" si="339"/>
        <v>579584.55861617741</v>
      </c>
      <c r="BC160" s="115">
        <f t="shared" si="339"/>
        <v>634903.67861617741</v>
      </c>
      <c r="BD160" s="115">
        <f t="shared" si="339"/>
        <v>165122.04294622672</v>
      </c>
      <c r="BE160" s="115">
        <f t="shared" si="339"/>
        <v>212665.55471210516</v>
      </c>
      <c r="BF160" s="115">
        <f t="shared" si="339"/>
        <v>262609.45447379345</v>
      </c>
      <c r="BG160" s="115">
        <f t="shared" si="339"/>
        <v>309946.4593607529</v>
      </c>
      <c r="BH160" s="115">
        <f t="shared" si="339"/>
        <v>357421.06582302996</v>
      </c>
      <c r="BI160" s="115">
        <f t="shared" si="339"/>
        <v>409384.31742145109</v>
      </c>
      <c r="BJ160" s="115">
        <f t="shared" si="339"/>
        <v>462149.11870891473</v>
      </c>
      <c r="BK160" s="115">
        <f t="shared" si="339"/>
        <v>515962.21674349194</v>
      </c>
      <c r="BL160" s="115">
        <f t="shared" si="339"/>
        <v>-3.2565080327913165E-3</v>
      </c>
      <c r="BM160" s="115">
        <f t="shared" si="339"/>
        <v>-3.2565080327913165E-3</v>
      </c>
      <c r="BN160" s="115">
        <f t="shared" si="339"/>
        <v>-3.2565080327913165E-3</v>
      </c>
      <c r="BO160" s="115">
        <f t="shared" si="339"/>
        <v>-3.2565080327913165E-3</v>
      </c>
      <c r="BP160" s="115">
        <f t="shared" ref="BP160:CA160" si="340">BP152+BP159</f>
        <v>-3.2565080327913165E-3</v>
      </c>
      <c r="BQ160" s="115">
        <f t="shared" si="340"/>
        <v>-3.2565080327913165E-3</v>
      </c>
      <c r="BR160" s="115">
        <f t="shared" si="340"/>
        <v>-3.2565080327913165E-3</v>
      </c>
      <c r="BS160" s="115">
        <f t="shared" si="340"/>
        <v>-3.2565080327913165E-3</v>
      </c>
      <c r="BT160" s="115">
        <f t="shared" si="340"/>
        <v>-3.2565080327913165E-3</v>
      </c>
      <c r="BU160" s="115">
        <f t="shared" si="340"/>
        <v>-3.2565080327913165E-3</v>
      </c>
      <c r="BV160" s="115">
        <f t="shared" si="340"/>
        <v>-3.2565080327913165E-3</v>
      </c>
      <c r="BW160" s="115">
        <f t="shared" si="340"/>
        <v>-3.2565080327913165E-3</v>
      </c>
      <c r="BX160" s="115">
        <f t="shared" si="340"/>
        <v>-3.2565080327913165E-3</v>
      </c>
      <c r="BY160" s="115">
        <f t="shared" si="340"/>
        <v>-3.2565080327913165E-3</v>
      </c>
      <c r="BZ160" s="115">
        <f t="shared" si="340"/>
        <v>-3.2565080327913165E-3</v>
      </c>
      <c r="CA160" s="115">
        <f t="shared" si="340"/>
        <v>-3.2565080327913165E-3</v>
      </c>
    </row>
    <row r="161" spans="1:79" x14ac:dyDescent="0.2"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  <c r="BA161" s="114"/>
      <c r="BB161" s="114"/>
      <c r="BC161" s="114"/>
      <c r="BD161" s="114"/>
      <c r="BE161" s="114"/>
      <c r="BF161" s="114"/>
      <c r="BG161" s="114"/>
      <c r="BH161" s="114"/>
      <c r="BI161" s="114"/>
      <c r="BJ161" s="114"/>
      <c r="BK161" s="114"/>
      <c r="BL161" s="114"/>
      <c r="BM161" s="114"/>
      <c r="BN161" s="114"/>
      <c r="BO161" s="114"/>
      <c r="BP161" s="114"/>
      <c r="BQ161" s="114"/>
      <c r="BR161" s="114"/>
      <c r="BS161" s="114"/>
      <c r="BT161" s="114"/>
      <c r="BU161" s="114"/>
      <c r="BV161" s="114"/>
      <c r="BY161" s="25"/>
      <c r="BZ161" s="25"/>
      <c r="CA161" s="25"/>
    </row>
    <row r="162" spans="1:79" s="121" customFormat="1" x14ac:dyDescent="0.2">
      <c r="A162" s="106" t="s">
        <v>280</v>
      </c>
      <c r="B162" s="39"/>
      <c r="C162" s="114">
        <v>18237311</v>
      </c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25"/>
      <c r="BX162" s="25"/>
      <c r="BY162" s="25"/>
      <c r="BZ162" s="25"/>
      <c r="CA162" s="25"/>
    </row>
    <row r="163" spans="1:79" s="121" customFormat="1" x14ac:dyDescent="0.2">
      <c r="A163" s="39"/>
      <c r="B163" s="39" t="s">
        <v>257</v>
      </c>
      <c r="C163" s="114">
        <v>25400711</v>
      </c>
      <c r="D163" s="115">
        <v>0</v>
      </c>
      <c r="E163" s="115">
        <f>D168</f>
        <v>0</v>
      </c>
      <c r="F163" s="115">
        <f t="shared" ref="F163:BO163" si="341">E168</f>
        <v>0</v>
      </c>
      <c r="G163" s="115">
        <f t="shared" si="341"/>
        <v>0</v>
      </c>
      <c r="H163" s="115">
        <f t="shared" si="341"/>
        <v>0</v>
      </c>
      <c r="I163" s="115">
        <f t="shared" si="341"/>
        <v>0</v>
      </c>
      <c r="J163" s="115">
        <f t="shared" si="341"/>
        <v>0</v>
      </c>
      <c r="K163" s="115">
        <f t="shared" si="341"/>
        <v>0</v>
      </c>
      <c r="L163" s="115">
        <f t="shared" si="341"/>
        <v>0</v>
      </c>
      <c r="M163" s="115">
        <f t="shared" si="341"/>
        <v>0</v>
      </c>
      <c r="N163" s="115">
        <f t="shared" si="341"/>
        <v>0</v>
      </c>
      <c r="O163" s="115">
        <f t="shared" si="341"/>
        <v>0</v>
      </c>
      <c r="P163" s="115">
        <f t="shared" si="341"/>
        <v>0</v>
      </c>
      <c r="Q163" s="115">
        <f t="shared" si="341"/>
        <v>0</v>
      </c>
      <c r="R163" s="115">
        <f t="shared" si="341"/>
        <v>0</v>
      </c>
      <c r="S163" s="115">
        <f t="shared" si="341"/>
        <v>0</v>
      </c>
      <c r="T163" s="115">
        <f t="shared" si="341"/>
        <v>0</v>
      </c>
      <c r="U163" s="115">
        <f t="shared" si="341"/>
        <v>0</v>
      </c>
      <c r="V163" s="115">
        <f t="shared" si="341"/>
        <v>0</v>
      </c>
      <c r="W163" s="115">
        <f t="shared" si="341"/>
        <v>0</v>
      </c>
      <c r="X163" s="115">
        <f t="shared" si="341"/>
        <v>0</v>
      </c>
      <c r="Y163" s="115">
        <f t="shared" si="341"/>
        <v>0</v>
      </c>
      <c r="Z163" s="115">
        <f t="shared" si="341"/>
        <v>0</v>
      </c>
      <c r="AA163" s="115">
        <f t="shared" si="341"/>
        <v>0</v>
      </c>
      <c r="AB163" s="115">
        <f t="shared" si="341"/>
        <v>0</v>
      </c>
      <c r="AC163" s="115">
        <f t="shared" si="341"/>
        <v>0</v>
      </c>
      <c r="AD163" s="115">
        <f t="shared" si="341"/>
        <v>0</v>
      </c>
      <c r="AE163" s="115">
        <f t="shared" si="341"/>
        <v>0</v>
      </c>
      <c r="AF163" s="115">
        <f t="shared" si="341"/>
        <v>0</v>
      </c>
      <c r="AG163" s="115">
        <f t="shared" si="341"/>
        <v>0</v>
      </c>
      <c r="AH163" s="115">
        <f t="shared" si="341"/>
        <v>0</v>
      </c>
      <c r="AI163" s="115">
        <f t="shared" si="341"/>
        <v>0</v>
      </c>
      <c r="AJ163" s="115">
        <f t="shared" si="341"/>
        <v>0</v>
      </c>
      <c r="AK163" s="115">
        <f t="shared" si="341"/>
        <v>0</v>
      </c>
      <c r="AL163" s="115">
        <f t="shared" si="341"/>
        <v>0</v>
      </c>
      <c r="AM163" s="115">
        <f t="shared" si="341"/>
        <v>0</v>
      </c>
      <c r="AN163" s="115">
        <f t="shared" si="341"/>
        <v>0</v>
      </c>
      <c r="AO163" s="115">
        <f t="shared" si="341"/>
        <v>0</v>
      </c>
      <c r="AP163" s="115">
        <f t="shared" si="341"/>
        <v>0</v>
      </c>
      <c r="AQ163" s="115">
        <f t="shared" si="341"/>
        <v>0</v>
      </c>
      <c r="AR163" s="115">
        <f t="shared" si="341"/>
        <v>0</v>
      </c>
      <c r="AS163" s="115">
        <f t="shared" si="341"/>
        <v>0</v>
      </c>
      <c r="AT163" s="115">
        <f t="shared" si="341"/>
        <v>0</v>
      </c>
      <c r="AU163" s="115">
        <f t="shared" si="341"/>
        <v>0</v>
      </c>
      <c r="AV163" s="115">
        <f t="shared" si="341"/>
        <v>0</v>
      </c>
      <c r="AW163" s="115">
        <f t="shared" si="341"/>
        <v>0</v>
      </c>
      <c r="AX163" s="115">
        <f t="shared" si="341"/>
        <v>0</v>
      </c>
      <c r="AY163" s="115">
        <f t="shared" si="341"/>
        <v>0</v>
      </c>
      <c r="AZ163" s="115">
        <f t="shared" si="341"/>
        <v>0</v>
      </c>
      <c r="BA163" s="115">
        <f t="shared" si="341"/>
        <v>0</v>
      </c>
      <c r="BB163" s="115">
        <f t="shared" si="341"/>
        <v>0</v>
      </c>
      <c r="BC163" s="115">
        <f t="shared" si="341"/>
        <v>0</v>
      </c>
      <c r="BD163" s="115">
        <f t="shared" si="341"/>
        <v>0</v>
      </c>
      <c r="BE163" s="115">
        <f t="shared" si="341"/>
        <v>0</v>
      </c>
      <c r="BF163" s="115">
        <f t="shared" si="341"/>
        <v>0</v>
      </c>
      <c r="BG163" s="115">
        <f t="shared" si="341"/>
        <v>0</v>
      </c>
      <c r="BH163" s="115">
        <f t="shared" si="341"/>
        <v>0</v>
      </c>
      <c r="BI163" s="115">
        <f t="shared" si="341"/>
        <v>0</v>
      </c>
      <c r="BJ163" s="115">
        <f t="shared" si="341"/>
        <v>0</v>
      </c>
      <c r="BK163" s="115">
        <f t="shared" si="341"/>
        <v>0</v>
      </c>
      <c r="BL163" s="115">
        <f t="shared" si="341"/>
        <v>-525.25815152602877</v>
      </c>
      <c r="BM163" s="115">
        <f t="shared" si="341"/>
        <v>216820.73851447395</v>
      </c>
      <c r="BN163" s="115">
        <f t="shared" si="341"/>
        <v>239129.00851447394</v>
      </c>
      <c r="BO163" s="115">
        <f t="shared" si="341"/>
        <v>261422.54851447395</v>
      </c>
      <c r="BP163" s="115">
        <f t="shared" ref="BP163" si="342">BO168</f>
        <v>284726.11851447396</v>
      </c>
      <c r="BQ163" s="115">
        <f t="shared" ref="BQ163" si="343">BP168</f>
        <v>100000.92000000001</v>
      </c>
      <c r="BR163" s="115">
        <f t="shared" ref="BR163" si="344">BQ168</f>
        <v>119842.81000000001</v>
      </c>
      <c r="BS163" s="115">
        <f t="shared" ref="BS163" si="345">BR168</f>
        <v>140565.73000000001</v>
      </c>
      <c r="BT163" s="115">
        <f t="shared" ref="BT163" si="346">BS168</f>
        <v>161673.31</v>
      </c>
      <c r="BU163" s="115">
        <f t="shared" ref="BU163" si="347">BT168</f>
        <v>184383.12</v>
      </c>
      <c r="BV163" s="115">
        <f t="shared" ref="BV163" si="348">BU168</f>
        <v>209474.13</v>
      </c>
      <c r="BW163" s="115">
        <f t="shared" ref="BW163" si="349">BV168</f>
        <v>234691.34</v>
      </c>
      <c r="BX163" s="115">
        <f t="shared" ref="BX163" si="350">BW168</f>
        <v>261382.18</v>
      </c>
      <c r="BY163" s="115">
        <f t="shared" ref="BY163" si="351">BX168</f>
        <v>261382.18</v>
      </c>
      <c r="BZ163" s="115">
        <f t="shared" ref="BZ163" si="352">BY168</f>
        <v>261382.18</v>
      </c>
      <c r="CA163" s="115">
        <f t="shared" ref="CA163" si="353">BZ168</f>
        <v>261382.18</v>
      </c>
    </row>
    <row r="164" spans="1:79" s="116" customFormat="1" x14ac:dyDescent="0.2">
      <c r="A164" s="121"/>
      <c r="B164" s="116" t="s">
        <v>258</v>
      </c>
      <c r="D164" s="305">
        <v>0</v>
      </c>
      <c r="E164" s="305">
        <v>0</v>
      </c>
      <c r="F164" s="305">
        <v>0</v>
      </c>
      <c r="G164" s="305">
        <v>0</v>
      </c>
      <c r="H164" s="305">
        <v>0</v>
      </c>
      <c r="I164" s="305">
        <v>0</v>
      </c>
      <c r="J164" s="305">
        <v>0</v>
      </c>
      <c r="K164" s="305">
        <v>0</v>
      </c>
      <c r="L164" s="305">
        <v>0</v>
      </c>
      <c r="M164" s="305">
        <v>0</v>
      </c>
      <c r="N164" s="305">
        <v>0</v>
      </c>
      <c r="O164" s="305">
        <v>0</v>
      </c>
      <c r="P164" s="305">
        <v>0</v>
      </c>
      <c r="Q164" s="305">
        <v>0</v>
      </c>
      <c r="R164" s="305">
        <v>0</v>
      </c>
      <c r="S164" s="305">
        <v>0</v>
      </c>
      <c r="T164" s="305">
        <v>0</v>
      </c>
      <c r="U164" s="305">
        <v>0</v>
      </c>
      <c r="V164" s="305">
        <v>0</v>
      </c>
      <c r="W164" s="305">
        <v>0</v>
      </c>
      <c r="X164" s="305">
        <v>0</v>
      </c>
      <c r="Y164" s="305">
        <v>0</v>
      </c>
      <c r="Z164" s="305">
        <v>0</v>
      </c>
      <c r="AA164" s="305">
        <v>0</v>
      </c>
      <c r="AB164" s="305">
        <v>0</v>
      </c>
      <c r="AC164" s="305">
        <v>0</v>
      </c>
      <c r="AD164" s="305">
        <v>0</v>
      </c>
      <c r="AE164" s="305">
        <v>0</v>
      </c>
      <c r="AF164" s="305">
        <v>0</v>
      </c>
      <c r="AG164" s="305">
        <v>0</v>
      </c>
      <c r="AH164" s="305">
        <v>0</v>
      </c>
      <c r="AI164" s="305">
        <v>0</v>
      </c>
      <c r="AJ164" s="305">
        <v>0</v>
      </c>
      <c r="AK164" s="305">
        <v>0</v>
      </c>
      <c r="AL164" s="305">
        <v>0</v>
      </c>
      <c r="AM164" s="305">
        <v>0</v>
      </c>
      <c r="AN164" s="305">
        <v>0</v>
      </c>
      <c r="AO164" s="305">
        <v>0</v>
      </c>
      <c r="AP164" s="305">
        <v>0</v>
      </c>
      <c r="AQ164" s="305">
        <v>0</v>
      </c>
      <c r="AR164" s="305">
        <v>0</v>
      </c>
      <c r="AS164" s="305">
        <v>0</v>
      </c>
      <c r="AT164" s="305">
        <v>0</v>
      </c>
      <c r="AU164" s="305">
        <v>0</v>
      </c>
      <c r="AV164" s="305">
        <v>0</v>
      </c>
      <c r="AW164" s="305">
        <v>0</v>
      </c>
      <c r="AX164" s="305">
        <v>0</v>
      </c>
      <c r="AY164" s="305">
        <v>0</v>
      </c>
      <c r="AZ164" s="305">
        <v>0</v>
      </c>
      <c r="BA164" s="305">
        <v>0</v>
      </c>
      <c r="BB164" s="305">
        <v>0</v>
      </c>
      <c r="BC164" s="305">
        <v>0</v>
      </c>
      <c r="BD164" s="305">
        <v>0</v>
      </c>
      <c r="BE164" s="305">
        <v>0</v>
      </c>
      <c r="BF164" s="305">
        <v>0</v>
      </c>
      <c r="BG164" s="305">
        <v>0</v>
      </c>
      <c r="BH164" s="305">
        <v>0</v>
      </c>
      <c r="BI164" s="305">
        <v>0</v>
      </c>
      <c r="BJ164" s="305">
        <v>0</v>
      </c>
      <c r="BK164" s="305">
        <v>0</v>
      </c>
      <c r="BL164" s="305">
        <v>0</v>
      </c>
      <c r="BM164" s="305">
        <v>0</v>
      </c>
      <c r="BN164" s="305">
        <v>0</v>
      </c>
      <c r="BO164" s="305">
        <v>0</v>
      </c>
      <c r="BP164" s="305">
        <v>-206014.41851447395</v>
      </c>
      <c r="BQ164" s="305">
        <v>0</v>
      </c>
      <c r="BR164" s="305">
        <v>0</v>
      </c>
      <c r="BS164" s="305">
        <v>0</v>
      </c>
      <c r="BT164" s="305">
        <v>0</v>
      </c>
      <c r="BU164" s="305">
        <v>0</v>
      </c>
      <c r="BV164" s="305">
        <v>0</v>
      </c>
      <c r="BW164" s="305">
        <v>0</v>
      </c>
      <c r="BX164" s="305"/>
      <c r="BY164" s="305"/>
      <c r="BZ164" s="305"/>
      <c r="CA164" s="305"/>
    </row>
    <row r="165" spans="1:79" x14ac:dyDescent="0.2">
      <c r="A165" s="121"/>
      <c r="B165" s="116" t="s">
        <v>281</v>
      </c>
      <c r="C165" s="116"/>
      <c r="D165" s="305">
        <v>0</v>
      </c>
      <c r="E165" s="305">
        <v>0</v>
      </c>
      <c r="F165" s="305">
        <v>0</v>
      </c>
      <c r="G165" s="305">
        <v>0</v>
      </c>
      <c r="H165" s="305">
        <v>0</v>
      </c>
      <c r="I165" s="305">
        <v>0</v>
      </c>
      <c r="J165" s="305">
        <v>0</v>
      </c>
      <c r="K165" s="305">
        <v>0</v>
      </c>
      <c r="L165" s="305">
        <v>0</v>
      </c>
      <c r="M165" s="305">
        <v>0</v>
      </c>
      <c r="N165" s="305">
        <v>0</v>
      </c>
      <c r="O165" s="305">
        <v>0</v>
      </c>
      <c r="P165" s="305">
        <v>0</v>
      </c>
      <c r="Q165" s="305">
        <v>0</v>
      </c>
      <c r="R165" s="305">
        <v>0</v>
      </c>
      <c r="S165" s="305">
        <v>0</v>
      </c>
      <c r="T165" s="305">
        <v>0</v>
      </c>
      <c r="U165" s="305">
        <v>0</v>
      </c>
      <c r="V165" s="305">
        <v>0</v>
      </c>
      <c r="W165" s="305">
        <v>0</v>
      </c>
      <c r="X165" s="305">
        <v>0</v>
      </c>
      <c r="Y165" s="305">
        <v>0</v>
      </c>
      <c r="Z165" s="305">
        <v>0</v>
      </c>
      <c r="AA165" s="305">
        <v>0</v>
      </c>
      <c r="AB165" s="305">
        <v>0</v>
      </c>
      <c r="AC165" s="305">
        <v>0</v>
      </c>
      <c r="AD165" s="305">
        <v>0</v>
      </c>
      <c r="AE165" s="305">
        <v>0</v>
      </c>
      <c r="AF165" s="305">
        <v>0</v>
      </c>
      <c r="AG165" s="305">
        <v>0</v>
      </c>
      <c r="AH165" s="305">
        <v>0</v>
      </c>
      <c r="AI165" s="305">
        <v>0</v>
      </c>
      <c r="AJ165" s="305">
        <v>0</v>
      </c>
      <c r="AK165" s="305">
        <v>0</v>
      </c>
      <c r="AL165" s="305">
        <v>0</v>
      </c>
      <c r="AM165" s="305">
        <v>0</v>
      </c>
      <c r="AN165" s="305">
        <v>0</v>
      </c>
      <c r="AO165" s="305">
        <v>0</v>
      </c>
      <c r="AP165" s="305">
        <v>0</v>
      </c>
      <c r="AQ165" s="305">
        <v>0</v>
      </c>
      <c r="AR165" s="305">
        <v>0</v>
      </c>
      <c r="AS165" s="305">
        <v>0</v>
      </c>
      <c r="AT165" s="305">
        <v>0</v>
      </c>
      <c r="AU165" s="305">
        <v>0</v>
      </c>
      <c r="AV165" s="305">
        <v>0</v>
      </c>
      <c r="AW165" s="305">
        <v>0</v>
      </c>
      <c r="AX165" s="305">
        <v>0</v>
      </c>
      <c r="AY165" s="305">
        <v>0</v>
      </c>
      <c r="AZ165" s="305">
        <v>0</v>
      </c>
      <c r="BA165" s="305">
        <v>0</v>
      </c>
      <c r="BB165" s="305">
        <v>0</v>
      </c>
      <c r="BC165" s="305">
        <v>0</v>
      </c>
      <c r="BD165" s="305">
        <v>0</v>
      </c>
      <c r="BE165" s="305">
        <v>0</v>
      </c>
      <c r="BF165" s="305">
        <v>0</v>
      </c>
      <c r="BG165" s="305">
        <v>0</v>
      </c>
      <c r="BH165" s="305">
        <v>0</v>
      </c>
      <c r="BI165" s="305">
        <v>0</v>
      </c>
      <c r="BJ165" s="305">
        <v>0</v>
      </c>
      <c r="BK165" s="305">
        <v>0</v>
      </c>
      <c r="BL165" s="305">
        <v>206539.67666599998</v>
      </c>
      <c r="BM165" s="305">
        <v>0</v>
      </c>
      <c r="BN165" s="305">
        <v>0</v>
      </c>
      <c r="BO165" s="305">
        <v>0</v>
      </c>
      <c r="BP165" s="305">
        <v>0</v>
      </c>
      <c r="BQ165" s="305">
        <v>0</v>
      </c>
      <c r="BR165" s="305">
        <v>0</v>
      </c>
      <c r="BS165" s="305">
        <v>0</v>
      </c>
      <c r="BT165" s="305">
        <v>0</v>
      </c>
      <c r="BU165" s="305">
        <v>0</v>
      </c>
      <c r="BV165" s="305">
        <v>0</v>
      </c>
      <c r="BW165" s="305">
        <v>0</v>
      </c>
      <c r="BX165" s="305"/>
      <c r="BY165" s="305"/>
      <c r="BZ165" s="305"/>
      <c r="CA165" s="305"/>
    </row>
    <row r="166" spans="1:79" x14ac:dyDescent="0.2">
      <c r="A166" s="116"/>
      <c r="B166" s="116" t="s">
        <v>279</v>
      </c>
      <c r="C166" s="124"/>
      <c r="D166" s="305">
        <v>0</v>
      </c>
      <c r="E166" s="305">
        <v>0</v>
      </c>
      <c r="F166" s="305">
        <v>0</v>
      </c>
      <c r="G166" s="305">
        <v>0</v>
      </c>
      <c r="H166" s="305">
        <v>0</v>
      </c>
      <c r="I166" s="305">
        <v>0</v>
      </c>
      <c r="J166" s="305">
        <v>0</v>
      </c>
      <c r="K166" s="305">
        <v>0</v>
      </c>
      <c r="L166" s="305">
        <v>0</v>
      </c>
      <c r="M166" s="305">
        <v>0</v>
      </c>
      <c r="N166" s="305">
        <v>0</v>
      </c>
      <c r="O166" s="305">
        <v>0</v>
      </c>
      <c r="P166" s="305">
        <v>0</v>
      </c>
      <c r="Q166" s="305">
        <v>0</v>
      </c>
      <c r="R166" s="305">
        <v>0</v>
      </c>
      <c r="S166" s="305">
        <v>0</v>
      </c>
      <c r="T166" s="305">
        <v>0</v>
      </c>
      <c r="U166" s="305">
        <v>0</v>
      </c>
      <c r="V166" s="305">
        <v>0</v>
      </c>
      <c r="W166" s="305">
        <v>0</v>
      </c>
      <c r="X166" s="305">
        <v>0</v>
      </c>
      <c r="Y166" s="305">
        <v>0</v>
      </c>
      <c r="Z166" s="305">
        <v>0</v>
      </c>
      <c r="AA166" s="305">
        <v>0</v>
      </c>
      <c r="AB166" s="305">
        <v>0</v>
      </c>
      <c r="AC166" s="305">
        <v>0</v>
      </c>
      <c r="AD166" s="305">
        <v>0</v>
      </c>
      <c r="AE166" s="305">
        <v>0</v>
      </c>
      <c r="AF166" s="305">
        <v>0</v>
      </c>
      <c r="AG166" s="305">
        <v>0</v>
      </c>
      <c r="AH166" s="305">
        <v>0</v>
      </c>
      <c r="AI166" s="305">
        <v>0</v>
      </c>
      <c r="AJ166" s="305">
        <v>0</v>
      </c>
      <c r="AK166" s="305">
        <v>0</v>
      </c>
      <c r="AL166" s="305">
        <v>0</v>
      </c>
      <c r="AM166" s="305">
        <v>0</v>
      </c>
      <c r="AN166" s="305">
        <v>0</v>
      </c>
      <c r="AO166" s="305">
        <v>0</v>
      </c>
      <c r="AP166" s="305">
        <v>0</v>
      </c>
      <c r="AQ166" s="305">
        <v>0</v>
      </c>
      <c r="AR166" s="305">
        <v>0</v>
      </c>
      <c r="AS166" s="305">
        <v>0</v>
      </c>
      <c r="AT166" s="305">
        <v>0</v>
      </c>
      <c r="AU166" s="305">
        <v>0</v>
      </c>
      <c r="AV166" s="305">
        <v>0</v>
      </c>
      <c r="AW166" s="305">
        <v>0</v>
      </c>
      <c r="AX166" s="305">
        <v>0</v>
      </c>
      <c r="AY166" s="305">
        <v>0</v>
      </c>
      <c r="AZ166" s="305">
        <v>0</v>
      </c>
      <c r="BA166" s="305">
        <v>0</v>
      </c>
      <c r="BB166" s="305">
        <v>0</v>
      </c>
      <c r="BC166" s="305">
        <v>0</v>
      </c>
      <c r="BD166" s="305">
        <v>0</v>
      </c>
      <c r="BE166" s="305">
        <v>0</v>
      </c>
      <c r="BF166" s="305">
        <v>0</v>
      </c>
      <c r="BG166" s="305">
        <v>0</v>
      </c>
      <c r="BH166" s="305">
        <v>0</v>
      </c>
      <c r="BI166" s="305">
        <v>0</v>
      </c>
      <c r="BJ166" s="305">
        <v>0</v>
      </c>
      <c r="BK166" s="305">
        <v>-525.25815152602877</v>
      </c>
      <c r="BL166" s="117">
        <f>'Schedule 8&amp;24'!C24</f>
        <v>10806.32</v>
      </c>
      <c r="BM166" s="117">
        <f>'Schedule 8&amp;24'!D24</f>
        <v>22308.27</v>
      </c>
      <c r="BN166" s="117">
        <f>'Schedule 8&amp;24'!E24</f>
        <v>22293.54</v>
      </c>
      <c r="BO166" s="117">
        <f>'Schedule 8&amp;24'!F24</f>
        <v>23303.57</v>
      </c>
      <c r="BP166" s="117">
        <f>'Schedule 8&amp;24'!G24</f>
        <v>21289.22</v>
      </c>
      <c r="BQ166" s="117">
        <f>'Schedule 8&amp;24'!H24</f>
        <v>19841.89</v>
      </c>
      <c r="BR166" s="117">
        <f>'Schedule 8&amp;24'!I24</f>
        <v>20722.919999999998</v>
      </c>
      <c r="BS166" s="117">
        <f>'Schedule 8&amp;24'!J24</f>
        <v>21107.58</v>
      </c>
      <c r="BT166" s="117">
        <f>'Schedule 8&amp;24'!K24</f>
        <v>22709.81</v>
      </c>
      <c r="BU166" s="117">
        <f>'Schedule 8&amp;24'!L24</f>
        <v>25091.01</v>
      </c>
      <c r="BV166" s="117">
        <f>'Schedule 8&amp;24'!M24</f>
        <v>25217.21</v>
      </c>
      <c r="BW166" s="117">
        <f>'Schedule 8&amp;24'!N24</f>
        <v>26690.84</v>
      </c>
      <c r="BX166" s="117"/>
      <c r="BY166" s="117"/>
      <c r="BZ166" s="305"/>
      <c r="CA166" s="305"/>
    </row>
    <row r="167" spans="1:79" x14ac:dyDescent="0.2">
      <c r="B167" s="39" t="s">
        <v>260</v>
      </c>
      <c r="D167" s="118">
        <f t="shared" ref="D167:BO167" si="354">SUM(D164:D166)</f>
        <v>0</v>
      </c>
      <c r="E167" s="118">
        <f t="shared" si="354"/>
        <v>0</v>
      </c>
      <c r="F167" s="118">
        <f t="shared" si="354"/>
        <v>0</v>
      </c>
      <c r="G167" s="118">
        <f t="shared" si="354"/>
        <v>0</v>
      </c>
      <c r="H167" s="118">
        <f t="shared" si="354"/>
        <v>0</v>
      </c>
      <c r="I167" s="118">
        <f t="shared" si="354"/>
        <v>0</v>
      </c>
      <c r="J167" s="118">
        <f t="shared" si="354"/>
        <v>0</v>
      </c>
      <c r="K167" s="118">
        <f t="shared" si="354"/>
        <v>0</v>
      </c>
      <c r="L167" s="118">
        <f t="shared" si="354"/>
        <v>0</v>
      </c>
      <c r="M167" s="118">
        <f t="shared" si="354"/>
        <v>0</v>
      </c>
      <c r="N167" s="118">
        <f t="shared" si="354"/>
        <v>0</v>
      </c>
      <c r="O167" s="118">
        <f t="shared" si="354"/>
        <v>0</v>
      </c>
      <c r="P167" s="118">
        <f t="shared" si="354"/>
        <v>0</v>
      </c>
      <c r="Q167" s="118">
        <f t="shared" si="354"/>
        <v>0</v>
      </c>
      <c r="R167" s="118">
        <f t="shared" si="354"/>
        <v>0</v>
      </c>
      <c r="S167" s="118">
        <f t="shared" si="354"/>
        <v>0</v>
      </c>
      <c r="T167" s="118">
        <f t="shared" si="354"/>
        <v>0</v>
      </c>
      <c r="U167" s="118">
        <f t="shared" si="354"/>
        <v>0</v>
      </c>
      <c r="V167" s="118">
        <f t="shared" si="354"/>
        <v>0</v>
      </c>
      <c r="W167" s="118">
        <f t="shared" si="354"/>
        <v>0</v>
      </c>
      <c r="X167" s="118">
        <f t="shared" si="354"/>
        <v>0</v>
      </c>
      <c r="Y167" s="118">
        <f t="shared" si="354"/>
        <v>0</v>
      </c>
      <c r="Z167" s="118">
        <f t="shared" si="354"/>
        <v>0</v>
      </c>
      <c r="AA167" s="118">
        <f t="shared" si="354"/>
        <v>0</v>
      </c>
      <c r="AB167" s="118">
        <f t="shared" si="354"/>
        <v>0</v>
      </c>
      <c r="AC167" s="118">
        <f t="shared" si="354"/>
        <v>0</v>
      </c>
      <c r="AD167" s="118">
        <f t="shared" si="354"/>
        <v>0</v>
      </c>
      <c r="AE167" s="118">
        <f t="shared" si="354"/>
        <v>0</v>
      </c>
      <c r="AF167" s="118">
        <f t="shared" si="354"/>
        <v>0</v>
      </c>
      <c r="AG167" s="118">
        <f t="shared" si="354"/>
        <v>0</v>
      </c>
      <c r="AH167" s="118">
        <f t="shared" si="354"/>
        <v>0</v>
      </c>
      <c r="AI167" s="118">
        <f t="shared" si="354"/>
        <v>0</v>
      </c>
      <c r="AJ167" s="118">
        <f t="shared" si="354"/>
        <v>0</v>
      </c>
      <c r="AK167" s="118">
        <f t="shared" si="354"/>
        <v>0</v>
      </c>
      <c r="AL167" s="118">
        <f t="shared" si="354"/>
        <v>0</v>
      </c>
      <c r="AM167" s="118">
        <f t="shared" si="354"/>
        <v>0</v>
      </c>
      <c r="AN167" s="118">
        <f t="shared" si="354"/>
        <v>0</v>
      </c>
      <c r="AO167" s="118">
        <f t="shared" si="354"/>
        <v>0</v>
      </c>
      <c r="AP167" s="118">
        <f t="shared" si="354"/>
        <v>0</v>
      </c>
      <c r="AQ167" s="118">
        <f t="shared" si="354"/>
        <v>0</v>
      </c>
      <c r="AR167" s="118">
        <f t="shared" si="354"/>
        <v>0</v>
      </c>
      <c r="AS167" s="118">
        <f t="shared" si="354"/>
        <v>0</v>
      </c>
      <c r="AT167" s="118">
        <f t="shared" si="354"/>
        <v>0</v>
      </c>
      <c r="AU167" s="118">
        <f t="shared" si="354"/>
        <v>0</v>
      </c>
      <c r="AV167" s="118">
        <f t="shared" si="354"/>
        <v>0</v>
      </c>
      <c r="AW167" s="118">
        <f t="shared" si="354"/>
        <v>0</v>
      </c>
      <c r="AX167" s="118">
        <f t="shared" si="354"/>
        <v>0</v>
      </c>
      <c r="AY167" s="118">
        <f t="shared" si="354"/>
        <v>0</v>
      </c>
      <c r="AZ167" s="118">
        <f t="shared" si="354"/>
        <v>0</v>
      </c>
      <c r="BA167" s="118">
        <f t="shared" si="354"/>
        <v>0</v>
      </c>
      <c r="BB167" s="118">
        <f t="shared" si="354"/>
        <v>0</v>
      </c>
      <c r="BC167" s="118">
        <f t="shared" si="354"/>
        <v>0</v>
      </c>
      <c r="BD167" s="118">
        <f t="shared" si="354"/>
        <v>0</v>
      </c>
      <c r="BE167" s="118">
        <f t="shared" si="354"/>
        <v>0</v>
      </c>
      <c r="BF167" s="118">
        <f t="shared" si="354"/>
        <v>0</v>
      </c>
      <c r="BG167" s="118">
        <f t="shared" si="354"/>
        <v>0</v>
      </c>
      <c r="BH167" s="118">
        <f t="shared" si="354"/>
        <v>0</v>
      </c>
      <c r="BI167" s="118">
        <f t="shared" si="354"/>
        <v>0</v>
      </c>
      <c r="BJ167" s="118">
        <f t="shared" si="354"/>
        <v>0</v>
      </c>
      <c r="BK167" s="118">
        <f t="shared" si="354"/>
        <v>-525.25815152602877</v>
      </c>
      <c r="BL167" s="118">
        <f t="shared" si="354"/>
        <v>217345.99666599999</v>
      </c>
      <c r="BM167" s="118">
        <f t="shared" si="354"/>
        <v>22308.27</v>
      </c>
      <c r="BN167" s="118">
        <f t="shared" si="354"/>
        <v>22293.54</v>
      </c>
      <c r="BO167" s="118">
        <f t="shared" si="354"/>
        <v>23303.57</v>
      </c>
      <c r="BP167" s="118">
        <f t="shared" ref="BP167:BV167" si="355">SUM(BP164:BP166)</f>
        <v>-184725.19851447394</v>
      </c>
      <c r="BQ167" s="118">
        <f t="shared" si="355"/>
        <v>19841.89</v>
      </c>
      <c r="BR167" s="118">
        <f t="shared" si="355"/>
        <v>20722.919999999998</v>
      </c>
      <c r="BS167" s="118">
        <f t="shared" si="355"/>
        <v>21107.58</v>
      </c>
      <c r="BT167" s="118">
        <f t="shared" si="355"/>
        <v>22709.81</v>
      </c>
      <c r="BU167" s="118">
        <f t="shared" si="355"/>
        <v>25091.01</v>
      </c>
      <c r="BV167" s="118">
        <f t="shared" si="355"/>
        <v>25217.21</v>
      </c>
      <c r="BW167" s="118">
        <f t="shared" ref="BW167:CA167" si="356">SUM(BW164:BW166)</f>
        <v>26690.84</v>
      </c>
      <c r="BX167" s="118">
        <f t="shared" si="356"/>
        <v>0</v>
      </c>
      <c r="BY167" s="118">
        <f t="shared" si="356"/>
        <v>0</v>
      </c>
      <c r="BZ167" s="118">
        <f t="shared" si="356"/>
        <v>0</v>
      </c>
      <c r="CA167" s="118">
        <f t="shared" si="356"/>
        <v>0</v>
      </c>
    </row>
    <row r="168" spans="1:79" x14ac:dyDescent="0.2">
      <c r="B168" s="39" t="s">
        <v>261</v>
      </c>
      <c r="D168" s="115">
        <f t="shared" ref="D168:BO168" si="357">D163+D167</f>
        <v>0</v>
      </c>
      <c r="E168" s="115">
        <f t="shared" si="357"/>
        <v>0</v>
      </c>
      <c r="F168" s="115">
        <f t="shared" si="357"/>
        <v>0</v>
      </c>
      <c r="G168" s="115">
        <f t="shared" si="357"/>
        <v>0</v>
      </c>
      <c r="H168" s="115">
        <f t="shared" si="357"/>
        <v>0</v>
      </c>
      <c r="I168" s="115">
        <f t="shared" si="357"/>
        <v>0</v>
      </c>
      <c r="J168" s="115">
        <f t="shared" si="357"/>
        <v>0</v>
      </c>
      <c r="K168" s="115">
        <f t="shared" si="357"/>
        <v>0</v>
      </c>
      <c r="L168" s="115">
        <f t="shared" si="357"/>
        <v>0</v>
      </c>
      <c r="M168" s="115">
        <f t="shared" si="357"/>
        <v>0</v>
      </c>
      <c r="N168" s="115">
        <f t="shared" si="357"/>
        <v>0</v>
      </c>
      <c r="O168" s="115">
        <f t="shared" si="357"/>
        <v>0</v>
      </c>
      <c r="P168" s="115">
        <f t="shared" si="357"/>
        <v>0</v>
      </c>
      <c r="Q168" s="115">
        <f t="shared" si="357"/>
        <v>0</v>
      </c>
      <c r="R168" s="115">
        <f t="shared" si="357"/>
        <v>0</v>
      </c>
      <c r="S168" s="115">
        <f t="shared" si="357"/>
        <v>0</v>
      </c>
      <c r="T168" s="115">
        <f t="shared" si="357"/>
        <v>0</v>
      </c>
      <c r="U168" s="115">
        <f t="shared" si="357"/>
        <v>0</v>
      </c>
      <c r="V168" s="115">
        <f t="shared" si="357"/>
        <v>0</v>
      </c>
      <c r="W168" s="115">
        <f t="shared" si="357"/>
        <v>0</v>
      </c>
      <c r="X168" s="115">
        <f t="shared" si="357"/>
        <v>0</v>
      </c>
      <c r="Y168" s="115">
        <f t="shared" si="357"/>
        <v>0</v>
      </c>
      <c r="Z168" s="115">
        <f t="shared" si="357"/>
        <v>0</v>
      </c>
      <c r="AA168" s="115">
        <f t="shared" si="357"/>
        <v>0</v>
      </c>
      <c r="AB168" s="115">
        <f t="shared" si="357"/>
        <v>0</v>
      </c>
      <c r="AC168" s="115">
        <f t="shared" si="357"/>
        <v>0</v>
      </c>
      <c r="AD168" s="115">
        <f t="shared" si="357"/>
        <v>0</v>
      </c>
      <c r="AE168" s="115">
        <f t="shared" si="357"/>
        <v>0</v>
      </c>
      <c r="AF168" s="115">
        <f t="shared" si="357"/>
        <v>0</v>
      </c>
      <c r="AG168" s="115">
        <f t="shared" si="357"/>
        <v>0</v>
      </c>
      <c r="AH168" s="115">
        <f t="shared" si="357"/>
        <v>0</v>
      </c>
      <c r="AI168" s="115">
        <f t="shared" si="357"/>
        <v>0</v>
      </c>
      <c r="AJ168" s="115">
        <f t="shared" si="357"/>
        <v>0</v>
      </c>
      <c r="AK168" s="115">
        <f t="shared" si="357"/>
        <v>0</v>
      </c>
      <c r="AL168" s="115">
        <f t="shared" si="357"/>
        <v>0</v>
      </c>
      <c r="AM168" s="115">
        <f t="shared" si="357"/>
        <v>0</v>
      </c>
      <c r="AN168" s="115">
        <f t="shared" si="357"/>
        <v>0</v>
      </c>
      <c r="AO168" s="115">
        <f t="shared" si="357"/>
        <v>0</v>
      </c>
      <c r="AP168" s="115">
        <f t="shared" si="357"/>
        <v>0</v>
      </c>
      <c r="AQ168" s="115">
        <f t="shared" si="357"/>
        <v>0</v>
      </c>
      <c r="AR168" s="115">
        <f t="shared" si="357"/>
        <v>0</v>
      </c>
      <c r="AS168" s="115">
        <f t="shared" si="357"/>
        <v>0</v>
      </c>
      <c r="AT168" s="115">
        <f t="shared" si="357"/>
        <v>0</v>
      </c>
      <c r="AU168" s="115">
        <f t="shared" si="357"/>
        <v>0</v>
      </c>
      <c r="AV168" s="115">
        <f t="shared" si="357"/>
        <v>0</v>
      </c>
      <c r="AW168" s="115">
        <f t="shared" si="357"/>
        <v>0</v>
      </c>
      <c r="AX168" s="115">
        <f t="shared" si="357"/>
        <v>0</v>
      </c>
      <c r="AY168" s="115">
        <f t="shared" si="357"/>
        <v>0</v>
      </c>
      <c r="AZ168" s="115">
        <f t="shared" si="357"/>
        <v>0</v>
      </c>
      <c r="BA168" s="115">
        <f t="shared" si="357"/>
        <v>0</v>
      </c>
      <c r="BB168" s="115">
        <f t="shared" si="357"/>
        <v>0</v>
      </c>
      <c r="BC168" s="115">
        <f t="shared" si="357"/>
        <v>0</v>
      </c>
      <c r="BD168" s="115">
        <f t="shared" si="357"/>
        <v>0</v>
      </c>
      <c r="BE168" s="115">
        <f t="shared" si="357"/>
        <v>0</v>
      </c>
      <c r="BF168" s="115">
        <f t="shared" si="357"/>
        <v>0</v>
      </c>
      <c r="BG168" s="115">
        <f t="shared" si="357"/>
        <v>0</v>
      </c>
      <c r="BH168" s="115">
        <f t="shared" si="357"/>
        <v>0</v>
      </c>
      <c r="BI168" s="115">
        <f t="shared" si="357"/>
        <v>0</v>
      </c>
      <c r="BJ168" s="115">
        <f t="shared" si="357"/>
        <v>0</v>
      </c>
      <c r="BK168" s="115">
        <f t="shared" si="357"/>
        <v>-525.25815152602877</v>
      </c>
      <c r="BL168" s="115">
        <f t="shared" si="357"/>
        <v>216820.73851447395</v>
      </c>
      <c r="BM168" s="115">
        <f t="shared" si="357"/>
        <v>239129.00851447394</v>
      </c>
      <c r="BN168" s="115">
        <f t="shared" si="357"/>
        <v>261422.54851447395</v>
      </c>
      <c r="BO168" s="115">
        <f t="shared" si="357"/>
        <v>284726.11851447396</v>
      </c>
      <c r="BP168" s="115">
        <f t="shared" ref="BP168:BV168" si="358">BP163+BP167</f>
        <v>100000.92000000001</v>
      </c>
      <c r="BQ168" s="115">
        <f t="shared" si="358"/>
        <v>119842.81000000001</v>
      </c>
      <c r="BR168" s="115">
        <f t="shared" si="358"/>
        <v>140565.73000000001</v>
      </c>
      <c r="BS168" s="115">
        <f t="shared" si="358"/>
        <v>161673.31</v>
      </c>
      <c r="BT168" s="115">
        <f t="shared" si="358"/>
        <v>184383.12</v>
      </c>
      <c r="BU168" s="115">
        <f t="shared" si="358"/>
        <v>209474.13</v>
      </c>
      <c r="BV168" s="115">
        <f t="shared" si="358"/>
        <v>234691.34</v>
      </c>
      <c r="BW168" s="115">
        <f t="shared" ref="BW168:CA168" si="359">BW163+BW167</f>
        <v>261382.18</v>
      </c>
      <c r="BX168" s="115">
        <f t="shared" si="359"/>
        <v>261382.18</v>
      </c>
      <c r="BY168" s="115">
        <f t="shared" si="359"/>
        <v>261382.18</v>
      </c>
      <c r="BZ168" s="115">
        <f t="shared" si="359"/>
        <v>261382.18</v>
      </c>
      <c r="CA168" s="115">
        <f t="shared" si="359"/>
        <v>261382.18</v>
      </c>
    </row>
    <row r="169" spans="1:79" x14ac:dyDescent="0.2"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114"/>
      <c r="AT169" s="114"/>
      <c r="AU169" s="114"/>
      <c r="AV169" s="114"/>
      <c r="AW169" s="114"/>
      <c r="AX169" s="114"/>
      <c r="AY169" s="114"/>
      <c r="AZ169" s="114"/>
      <c r="BA169" s="114"/>
      <c r="BB169" s="114"/>
      <c r="BC169" s="114"/>
      <c r="BD169" s="114"/>
      <c r="BE169" s="114"/>
      <c r="BF169" s="114"/>
      <c r="BG169" s="114"/>
      <c r="BH169" s="114"/>
      <c r="BI169" s="114"/>
      <c r="BJ169" s="114"/>
      <c r="BK169" s="114"/>
      <c r="BL169" s="114"/>
      <c r="BM169" s="114"/>
      <c r="BN169" s="114"/>
      <c r="BO169" s="114"/>
      <c r="BP169" s="114"/>
      <c r="BQ169" s="114"/>
      <c r="BR169" s="114"/>
      <c r="BS169" s="114"/>
      <c r="BT169" s="114"/>
      <c r="BU169" s="114"/>
      <c r="BV169" s="114"/>
      <c r="BW169" s="115"/>
      <c r="BX169" s="115"/>
      <c r="BY169" s="115"/>
      <c r="BZ169" s="115"/>
      <c r="CA169" s="115"/>
    </row>
    <row r="170" spans="1:79" x14ac:dyDescent="0.2">
      <c r="A170" s="106" t="s">
        <v>282</v>
      </c>
      <c r="C170" s="114">
        <v>18237321</v>
      </c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Y170" s="25"/>
      <c r="BZ170" s="25"/>
      <c r="CA170" s="25"/>
    </row>
    <row r="171" spans="1:79" x14ac:dyDescent="0.2">
      <c r="B171" s="39" t="s">
        <v>257</v>
      </c>
      <c r="C171" s="114">
        <v>25400721</v>
      </c>
      <c r="D171" s="115">
        <v>0</v>
      </c>
      <c r="E171" s="115">
        <f>D176</f>
        <v>0</v>
      </c>
      <c r="F171" s="115">
        <f t="shared" ref="F171:BO171" si="360">E176</f>
        <v>0</v>
      </c>
      <c r="G171" s="115">
        <f t="shared" si="360"/>
        <v>0</v>
      </c>
      <c r="H171" s="115">
        <f t="shared" si="360"/>
        <v>0</v>
      </c>
      <c r="I171" s="115">
        <f t="shared" si="360"/>
        <v>0</v>
      </c>
      <c r="J171" s="115">
        <f t="shared" si="360"/>
        <v>0</v>
      </c>
      <c r="K171" s="115">
        <f t="shared" si="360"/>
        <v>0</v>
      </c>
      <c r="L171" s="115">
        <f t="shared" si="360"/>
        <v>0</v>
      </c>
      <c r="M171" s="115">
        <f t="shared" si="360"/>
        <v>0</v>
      </c>
      <c r="N171" s="115">
        <f t="shared" si="360"/>
        <v>0</v>
      </c>
      <c r="O171" s="115">
        <f t="shared" si="360"/>
        <v>0</v>
      </c>
      <c r="P171" s="115">
        <f t="shared" si="360"/>
        <v>0</v>
      </c>
      <c r="Q171" s="115">
        <f t="shared" si="360"/>
        <v>0</v>
      </c>
      <c r="R171" s="115">
        <f t="shared" si="360"/>
        <v>0</v>
      </c>
      <c r="S171" s="115">
        <f t="shared" si="360"/>
        <v>0</v>
      </c>
      <c r="T171" s="115">
        <f t="shared" si="360"/>
        <v>0</v>
      </c>
      <c r="U171" s="115">
        <f t="shared" si="360"/>
        <v>0</v>
      </c>
      <c r="V171" s="115">
        <f t="shared" si="360"/>
        <v>0</v>
      </c>
      <c r="W171" s="115">
        <f t="shared" si="360"/>
        <v>0</v>
      </c>
      <c r="X171" s="115">
        <f t="shared" si="360"/>
        <v>0</v>
      </c>
      <c r="Y171" s="115">
        <f t="shared" si="360"/>
        <v>0</v>
      </c>
      <c r="Z171" s="115">
        <f t="shared" si="360"/>
        <v>0</v>
      </c>
      <c r="AA171" s="115">
        <f t="shared" si="360"/>
        <v>0</v>
      </c>
      <c r="AB171" s="115">
        <f t="shared" si="360"/>
        <v>0</v>
      </c>
      <c r="AC171" s="115">
        <f t="shared" si="360"/>
        <v>0</v>
      </c>
      <c r="AD171" s="115">
        <f t="shared" si="360"/>
        <v>0</v>
      </c>
      <c r="AE171" s="115">
        <f t="shared" si="360"/>
        <v>0</v>
      </c>
      <c r="AF171" s="115">
        <f t="shared" si="360"/>
        <v>0</v>
      </c>
      <c r="AG171" s="115">
        <f t="shared" si="360"/>
        <v>0</v>
      </c>
      <c r="AH171" s="115">
        <f t="shared" si="360"/>
        <v>0</v>
      </c>
      <c r="AI171" s="115">
        <f t="shared" si="360"/>
        <v>0</v>
      </c>
      <c r="AJ171" s="115">
        <f t="shared" si="360"/>
        <v>0</v>
      </c>
      <c r="AK171" s="115">
        <f t="shared" si="360"/>
        <v>0</v>
      </c>
      <c r="AL171" s="115">
        <f t="shared" si="360"/>
        <v>0</v>
      </c>
      <c r="AM171" s="115">
        <f t="shared" si="360"/>
        <v>0</v>
      </c>
      <c r="AN171" s="115">
        <f t="shared" si="360"/>
        <v>0</v>
      </c>
      <c r="AO171" s="115">
        <f t="shared" si="360"/>
        <v>0</v>
      </c>
      <c r="AP171" s="115">
        <f t="shared" si="360"/>
        <v>0</v>
      </c>
      <c r="AQ171" s="115">
        <f t="shared" si="360"/>
        <v>0</v>
      </c>
      <c r="AR171" s="115">
        <f t="shared" si="360"/>
        <v>0</v>
      </c>
      <c r="AS171" s="115">
        <f t="shared" si="360"/>
        <v>0</v>
      </c>
      <c r="AT171" s="115">
        <f t="shared" si="360"/>
        <v>0</v>
      </c>
      <c r="AU171" s="115">
        <f t="shared" si="360"/>
        <v>0</v>
      </c>
      <c r="AV171" s="115">
        <f t="shared" si="360"/>
        <v>0</v>
      </c>
      <c r="AW171" s="115">
        <f t="shared" si="360"/>
        <v>0</v>
      </c>
      <c r="AX171" s="115">
        <f t="shared" si="360"/>
        <v>0</v>
      </c>
      <c r="AY171" s="115">
        <f t="shared" si="360"/>
        <v>0</v>
      </c>
      <c r="AZ171" s="115">
        <f t="shared" si="360"/>
        <v>0</v>
      </c>
      <c r="BA171" s="115">
        <f t="shared" si="360"/>
        <v>0</v>
      </c>
      <c r="BB171" s="115">
        <f t="shared" si="360"/>
        <v>0</v>
      </c>
      <c r="BC171" s="115">
        <f t="shared" si="360"/>
        <v>0</v>
      </c>
      <c r="BD171" s="115">
        <f t="shared" si="360"/>
        <v>0</v>
      </c>
      <c r="BE171" s="115">
        <f t="shared" si="360"/>
        <v>0</v>
      </c>
      <c r="BF171" s="115">
        <f t="shared" si="360"/>
        <v>0</v>
      </c>
      <c r="BG171" s="115">
        <f t="shared" si="360"/>
        <v>0</v>
      </c>
      <c r="BH171" s="115">
        <f t="shared" si="360"/>
        <v>0</v>
      </c>
      <c r="BI171" s="115">
        <f t="shared" si="360"/>
        <v>0</v>
      </c>
      <c r="BJ171" s="115">
        <f t="shared" si="360"/>
        <v>0</v>
      </c>
      <c r="BK171" s="115">
        <f t="shared" si="360"/>
        <v>0</v>
      </c>
      <c r="BL171" s="115">
        <f t="shared" si="360"/>
        <v>-214.03711678717517</v>
      </c>
      <c r="BM171" s="115">
        <f t="shared" si="360"/>
        <v>231526.69281921283</v>
      </c>
      <c r="BN171" s="115">
        <f t="shared" si="360"/>
        <v>251738.25281921282</v>
      </c>
      <c r="BO171" s="115">
        <f t="shared" si="360"/>
        <v>270427.62281921285</v>
      </c>
      <c r="BP171" s="115">
        <f t="shared" ref="BP171" si="361">BO176</f>
        <v>288066.46281921287</v>
      </c>
      <c r="BQ171" s="115">
        <f t="shared" ref="BQ171" si="362">BP176</f>
        <v>79700.180000000051</v>
      </c>
      <c r="BR171" s="115">
        <f t="shared" ref="BR171" si="363">BQ176</f>
        <v>89679.840000000055</v>
      </c>
      <c r="BS171" s="115">
        <f t="shared" ref="BS171" si="364">BR176</f>
        <v>99656.530000000057</v>
      </c>
      <c r="BT171" s="115">
        <f t="shared" ref="BT171" si="365">BS176</f>
        <v>107618.02000000006</v>
      </c>
      <c r="BU171" s="115">
        <f t="shared" ref="BU171" si="366">BT176</f>
        <v>116371.28000000006</v>
      </c>
      <c r="BV171" s="115">
        <f t="shared" ref="BV171" si="367">BU176</f>
        <v>127150.79000000005</v>
      </c>
      <c r="BW171" s="115">
        <f t="shared" ref="BW171" si="368">BV176</f>
        <v>137537.68000000005</v>
      </c>
      <c r="BX171" s="115">
        <f t="shared" ref="BX171" si="369">BW176</f>
        <v>148528.34000000005</v>
      </c>
      <c r="BY171" s="115">
        <f t="shared" ref="BY171" si="370">BX176</f>
        <v>148528.34000000005</v>
      </c>
      <c r="BZ171" s="115">
        <f t="shared" ref="BZ171" si="371">BY176</f>
        <v>148528.34000000005</v>
      </c>
      <c r="CA171" s="115">
        <f t="shared" ref="CA171" si="372">BZ176</f>
        <v>148528.34000000005</v>
      </c>
    </row>
    <row r="172" spans="1:79" x14ac:dyDescent="0.2">
      <c r="A172" s="121"/>
      <c r="B172" s="116" t="s">
        <v>258</v>
      </c>
      <c r="C172" s="116"/>
      <c r="D172" s="305">
        <v>0</v>
      </c>
      <c r="E172" s="305">
        <v>0</v>
      </c>
      <c r="F172" s="305">
        <v>0</v>
      </c>
      <c r="G172" s="305">
        <v>0</v>
      </c>
      <c r="H172" s="305">
        <v>0</v>
      </c>
      <c r="I172" s="305">
        <v>0</v>
      </c>
      <c r="J172" s="305">
        <v>0</v>
      </c>
      <c r="K172" s="305">
        <v>0</v>
      </c>
      <c r="L172" s="305">
        <v>0</v>
      </c>
      <c r="M172" s="305">
        <v>0</v>
      </c>
      <c r="N172" s="305">
        <v>0</v>
      </c>
      <c r="O172" s="305">
        <v>0</v>
      </c>
      <c r="P172" s="305">
        <v>0</v>
      </c>
      <c r="Q172" s="305">
        <v>0</v>
      </c>
      <c r="R172" s="305">
        <v>0</v>
      </c>
      <c r="S172" s="305">
        <v>0</v>
      </c>
      <c r="T172" s="305">
        <v>0</v>
      </c>
      <c r="U172" s="305">
        <v>0</v>
      </c>
      <c r="V172" s="305">
        <v>0</v>
      </c>
      <c r="W172" s="305">
        <v>0</v>
      </c>
      <c r="X172" s="305">
        <v>0</v>
      </c>
      <c r="Y172" s="305">
        <v>0</v>
      </c>
      <c r="Z172" s="305">
        <v>0</v>
      </c>
      <c r="AA172" s="305">
        <v>0</v>
      </c>
      <c r="AB172" s="305">
        <v>0</v>
      </c>
      <c r="AC172" s="305">
        <v>0</v>
      </c>
      <c r="AD172" s="305">
        <v>0</v>
      </c>
      <c r="AE172" s="305">
        <v>0</v>
      </c>
      <c r="AF172" s="305">
        <v>0</v>
      </c>
      <c r="AG172" s="305">
        <v>0</v>
      </c>
      <c r="AH172" s="305">
        <v>0</v>
      </c>
      <c r="AI172" s="305">
        <v>0</v>
      </c>
      <c r="AJ172" s="305">
        <v>0</v>
      </c>
      <c r="AK172" s="305">
        <v>0</v>
      </c>
      <c r="AL172" s="305">
        <v>0</v>
      </c>
      <c r="AM172" s="305">
        <v>0</v>
      </c>
      <c r="AN172" s="305">
        <v>0</v>
      </c>
      <c r="AO172" s="305">
        <v>0</v>
      </c>
      <c r="AP172" s="305">
        <v>0</v>
      </c>
      <c r="AQ172" s="305">
        <v>0</v>
      </c>
      <c r="AR172" s="305">
        <v>0</v>
      </c>
      <c r="AS172" s="305">
        <v>0</v>
      </c>
      <c r="AT172" s="305">
        <v>0</v>
      </c>
      <c r="AU172" s="305">
        <v>0</v>
      </c>
      <c r="AV172" s="305">
        <v>0</v>
      </c>
      <c r="AW172" s="305">
        <v>0</v>
      </c>
      <c r="AX172" s="305">
        <v>0</v>
      </c>
      <c r="AY172" s="305">
        <v>0</v>
      </c>
      <c r="AZ172" s="305">
        <v>0</v>
      </c>
      <c r="BA172" s="305">
        <v>0</v>
      </c>
      <c r="BB172" s="305">
        <v>0</v>
      </c>
      <c r="BC172" s="305">
        <v>0</v>
      </c>
      <c r="BD172" s="305">
        <v>0</v>
      </c>
      <c r="BE172" s="305">
        <v>0</v>
      </c>
      <c r="BF172" s="305">
        <v>0</v>
      </c>
      <c r="BG172" s="305">
        <v>0</v>
      </c>
      <c r="BH172" s="305">
        <v>0</v>
      </c>
      <c r="BI172" s="305">
        <v>0</v>
      </c>
      <c r="BJ172" s="305">
        <v>0</v>
      </c>
      <c r="BK172" s="305">
        <v>0</v>
      </c>
      <c r="BL172" s="305">
        <v>0</v>
      </c>
      <c r="BM172" s="305">
        <v>0</v>
      </c>
      <c r="BN172" s="305">
        <v>0</v>
      </c>
      <c r="BO172" s="305">
        <v>0</v>
      </c>
      <c r="BP172" s="305">
        <v>-221030.56281921282</v>
      </c>
      <c r="BQ172" s="305">
        <v>0</v>
      </c>
      <c r="BR172" s="305">
        <v>0</v>
      </c>
      <c r="BS172" s="305">
        <v>0</v>
      </c>
      <c r="BT172" s="305">
        <v>0</v>
      </c>
      <c r="BU172" s="305">
        <v>0</v>
      </c>
      <c r="BV172" s="305">
        <v>0</v>
      </c>
      <c r="BW172" s="305">
        <v>0</v>
      </c>
      <c r="BX172" s="305"/>
      <c r="BY172" s="305"/>
      <c r="BZ172" s="305"/>
      <c r="CA172" s="305"/>
    </row>
    <row r="173" spans="1:79" x14ac:dyDescent="0.2">
      <c r="A173" s="121"/>
      <c r="B173" s="116" t="s">
        <v>281</v>
      </c>
      <c r="C173" s="116"/>
      <c r="D173" s="305">
        <v>0</v>
      </c>
      <c r="E173" s="305">
        <v>0</v>
      </c>
      <c r="F173" s="305">
        <v>0</v>
      </c>
      <c r="G173" s="305">
        <v>0</v>
      </c>
      <c r="H173" s="305">
        <v>0</v>
      </c>
      <c r="I173" s="305">
        <v>0</v>
      </c>
      <c r="J173" s="305">
        <v>0</v>
      </c>
      <c r="K173" s="305">
        <v>0</v>
      </c>
      <c r="L173" s="305">
        <v>0</v>
      </c>
      <c r="M173" s="305">
        <v>0</v>
      </c>
      <c r="N173" s="305">
        <v>0</v>
      </c>
      <c r="O173" s="305">
        <v>0</v>
      </c>
      <c r="P173" s="305">
        <v>0</v>
      </c>
      <c r="Q173" s="305">
        <v>0</v>
      </c>
      <c r="R173" s="305">
        <v>0</v>
      </c>
      <c r="S173" s="305">
        <v>0</v>
      </c>
      <c r="T173" s="305">
        <v>0</v>
      </c>
      <c r="U173" s="305">
        <v>0</v>
      </c>
      <c r="V173" s="305">
        <v>0</v>
      </c>
      <c r="W173" s="305">
        <v>0</v>
      </c>
      <c r="X173" s="305">
        <v>0</v>
      </c>
      <c r="Y173" s="305">
        <v>0</v>
      </c>
      <c r="Z173" s="305">
        <v>0</v>
      </c>
      <c r="AA173" s="305">
        <v>0</v>
      </c>
      <c r="AB173" s="305">
        <v>0</v>
      </c>
      <c r="AC173" s="305">
        <v>0</v>
      </c>
      <c r="AD173" s="305">
        <v>0</v>
      </c>
      <c r="AE173" s="305">
        <v>0</v>
      </c>
      <c r="AF173" s="305">
        <v>0</v>
      </c>
      <c r="AG173" s="305">
        <v>0</v>
      </c>
      <c r="AH173" s="305">
        <v>0</v>
      </c>
      <c r="AI173" s="305">
        <v>0</v>
      </c>
      <c r="AJ173" s="305">
        <v>0</v>
      </c>
      <c r="AK173" s="305">
        <v>0</v>
      </c>
      <c r="AL173" s="305">
        <v>0</v>
      </c>
      <c r="AM173" s="305">
        <v>0</v>
      </c>
      <c r="AN173" s="305">
        <v>0</v>
      </c>
      <c r="AO173" s="305">
        <v>0</v>
      </c>
      <c r="AP173" s="305">
        <v>0</v>
      </c>
      <c r="AQ173" s="305">
        <v>0</v>
      </c>
      <c r="AR173" s="305">
        <v>0</v>
      </c>
      <c r="AS173" s="305">
        <v>0</v>
      </c>
      <c r="AT173" s="305">
        <v>0</v>
      </c>
      <c r="AU173" s="305">
        <v>0</v>
      </c>
      <c r="AV173" s="305">
        <v>0</v>
      </c>
      <c r="AW173" s="305">
        <v>0</v>
      </c>
      <c r="AX173" s="305">
        <v>0</v>
      </c>
      <c r="AY173" s="305">
        <v>0</v>
      </c>
      <c r="AZ173" s="305">
        <v>0</v>
      </c>
      <c r="BA173" s="305">
        <v>0</v>
      </c>
      <c r="BB173" s="305">
        <v>0</v>
      </c>
      <c r="BC173" s="305">
        <v>0</v>
      </c>
      <c r="BD173" s="305">
        <v>0</v>
      </c>
      <c r="BE173" s="305">
        <v>0</v>
      </c>
      <c r="BF173" s="305">
        <v>0</v>
      </c>
      <c r="BG173" s="305">
        <v>0</v>
      </c>
      <c r="BH173" s="305">
        <v>0</v>
      </c>
      <c r="BI173" s="305">
        <v>0</v>
      </c>
      <c r="BJ173" s="305">
        <v>0</v>
      </c>
      <c r="BK173" s="305">
        <v>0</v>
      </c>
      <c r="BL173" s="305">
        <v>221244.59993599998</v>
      </c>
      <c r="BM173" s="305">
        <v>0</v>
      </c>
      <c r="BN173" s="305">
        <v>0</v>
      </c>
      <c r="BO173" s="305">
        <v>0</v>
      </c>
      <c r="BP173" s="305">
        <v>0</v>
      </c>
      <c r="BQ173" s="305">
        <v>0</v>
      </c>
      <c r="BR173" s="305">
        <v>0</v>
      </c>
      <c r="BS173" s="305">
        <v>0</v>
      </c>
      <c r="BT173" s="305">
        <v>0</v>
      </c>
      <c r="BU173" s="305">
        <v>0</v>
      </c>
      <c r="BV173" s="305">
        <v>0</v>
      </c>
      <c r="BW173" s="305">
        <v>0</v>
      </c>
      <c r="BX173" s="305"/>
      <c r="BY173" s="305"/>
      <c r="BZ173" s="305"/>
      <c r="CA173" s="305"/>
    </row>
    <row r="174" spans="1:79" x14ac:dyDescent="0.2">
      <c r="A174" s="116"/>
      <c r="B174" s="116" t="s">
        <v>279</v>
      </c>
      <c r="C174" s="124"/>
      <c r="D174" s="305">
        <v>0</v>
      </c>
      <c r="E174" s="305">
        <v>0</v>
      </c>
      <c r="F174" s="305">
        <v>0</v>
      </c>
      <c r="G174" s="305">
        <v>0</v>
      </c>
      <c r="H174" s="305">
        <v>0</v>
      </c>
      <c r="I174" s="305">
        <v>0</v>
      </c>
      <c r="J174" s="305">
        <v>0</v>
      </c>
      <c r="K174" s="305">
        <v>0</v>
      </c>
      <c r="L174" s="305">
        <v>0</v>
      </c>
      <c r="M174" s="305">
        <v>0</v>
      </c>
      <c r="N174" s="305">
        <v>0</v>
      </c>
      <c r="O174" s="305">
        <v>0</v>
      </c>
      <c r="P174" s="305">
        <v>0</v>
      </c>
      <c r="Q174" s="305">
        <v>0</v>
      </c>
      <c r="R174" s="305">
        <v>0</v>
      </c>
      <c r="S174" s="305">
        <v>0</v>
      </c>
      <c r="T174" s="305">
        <v>0</v>
      </c>
      <c r="U174" s="305">
        <v>0</v>
      </c>
      <c r="V174" s="305">
        <v>0</v>
      </c>
      <c r="W174" s="305">
        <v>0</v>
      </c>
      <c r="X174" s="305">
        <v>0</v>
      </c>
      <c r="Y174" s="305">
        <v>0</v>
      </c>
      <c r="Z174" s="305">
        <v>0</v>
      </c>
      <c r="AA174" s="305">
        <v>0</v>
      </c>
      <c r="AB174" s="305">
        <v>0</v>
      </c>
      <c r="AC174" s="305">
        <v>0</v>
      </c>
      <c r="AD174" s="305">
        <v>0</v>
      </c>
      <c r="AE174" s="305">
        <v>0</v>
      </c>
      <c r="AF174" s="305">
        <v>0</v>
      </c>
      <c r="AG174" s="305">
        <v>0</v>
      </c>
      <c r="AH174" s="305">
        <v>0</v>
      </c>
      <c r="AI174" s="305">
        <v>0</v>
      </c>
      <c r="AJ174" s="305">
        <v>0</v>
      </c>
      <c r="AK174" s="305">
        <v>0</v>
      </c>
      <c r="AL174" s="305">
        <v>0</v>
      </c>
      <c r="AM174" s="305">
        <v>0</v>
      </c>
      <c r="AN174" s="305">
        <v>0</v>
      </c>
      <c r="AO174" s="305">
        <v>0</v>
      </c>
      <c r="AP174" s="305">
        <v>0</v>
      </c>
      <c r="AQ174" s="305">
        <v>0</v>
      </c>
      <c r="AR174" s="305">
        <v>0</v>
      </c>
      <c r="AS174" s="305">
        <v>0</v>
      </c>
      <c r="AT174" s="305">
        <v>0</v>
      </c>
      <c r="AU174" s="305">
        <v>0</v>
      </c>
      <c r="AV174" s="305">
        <v>0</v>
      </c>
      <c r="AW174" s="305">
        <v>0</v>
      </c>
      <c r="AX174" s="305">
        <v>0</v>
      </c>
      <c r="AY174" s="305">
        <v>0</v>
      </c>
      <c r="AZ174" s="305">
        <v>0</v>
      </c>
      <c r="BA174" s="305">
        <v>0</v>
      </c>
      <c r="BB174" s="305">
        <v>0</v>
      </c>
      <c r="BC174" s="305">
        <v>0</v>
      </c>
      <c r="BD174" s="305">
        <v>0</v>
      </c>
      <c r="BE174" s="305">
        <v>0</v>
      </c>
      <c r="BF174" s="305">
        <v>0</v>
      </c>
      <c r="BG174" s="305">
        <v>0</v>
      </c>
      <c r="BH174" s="305">
        <v>0</v>
      </c>
      <c r="BI174" s="305">
        <v>0</v>
      </c>
      <c r="BJ174" s="305">
        <v>0</v>
      </c>
      <c r="BK174" s="305">
        <v>-214.03711678717517</v>
      </c>
      <c r="BL174" s="117">
        <f>'Schedule 7A,11,25,29,35,43'!C24</f>
        <v>10496.13</v>
      </c>
      <c r="BM174" s="117">
        <f>'Schedule 7A,11,25,29,35,43'!D24</f>
        <v>20211.560000000001</v>
      </c>
      <c r="BN174" s="117">
        <f>'Schedule 7A,11,25,29,35,43'!E24</f>
        <v>18689.37</v>
      </c>
      <c r="BO174" s="117">
        <f>'Schedule 7A,11,25,29,35,43'!F24</f>
        <v>17638.84</v>
      </c>
      <c r="BP174" s="117">
        <f>'Schedule 7A,11,25,29,35,43'!G24</f>
        <v>12664.28</v>
      </c>
      <c r="BQ174" s="117">
        <f>'Schedule 7A,11,25,29,35,43'!H24</f>
        <v>9979.66</v>
      </c>
      <c r="BR174" s="117">
        <f>'Schedule 7A,11,25,29,35,43'!I24</f>
        <v>9976.69</v>
      </c>
      <c r="BS174" s="117">
        <f>'Schedule 7A,11,25,29,35,43'!J24</f>
        <v>7961.49</v>
      </c>
      <c r="BT174" s="117">
        <f>'Schedule 7A,11,25,29,35,43'!K24</f>
        <v>8753.26</v>
      </c>
      <c r="BU174" s="117">
        <f>'Schedule 7A,11,25,29,35,43'!L24</f>
        <v>10779.51</v>
      </c>
      <c r="BV174" s="117">
        <f>'Schedule 7A,11,25,29,35,43'!M24</f>
        <v>10386.89</v>
      </c>
      <c r="BW174" s="117">
        <f>'Schedule 7A,11,25,29,35,43'!N24</f>
        <v>10990.66</v>
      </c>
      <c r="BX174" s="117"/>
      <c r="BY174" s="117"/>
      <c r="BZ174" s="305"/>
      <c r="CA174" s="305"/>
    </row>
    <row r="175" spans="1:79" x14ac:dyDescent="0.2">
      <c r="B175" s="39" t="s">
        <v>260</v>
      </c>
      <c r="D175" s="118">
        <f t="shared" ref="D175:BO175" si="373">SUM(D172:D174)</f>
        <v>0</v>
      </c>
      <c r="E175" s="118">
        <f t="shared" si="373"/>
        <v>0</v>
      </c>
      <c r="F175" s="118">
        <f t="shared" si="373"/>
        <v>0</v>
      </c>
      <c r="G175" s="118">
        <f t="shared" si="373"/>
        <v>0</v>
      </c>
      <c r="H175" s="118">
        <f t="shared" si="373"/>
        <v>0</v>
      </c>
      <c r="I175" s="118">
        <f t="shared" si="373"/>
        <v>0</v>
      </c>
      <c r="J175" s="118">
        <f t="shared" si="373"/>
        <v>0</v>
      </c>
      <c r="K175" s="118">
        <f t="shared" si="373"/>
        <v>0</v>
      </c>
      <c r="L175" s="118">
        <f t="shared" si="373"/>
        <v>0</v>
      </c>
      <c r="M175" s="118">
        <f t="shared" si="373"/>
        <v>0</v>
      </c>
      <c r="N175" s="118">
        <f t="shared" si="373"/>
        <v>0</v>
      </c>
      <c r="O175" s="118">
        <f t="shared" si="373"/>
        <v>0</v>
      </c>
      <c r="P175" s="118">
        <f t="shared" si="373"/>
        <v>0</v>
      </c>
      <c r="Q175" s="118">
        <f t="shared" si="373"/>
        <v>0</v>
      </c>
      <c r="R175" s="118">
        <f t="shared" si="373"/>
        <v>0</v>
      </c>
      <c r="S175" s="118">
        <f t="shared" si="373"/>
        <v>0</v>
      </c>
      <c r="T175" s="118">
        <f t="shared" si="373"/>
        <v>0</v>
      </c>
      <c r="U175" s="118">
        <f t="shared" si="373"/>
        <v>0</v>
      </c>
      <c r="V175" s="118">
        <f t="shared" si="373"/>
        <v>0</v>
      </c>
      <c r="W175" s="118">
        <f t="shared" si="373"/>
        <v>0</v>
      </c>
      <c r="X175" s="118">
        <f t="shared" si="373"/>
        <v>0</v>
      </c>
      <c r="Y175" s="118">
        <f t="shared" si="373"/>
        <v>0</v>
      </c>
      <c r="Z175" s="118">
        <f t="shared" si="373"/>
        <v>0</v>
      </c>
      <c r="AA175" s="118">
        <f t="shared" si="373"/>
        <v>0</v>
      </c>
      <c r="AB175" s="118">
        <f t="shared" si="373"/>
        <v>0</v>
      </c>
      <c r="AC175" s="118">
        <f t="shared" si="373"/>
        <v>0</v>
      </c>
      <c r="AD175" s="118">
        <f t="shared" si="373"/>
        <v>0</v>
      </c>
      <c r="AE175" s="118">
        <f t="shared" si="373"/>
        <v>0</v>
      </c>
      <c r="AF175" s="118">
        <f t="shared" si="373"/>
        <v>0</v>
      </c>
      <c r="AG175" s="118">
        <f t="shared" si="373"/>
        <v>0</v>
      </c>
      <c r="AH175" s="118">
        <f t="shared" si="373"/>
        <v>0</v>
      </c>
      <c r="AI175" s="118">
        <f t="shared" si="373"/>
        <v>0</v>
      </c>
      <c r="AJ175" s="118">
        <f t="shared" si="373"/>
        <v>0</v>
      </c>
      <c r="AK175" s="118">
        <f t="shared" si="373"/>
        <v>0</v>
      </c>
      <c r="AL175" s="118">
        <f t="shared" si="373"/>
        <v>0</v>
      </c>
      <c r="AM175" s="118">
        <f t="shared" si="373"/>
        <v>0</v>
      </c>
      <c r="AN175" s="118">
        <f t="shared" si="373"/>
        <v>0</v>
      </c>
      <c r="AO175" s="118">
        <f t="shared" si="373"/>
        <v>0</v>
      </c>
      <c r="AP175" s="118">
        <f t="shared" si="373"/>
        <v>0</v>
      </c>
      <c r="AQ175" s="118">
        <f t="shared" si="373"/>
        <v>0</v>
      </c>
      <c r="AR175" s="118">
        <f t="shared" si="373"/>
        <v>0</v>
      </c>
      <c r="AS175" s="118">
        <f t="shared" si="373"/>
        <v>0</v>
      </c>
      <c r="AT175" s="118">
        <f t="shared" si="373"/>
        <v>0</v>
      </c>
      <c r="AU175" s="118">
        <f t="shared" si="373"/>
        <v>0</v>
      </c>
      <c r="AV175" s="118">
        <f t="shared" si="373"/>
        <v>0</v>
      </c>
      <c r="AW175" s="118">
        <f t="shared" si="373"/>
        <v>0</v>
      </c>
      <c r="AX175" s="118">
        <f t="shared" si="373"/>
        <v>0</v>
      </c>
      <c r="AY175" s="118">
        <f t="shared" si="373"/>
        <v>0</v>
      </c>
      <c r="AZ175" s="118">
        <f t="shared" si="373"/>
        <v>0</v>
      </c>
      <c r="BA175" s="118">
        <f t="shared" si="373"/>
        <v>0</v>
      </c>
      <c r="BB175" s="118">
        <f t="shared" si="373"/>
        <v>0</v>
      </c>
      <c r="BC175" s="118">
        <f t="shared" si="373"/>
        <v>0</v>
      </c>
      <c r="BD175" s="118">
        <f t="shared" si="373"/>
        <v>0</v>
      </c>
      <c r="BE175" s="118">
        <f t="shared" si="373"/>
        <v>0</v>
      </c>
      <c r="BF175" s="118">
        <f t="shared" si="373"/>
        <v>0</v>
      </c>
      <c r="BG175" s="118">
        <f t="shared" si="373"/>
        <v>0</v>
      </c>
      <c r="BH175" s="118">
        <f t="shared" si="373"/>
        <v>0</v>
      </c>
      <c r="BI175" s="118">
        <f t="shared" si="373"/>
        <v>0</v>
      </c>
      <c r="BJ175" s="118">
        <f t="shared" si="373"/>
        <v>0</v>
      </c>
      <c r="BK175" s="118">
        <f t="shared" si="373"/>
        <v>-214.03711678717517</v>
      </c>
      <c r="BL175" s="118">
        <f t="shared" si="373"/>
        <v>231740.72993599999</v>
      </c>
      <c r="BM175" s="118">
        <f t="shared" si="373"/>
        <v>20211.560000000001</v>
      </c>
      <c r="BN175" s="118">
        <f t="shared" si="373"/>
        <v>18689.37</v>
      </c>
      <c r="BO175" s="118">
        <f t="shared" si="373"/>
        <v>17638.84</v>
      </c>
      <c r="BP175" s="118">
        <f t="shared" ref="BP175:BV175" si="374">SUM(BP172:BP174)</f>
        <v>-208366.28281921282</v>
      </c>
      <c r="BQ175" s="118">
        <f t="shared" si="374"/>
        <v>9979.66</v>
      </c>
      <c r="BR175" s="118">
        <f t="shared" si="374"/>
        <v>9976.69</v>
      </c>
      <c r="BS175" s="118">
        <f t="shared" si="374"/>
        <v>7961.49</v>
      </c>
      <c r="BT175" s="118">
        <f t="shared" si="374"/>
        <v>8753.26</v>
      </c>
      <c r="BU175" s="118">
        <f t="shared" si="374"/>
        <v>10779.51</v>
      </c>
      <c r="BV175" s="118">
        <f t="shared" si="374"/>
        <v>10386.89</v>
      </c>
      <c r="BW175" s="118">
        <f t="shared" ref="BW175:CA175" si="375">SUM(BW172:BW174)</f>
        <v>10990.66</v>
      </c>
      <c r="BX175" s="118">
        <f t="shared" si="375"/>
        <v>0</v>
      </c>
      <c r="BY175" s="118">
        <f t="shared" si="375"/>
        <v>0</v>
      </c>
      <c r="BZ175" s="118">
        <f t="shared" si="375"/>
        <v>0</v>
      </c>
      <c r="CA175" s="118">
        <f t="shared" si="375"/>
        <v>0</v>
      </c>
    </row>
    <row r="176" spans="1:79" x14ac:dyDescent="0.2">
      <c r="B176" s="39" t="s">
        <v>261</v>
      </c>
      <c r="D176" s="115">
        <f t="shared" ref="D176:BO176" si="376">D171+D175</f>
        <v>0</v>
      </c>
      <c r="E176" s="115">
        <f t="shared" si="376"/>
        <v>0</v>
      </c>
      <c r="F176" s="115">
        <f t="shared" si="376"/>
        <v>0</v>
      </c>
      <c r="G176" s="115">
        <f t="shared" si="376"/>
        <v>0</v>
      </c>
      <c r="H176" s="115">
        <f t="shared" si="376"/>
        <v>0</v>
      </c>
      <c r="I176" s="115">
        <f t="shared" si="376"/>
        <v>0</v>
      </c>
      <c r="J176" s="115">
        <f t="shared" si="376"/>
        <v>0</v>
      </c>
      <c r="K176" s="115">
        <f t="shared" si="376"/>
        <v>0</v>
      </c>
      <c r="L176" s="115">
        <f t="shared" si="376"/>
        <v>0</v>
      </c>
      <c r="M176" s="115">
        <f t="shared" si="376"/>
        <v>0</v>
      </c>
      <c r="N176" s="115">
        <f t="shared" si="376"/>
        <v>0</v>
      </c>
      <c r="O176" s="115">
        <f t="shared" si="376"/>
        <v>0</v>
      </c>
      <c r="P176" s="115">
        <f t="shared" si="376"/>
        <v>0</v>
      </c>
      <c r="Q176" s="115">
        <f t="shared" si="376"/>
        <v>0</v>
      </c>
      <c r="R176" s="115">
        <f t="shared" si="376"/>
        <v>0</v>
      </c>
      <c r="S176" s="115">
        <f t="shared" si="376"/>
        <v>0</v>
      </c>
      <c r="T176" s="115">
        <f t="shared" si="376"/>
        <v>0</v>
      </c>
      <c r="U176" s="115">
        <f t="shared" si="376"/>
        <v>0</v>
      </c>
      <c r="V176" s="115">
        <f t="shared" si="376"/>
        <v>0</v>
      </c>
      <c r="W176" s="115">
        <f t="shared" si="376"/>
        <v>0</v>
      </c>
      <c r="X176" s="115">
        <f t="shared" si="376"/>
        <v>0</v>
      </c>
      <c r="Y176" s="115">
        <f t="shared" si="376"/>
        <v>0</v>
      </c>
      <c r="Z176" s="115">
        <f t="shared" si="376"/>
        <v>0</v>
      </c>
      <c r="AA176" s="115">
        <f t="shared" si="376"/>
        <v>0</v>
      </c>
      <c r="AB176" s="115">
        <f t="shared" si="376"/>
        <v>0</v>
      </c>
      <c r="AC176" s="115">
        <f t="shared" si="376"/>
        <v>0</v>
      </c>
      <c r="AD176" s="115">
        <f t="shared" si="376"/>
        <v>0</v>
      </c>
      <c r="AE176" s="115">
        <f t="shared" si="376"/>
        <v>0</v>
      </c>
      <c r="AF176" s="115">
        <f t="shared" si="376"/>
        <v>0</v>
      </c>
      <c r="AG176" s="115">
        <f t="shared" si="376"/>
        <v>0</v>
      </c>
      <c r="AH176" s="115">
        <f t="shared" si="376"/>
        <v>0</v>
      </c>
      <c r="AI176" s="115">
        <f t="shared" si="376"/>
        <v>0</v>
      </c>
      <c r="AJ176" s="115">
        <f t="shared" si="376"/>
        <v>0</v>
      </c>
      <c r="AK176" s="115">
        <f t="shared" si="376"/>
        <v>0</v>
      </c>
      <c r="AL176" s="115">
        <f t="shared" si="376"/>
        <v>0</v>
      </c>
      <c r="AM176" s="115">
        <f t="shared" si="376"/>
        <v>0</v>
      </c>
      <c r="AN176" s="115">
        <f t="shared" si="376"/>
        <v>0</v>
      </c>
      <c r="AO176" s="115">
        <f t="shared" si="376"/>
        <v>0</v>
      </c>
      <c r="AP176" s="115">
        <f t="shared" si="376"/>
        <v>0</v>
      </c>
      <c r="AQ176" s="115">
        <f t="shared" si="376"/>
        <v>0</v>
      </c>
      <c r="AR176" s="115">
        <f t="shared" si="376"/>
        <v>0</v>
      </c>
      <c r="AS176" s="115">
        <f t="shared" si="376"/>
        <v>0</v>
      </c>
      <c r="AT176" s="115">
        <f t="shared" si="376"/>
        <v>0</v>
      </c>
      <c r="AU176" s="115">
        <f t="shared" si="376"/>
        <v>0</v>
      </c>
      <c r="AV176" s="115">
        <f t="shared" si="376"/>
        <v>0</v>
      </c>
      <c r="AW176" s="115">
        <f t="shared" si="376"/>
        <v>0</v>
      </c>
      <c r="AX176" s="115">
        <f t="shared" si="376"/>
        <v>0</v>
      </c>
      <c r="AY176" s="115">
        <f t="shared" si="376"/>
        <v>0</v>
      </c>
      <c r="AZ176" s="115">
        <f t="shared" si="376"/>
        <v>0</v>
      </c>
      <c r="BA176" s="115">
        <f t="shared" si="376"/>
        <v>0</v>
      </c>
      <c r="BB176" s="115">
        <f t="shared" si="376"/>
        <v>0</v>
      </c>
      <c r="BC176" s="115">
        <f t="shared" si="376"/>
        <v>0</v>
      </c>
      <c r="BD176" s="115">
        <f t="shared" si="376"/>
        <v>0</v>
      </c>
      <c r="BE176" s="115">
        <f t="shared" si="376"/>
        <v>0</v>
      </c>
      <c r="BF176" s="115">
        <f t="shared" si="376"/>
        <v>0</v>
      </c>
      <c r="BG176" s="115">
        <f t="shared" si="376"/>
        <v>0</v>
      </c>
      <c r="BH176" s="115">
        <f t="shared" si="376"/>
        <v>0</v>
      </c>
      <c r="BI176" s="115">
        <f t="shared" si="376"/>
        <v>0</v>
      </c>
      <c r="BJ176" s="115">
        <f t="shared" si="376"/>
        <v>0</v>
      </c>
      <c r="BK176" s="115">
        <f t="shared" si="376"/>
        <v>-214.03711678717517</v>
      </c>
      <c r="BL176" s="115">
        <f t="shared" si="376"/>
        <v>231526.69281921283</v>
      </c>
      <c r="BM176" s="115">
        <f t="shared" si="376"/>
        <v>251738.25281921282</v>
      </c>
      <c r="BN176" s="115">
        <f t="shared" si="376"/>
        <v>270427.62281921285</v>
      </c>
      <c r="BO176" s="115">
        <f t="shared" si="376"/>
        <v>288066.46281921287</v>
      </c>
      <c r="BP176" s="115">
        <f t="shared" ref="BP176:BV176" si="377">BP171+BP175</f>
        <v>79700.180000000051</v>
      </c>
      <c r="BQ176" s="115">
        <f t="shared" si="377"/>
        <v>89679.840000000055</v>
      </c>
      <c r="BR176" s="115">
        <f t="shared" si="377"/>
        <v>99656.530000000057</v>
      </c>
      <c r="BS176" s="115">
        <f t="shared" si="377"/>
        <v>107618.02000000006</v>
      </c>
      <c r="BT176" s="115">
        <f t="shared" si="377"/>
        <v>116371.28000000006</v>
      </c>
      <c r="BU176" s="115">
        <f t="shared" si="377"/>
        <v>127150.79000000005</v>
      </c>
      <c r="BV176" s="115">
        <f t="shared" si="377"/>
        <v>137537.68000000005</v>
      </c>
      <c r="BW176" s="115">
        <f t="shared" ref="BW176:CA176" si="378">BW171+BW175</f>
        <v>148528.34000000005</v>
      </c>
      <c r="BX176" s="115">
        <f t="shared" si="378"/>
        <v>148528.34000000005</v>
      </c>
      <c r="BY176" s="115">
        <f t="shared" si="378"/>
        <v>148528.34000000005</v>
      </c>
      <c r="BZ176" s="115">
        <f t="shared" si="378"/>
        <v>148528.34000000005</v>
      </c>
      <c r="CA176" s="115">
        <f t="shared" si="378"/>
        <v>148528.34000000005</v>
      </c>
    </row>
    <row r="177" spans="1:79" x14ac:dyDescent="0.2"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114"/>
      <c r="AT177" s="114"/>
      <c r="AU177" s="114"/>
      <c r="AV177" s="114"/>
      <c r="AW177" s="114"/>
      <c r="AX177" s="114"/>
      <c r="AY177" s="114"/>
      <c r="AZ177" s="114"/>
      <c r="BA177" s="114"/>
      <c r="BB177" s="114"/>
      <c r="BC177" s="114"/>
      <c r="BD177" s="114"/>
      <c r="BE177" s="114"/>
      <c r="BF177" s="114"/>
      <c r="BG177" s="114"/>
      <c r="BH177" s="114"/>
      <c r="BI177" s="114"/>
      <c r="BJ177" s="114"/>
      <c r="BK177" s="114"/>
      <c r="BL177" s="114"/>
      <c r="BM177" s="114"/>
      <c r="BN177" s="114"/>
      <c r="BO177" s="114"/>
      <c r="BP177" s="114"/>
      <c r="BQ177" s="114"/>
      <c r="BR177" s="114"/>
      <c r="BS177" s="114"/>
      <c r="BT177" s="114"/>
      <c r="BU177" s="114"/>
      <c r="BV177" s="114"/>
      <c r="BW177" s="115"/>
      <c r="BX177" s="115"/>
      <c r="BY177" s="115"/>
      <c r="BZ177" s="115"/>
      <c r="CA177" s="115"/>
    </row>
    <row r="178" spans="1:79" x14ac:dyDescent="0.2">
      <c r="A178" s="106" t="s">
        <v>283</v>
      </c>
      <c r="C178" s="114">
        <v>18237331</v>
      </c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Y178" s="25"/>
      <c r="BZ178" s="25"/>
      <c r="CA178" s="25"/>
    </row>
    <row r="179" spans="1:79" x14ac:dyDescent="0.2">
      <c r="B179" s="39" t="s">
        <v>257</v>
      </c>
      <c r="C179" s="114">
        <v>25400731</v>
      </c>
      <c r="D179" s="115">
        <v>0</v>
      </c>
      <c r="E179" s="115">
        <f>D184</f>
        <v>0</v>
      </c>
      <c r="F179" s="115">
        <f t="shared" ref="F179:BO179" si="379">E184</f>
        <v>0</v>
      </c>
      <c r="G179" s="115">
        <f t="shared" si="379"/>
        <v>0</v>
      </c>
      <c r="H179" s="115">
        <f t="shared" si="379"/>
        <v>0</v>
      </c>
      <c r="I179" s="115">
        <f t="shared" si="379"/>
        <v>0</v>
      </c>
      <c r="J179" s="115">
        <f t="shared" si="379"/>
        <v>0</v>
      </c>
      <c r="K179" s="115">
        <f t="shared" si="379"/>
        <v>0</v>
      </c>
      <c r="L179" s="115">
        <f t="shared" si="379"/>
        <v>0</v>
      </c>
      <c r="M179" s="115">
        <f t="shared" si="379"/>
        <v>0</v>
      </c>
      <c r="N179" s="115">
        <f t="shared" si="379"/>
        <v>0</v>
      </c>
      <c r="O179" s="115">
        <f t="shared" si="379"/>
        <v>0</v>
      </c>
      <c r="P179" s="115">
        <f t="shared" si="379"/>
        <v>0</v>
      </c>
      <c r="Q179" s="115">
        <f t="shared" si="379"/>
        <v>0</v>
      </c>
      <c r="R179" s="115">
        <f t="shared" si="379"/>
        <v>0</v>
      </c>
      <c r="S179" s="115">
        <f t="shared" si="379"/>
        <v>0</v>
      </c>
      <c r="T179" s="115">
        <f t="shared" si="379"/>
        <v>0</v>
      </c>
      <c r="U179" s="115">
        <f t="shared" si="379"/>
        <v>0</v>
      </c>
      <c r="V179" s="115">
        <f t="shared" si="379"/>
        <v>0</v>
      </c>
      <c r="W179" s="115">
        <f t="shared" si="379"/>
        <v>0</v>
      </c>
      <c r="X179" s="115">
        <f t="shared" si="379"/>
        <v>0</v>
      </c>
      <c r="Y179" s="115">
        <f t="shared" si="379"/>
        <v>0</v>
      </c>
      <c r="Z179" s="115">
        <f t="shared" si="379"/>
        <v>0</v>
      </c>
      <c r="AA179" s="115">
        <f t="shared" si="379"/>
        <v>0</v>
      </c>
      <c r="AB179" s="115">
        <f t="shared" si="379"/>
        <v>0</v>
      </c>
      <c r="AC179" s="115">
        <f t="shared" si="379"/>
        <v>0</v>
      </c>
      <c r="AD179" s="115">
        <f t="shared" si="379"/>
        <v>0</v>
      </c>
      <c r="AE179" s="115">
        <f t="shared" si="379"/>
        <v>0</v>
      </c>
      <c r="AF179" s="115">
        <f t="shared" si="379"/>
        <v>0</v>
      </c>
      <c r="AG179" s="115">
        <f t="shared" si="379"/>
        <v>0</v>
      </c>
      <c r="AH179" s="115">
        <f t="shared" si="379"/>
        <v>0</v>
      </c>
      <c r="AI179" s="115">
        <f t="shared" si="379"/>
        <v>0</v>
      </c>
      <c r="AJ179" s="115">
        <f t="shared" si="379"/>
        <v>0</v>
      </c>
      <c r="AK179" s="115">
        <f t="shared" si="379"/>
        <v>0</v>
      </c>
      <c r="AL179" s="115">
        <f t="shared" si="379"/>
        <v>0</v>
      </c>
      <c r="AM179" s="115">
        <f t="shared" si="379"/>
        <v>0</v>
      </c>
      <c r="AN179" s="115">
        <f t="shared" si="379"/>
        <v>0</v>
      </c>
      <c r="AO179" s="115">
        <f t="shared" si="379"/>
        <v>0</v>
      </c>
      <c r="AP179" s="115">
        <f t="shared" si="379"/>
        <v>0</v>
      </c>
      <c r="AQ179" s="115">
        <f t="shared" si="379"/>
        <v>0</v>
      </c>
      <c r="AR179" s="115">
        <f t="shared" si="379"/>
        <v>0</v>
      </c>
      <c r="AS179" s="115">
        <f t="shared" si="379"/>
        <v>0</v>
      </c>
      <c r="AT179" s="115">
        <f t="shared" si="379"/>
        <v>0</v>
      </c>
      <c r="AU179" s="115">
        <f t="shared" si="379"/>
        <v>0</v>
      </c>
      <c r="AV179" s="115">
        <f t="shared" si="379"/>
        <v>0</v>
      </c>
      <c r="AW179" s="115">
        <f t="shared" si="379"/>
        <v>0</v>
      </c>
      <c r="AX179" s="115">
        <f t="shared" si="379"/>
        <v>0</v>
      </c>
      <c r="AY179" s="115">
        <f t="shared" si="379"/>
        <v>0</v>
      </c>
      <c r="AZ179" s="115">
        <f t="shared" si="379"/>
        <v>0</v>
      </c>
      <c r="BA179" s="115">
        <f t="shared" si="379"/>
        <v>0</v>
      </c>
      <c r="BB179" s="115">
        <f t="shared" si="379"/>
        <v>0</v>
      </c>
      <c r="BC179" s="115">
        <f t="shared" si="379"/>
        <v>0</v>
      </c>
      <c r="BD179" s="115">
        <f t="shared" si="379"/>
        <v>0</v>
      </c>
      <c r="BE179" s="115">
        <f t="shared" si="379"/>
        <v>0</v>
      </c>
      <c r="BF179" s="115">
        <f t="shared" si="379"/>
        <v>0</v>
      </c>
      <c r="BG179" s="115">
        <f t="shared" si="379"/>
        <v>0</v>
      </c>
      <c r="BH179" s="115">
        <f t="shared" si="379"/>
        <v>0</v>
      </c>
      <c r="BI179" s="115">
        <f t="shared" si="379"/>
        <v>0</v>
      </c>
      <c r="BJ179" s="115">
        <f t="shared" si="379"/>
        <v>0</v>
      </c>
      <c r="BK179" s="115">
        <f t="shared" si="379"/>
        <v>0</v>
      </c>
      <c r="BL179" s="115">
        <f t="shared" si="379"/>
        <v>126.81378479105609</v>
      </c>
      <c r="BM179" s="115">
        <f t="shared" si="379"/>
        <v>45813.179120149296</v>
      </c>
      <c r="BN179" s="115">
        <f t="shared" si="379"/>
        <v>51320.973264284781</v>
      </c>
      <c r="BO179" s="115">
        <f t="shared" si="379"/>
        <v>56911.915552028229</v>
      </c>
      <c r="BP179" s="115">
        <f t="shared" ref="BP179" si="380">BO184</f>
        <v>62731.581484149996</v>
      </c>
      <c r="BQ179" s="115">
        <f t="shared" ref="BQ179" si="381">BP184</f>
        <v>25428.450008225169</v>
      </c>
      <c r="BR179" s="115">
        <f t="shared" ref="BR179" si="382">BQ184</f>
        <v>31238.741779651977</v>
      </c>
      <c r="BS179" s="115">
        <f t="shared" ref="BS179" si="383">BR184</f>
        <v>37476.501420620989</v>
      </c>
      <c r="BT179" s="115">
        <f t="shared" ref="BT179" si="384">BS184</f>
        <v>44218.492577993078</v>
      </c>
      <c r="BU179" s="115">
        <f t="shared" ref="BU179" si="385">BT184</f>
        <v>51586.034672673057</v>
      </c>
      <c r="BV179" s="115">
        <f t="shared" ref="BV179" si="386">BU184</f>
        <v>59681.339874343394</v>
      </c>
      <c r="BW179" s="115">
        <f t="shared" ref="BW179" si="387">BV184</f>
        <v>68335.002283659895</v>
      </c>
      <c r="BX179" s="115">
        <f t="shared" ref="BX179" si="388">BW184</f>
        <v>77573.18598638667</v>
      </c>
      <c r="BY179" s="115">
        <f t="shared" ref="BY179" si="389">BX184</f>
        <v>77573.18598638667</v>
      </c>
      <c r="BZ179" s="115">
        <f t="shared" ref="BZ179" si="390">BY184</f>
        <v>77573.18598638667</v>
      </c>
      <c r="CA179" s="115">
        <f t="shared" ref="CA179" si="391">BZ184</f>
        <v>77573.18598638667</v>
      </c>
    </row>
    <row r="180" spans="1:79" x14ac:dyDescent="0.2">
      <c r="A180" s="121"/>
      <c r="B180" s="116" t="s">
        <v>258</v>
      </c>
      <c r="C180" s="116"/>
      <c r="D180" s="305">
        <v>0</v>
      </c>
      <c r="E180" s="305">
        <v>0</v>
      </c>
      <c r="F180" s="305">
        <v>0</v>
      </c>
      <c r="G180" s="305">
        <v>0</v>
      </c>
      <c r="H180" s="305">
        <v>0</v>
      </c>
      <c r="I180" s="305">
        <v>0</v>
      </c>
      <c r="J180" s="305">
        <v>0</v>
      </c>
      <c r="K180" s="305">
        <v>0</v>
      </c>
      <c r="L180" s="305">
        <v>0</v>
      </c>
      <c r="M180" s="305">
        <v>0</v>
      </c>
      <c r="N180" s="305">
        <v>0</v>
      </c>
      <c r="O180" s="305">
        <v>0</v>
      </c>
      <c r="P180" s="305">
        <v>0</v>
      </c>
      <c r="Q180" s="305">
        <v>0</v>
      </c>
      <c r="R180" s="305">
        <v>0</v>
      </c>
      <c r="S180" s="305">
        <v>0</v>
      </c>
      <c r="T180" s="305">
        <v>0</v>
      </c>
      <c r="U180" s="305">
        <v>0</v>
      </c>
      <c r="V180" s="305">
        <v>0</v>
      </c>
      <c r="W180" s="305">
        <v>0</v>
      </c>
      <c r="X180" s="305">
        <v>0</v>
      </c>
      <c r="Y180" s="305">
        <v>0</v>
      </c>
      <c r="Z180" s="305">
        <v>0</v>
      </c>
      <c r="AA180" s="305">
        <v>0</v>
      </c>
      <c r="AB180" s="305">
        <v>0</v>
      </c>
      <c r="AC180" s="305">
        <v>0</v>
      </c>
      <c r="AD180" s="305">
        <v>0</v>
      </c>
      <c r="AE180" s="305">
        <v>0</v>
      </c>
      <c r="AF180" s="305">
        <v>0</v>
      </c>
      <c r="AG180" s="305">
        <v>0</v>
      </c>
      <c r="AH180" s="305">
        <v>0</v>
      </c>
      <c r="AI180" s="305">
        <v>0</v>
      </c>
      <c r="AJ180" s="305">
        <v>0</v>
      </c>
      <c r="AK180" s="305">
        <v>0</v>
      </c>
      <c r="AL180" s="305">
        <v>0</v>
      </c>
      <c r="AM180" s="305">
        <v>0</v>
      </c>
      <c r="AN180" s="305">
        <v>0</v>
      </c>
      <c r="AO180" s="305">
        <v>0</v>
      </c>
      <c r="AP180" s="305">
        <v>0</v>
      </c>
      <c r="AQ180" s="305">
        <v>0</v>
      </c>
      <c r="AR180" s="305">
        <v>0</v>
      </c>
      <c r="AS180" s="305">
        <v>0</v>
      </c>
      <c r="AT180" s="305">
        <v>0</v>
      </c>
      <c r="AU180" s="305">
        <v>0</v>
      </c>
      <c r="AV180" s="305">
        <v>0</v>
      </c>
      <c r="AW180" s="305">
        <v>0</v>
      </c>
      <c r="AX180" s="305">
        <v>0</v>
      </c>
      <c r="AY180" s="305">
        <v>0</v>
      </c>
      <c r="AZ180" s="305">
        <v>0</v>
      </c>
      <c r="BA180" s="305">
        <v>0</v>
      </c>
      <c r="BB180" s="305">
        <v>0</v>
      </c>
      <c r="BC180" s="305">
        <v>0</v>
      </c>
      <c r="BD180" s="305">
        <v>0</v>
      </c>
      <c r="BE180" s="305">
        <v>0</v>
      </c>
      <c r="BF180" s="305">
        <v>0</v>
      </c>
      <c r="BG180" s="305">
        <v>0</v>
      </c>
      <c r="BH180" s="305">
        <v>0</v>
      </c>
      <c r="BI180" s="305">
        <v>0</v>
      </c>
      <c r="BJ180" s="305">
        <v>0</v>
      </c>
      <c r="BK180" s="305">
        <v>0</v>
      </c>
      <c r="BL180" s="305">
        <v>0</v>
      </c>
      <c r="BM180" s="305">
        <v>0</v>
      </c>
      <c r="BN180" s="305">
        <v>0</v>
      </c>
      <c r="BO180" s="305">
        <v>0</v>
      </c>
      <c r="BP180" s="305">
        <v>-42951.678044791057</v>
      </c>
      <c r="BQ180" s="305">
        <v>0</v>
      </c>
      <c r="BR180" s="305">
        <v>0</v>
      </c>
      <c r="BS180" s="305">
        <v>0</v>
      </c>
      <c r="BT180" s="305">
        <v>0</v>
      </c>
      <c r="BU180" s="305">
        <v>0</v>
      </c>
      <c r="BV180" s="305">
        <v>0</v>
      </c>
      <c r="BW180" s="123">
        <v>0</v>
      </c>
      <c r="BX180" s="123"/>
      <c r="BY180" s="123"/>
      <c r="BZ180" s="305"/>
      <c r="CA180" s="305"/>
    </row>
    <row r="181" spans="1:79" x14ac:dyDescent="0.2">
      <c r="A181" s="121"/>
      <c r="B181" s="116" t="s">
        <v>281</v>
      </c>
      <c r="C181" s="116"/>
      <c r="D181" s="305">
        <v>0</v>
      </c>
      <c r="E181" s="305">
        <v>0</v>
      </c>
      <c r="F181" s="305">
        <v>0</v>
      </c>
      <c r="G181" s="305">
        <v>0</v>
      </c>
      <c r="H181" s="305">
        <v>0</v>
      </c>
      <c r="I181" s="305">
        <v>0</v>
      </c>
      <c r="J181" s="305">
        <v>0</v>
      </c>
      <c r="K181" s="305">
        <v>0</v>
      </c>
      <c r="L181" s="305">
        <v>0</v>
      </c>
      <c r="M181" s="305">
        <v>0</v>
      </c>
      <c r="N181" s="305">
        <v>0</v>
      </c>
      <c r="O181" s="305">
        <v>0</v>
      </c>
      <c r="P181" s="305">
        <v>0</v>
      </c>
      <c r="Q181" s="305">
        <v>0</v>
      </c>
      <c r="R181" s="305">
        <v>0</v>
      </c>
      <c r="S181" s="305">
        <v>0</v>
      </c>
      <c r="T181" s="305">
        <v>0</v>
      </c>
      <c r="U181" s="305">
        <v>0</v>
      </c>
      <c r="V181" s="305">
        <v>0</v>
      </c>
      <c r="W181" s="305">
        <v>0</v>
      </c>
      <c r="X181" s="305">
        <v>0</v>
      </c>
      <c r="Y181" s="305">
        <v>0</v>
      </c>
      <c r="Z181" s="305">
        <v>0</v>
      </c>
      <c r="AA181" s="305">
        <v>0</v>
      </c>
      <c r="AB181" s="305">
        <v>0</v>
      </c>
      <c r="AC181" s="305">
        <v>0</v>
      </c>
      <c r="AD181" s="305">
        <v>0</v>
      </c>
      <c r="AE181" s="305">
        <v>0</v>
      </c>
      <c r="AF181" s="305">
        <v>0</v>
      </c>
      <c r="AG181" s="305">
        <v>0</v>
      </c>
      <c r="AH181" s="305">
        <v>0</v>
      </c>
      <c r="AI181" s="305">
        <v>0</v>
      </c>
      <c r="AJ181" s="305">
        <v>0</v>
      </c>
      <c r="AK181" s="305">
        <v>0</v>
      </c>
      <c r="AL181" s="305">
        <v>0</v>
      </c>
      <c r="AM181" s="305">
        <v>0</v>
      </c>
      <c r="AN181" s="305">
        <v>0</v>
      </c>
      <c r="AO181" s="305">
        <v>0</v>
      </c>
      <c r="AP181" s="305">
        <v>0</v>
      </c>
      <c r="AQ181" s="305">
        <v>0</v>
      </c>
      <c r="AR181" s="305">
        <v>0</v>
      </c>
      <c r="AS181" s="305">
        <v>0</v>
      </c>
      <c r="AT181" s="305">
        <v>0</v>
      </c>
      <c r="AU181" s="305">
        <v>0</v>
      </c>
      <c r="AV181" s="305">
        <v>0</v>
      </c>
      <c r="AW181" s="305">
        <v>0</v>
      </c>
      <c r="AX181" s="305">
        <v>0</v>
      </c>
      <c r="AY181" s="305">
        <v>0</v>
      </c>
      <c r="AZ181" s="305">
        <v>0</v>
      </c>
      <c r="BA181" s="305">
        <v>0</v>
      </c>
      <c r="BB181" s="305">
        <v>0</v>
      </c>
      <c r="BC181" s="305">
        <v>0</v>
      </c>
      <c r="BD181" s="305">
        <v>0</v>
      </c>
      <c r="BE181" s="305">
        <v>0</v>
      </c>
      <c r="BF181" s="305">
        <v>0</v>
      </c>
      <c r="BG181" s="305">
        <v>0</v>
      </c>
      <c r="BH181" s="305">
        <v>0</v>
      </c>
      <c r="BI181" s="305">
        <v>0</v>
      </c>
      <c r="BJ181" s="305">
        <v>0</v>
      </c>
      <c r="BK181" s="305">
        <v>0</v>
      </c>
      <c r="BL181" s="305">
        <v>42824.864260000002</v>
      </c>
      <c r="BM181" s="305">
        <v>0</v>
      </c>
      <c r="BN181" s="305">
        <v>0</v>
      </c>
      <c r="BO181" s="305">
        <v>0</v>
      </c>
      <c r="BP181" s="305">
        <v>0</v>
      </c>
      <c r="BQ181" s="305">
        <v>0</v>
      </c>
      <c r="BR181" s="305">
        <v>0</v>
      </c>
      <c r="BS181" s="305">
        <v>0</v>
      </c>
      <c r="BT181" s="305">
        <v>0</v>
      </c>
      <c r="BU181" s="305">
        <v>0</v>
      </c>
      <c r="BV181" s="305">
        <v>0</v>
      </c>
      <c r="BW181" s="123"/>
      <c r="BX181" s="117"/>
      <c r="BY181" s="123"/>
      <c r="BZ181" s="305"/>
      <c r="CA181" s="305"/>
    </row>
    <row r="182" spans="1:79" x14ac:dyDescent="0.2">
      <c r="A182" s="116"/>
      <c r="B182" s="116" t="s">
        <v>279</v>
      </c>
      <c r="C182" s="124"/>
      <c r="D182" s="305">
        <v>0</v>
      </c>
      <c r="E182" s="305">
        <v>0</v>
      </c>
      <c r="F182" s="305">
        <v>0</v>
      </c>
      <c r="G182" s="305">
        <v>0</v>
      </c>
      <c r="H182" s="305">
        <v>0</v>
      </c>
      <c r="I182" s="305">
        <v>0</v>
      </c>
      <c r="J182" s="305">
        <v>0</v>
      </c>
      <c r="K182" s="305">
        <v>0</v>
      </c>
      <c r="L182" s="305">
        <v>0</v>
      </c>
      <c r="M182" s="305">
        <v>0</v>
      </c>
      <c r="N182" s="305">
        <v>0</v>
      </c>
      <c r="O182" s="305">
        <v>0</v>
      </c>
      <c r="P182" s="305">
        <v>0</v>
      </c>
      <c r="Q182" s="305">
        <v>0</v>
      </c>
      <c r="R182" s="305">
        <v>0</v>
      </c>
      <c r="S182" s="305">
        <v>0</v>
      </c>
      <c r="T182" s="305">
        <v>0</v>
      </c>
      <c r="U182" s="305">
        <v>0</v>
      </c>
      <c r="V182" s="305">
        <v>0</v>
      </c>
      <c r="W182" s="305">
        <v>0</v>
      </c>
      <c r="X182" s="305">
        <v>0</v>
      </c>
      <c r="Y182" s="305">
        <v>0</v>
      </c>
      <c r="Z182" s="305">
        <v>0</v>
      </c>
      <c r="AA182" s="305">
        <v>0</v>
      </c>
      <c r="AB182" s="305">
        <v>0</v>
      </c>
      <c r="AC182" s="305">
        <v>0</v>
      </c>
      <c r="AD182" s="305">
        <v>0</v>
      </c>
      <c r="AE182" s="305">
        <v>0</v>
      </c>
      <c r="AF182" s="305">
        <v>0</v>
      </c>
      <c r="AG182" s="305">
        <v>0</v>
      </c>
      <c r="AH182" s="305">
        <v>0</v>
      </c>
      <c r="AI182" s="305">
        <v>0</v>
      </c>
      <c r="AJ182" s="305">
        <v>0</v>
      </c>
      <c r="AK182" s="305">
        <v>0</v>
      </c>
      <c r="AL182" s="305">
        <v>0</v>
      </c>
      <c r="AM182" s="305">
        <v>0</v>
      </c>
      <c r="AN182" s="305">
        <v>0</v>
      </c>
      <c r="AO182" s="305">
        <v>0</v>
      </c>
      <c r="AP182" s="305">
        <v>0</v>
      </c>
      <c r="AQ182" s="305">
        <v>0</v>
      </c>
      <c r="AR182" s="305">
        <v>0</v>
      </c>
      <c r="AS182" s="305">
        <v>0</v>
      </c>
      <c r="AT182" s="305">
        <v>0</v>
      </c>
      <c r="AU182" s="305">
        <v>0</v>
      </c>
      <c r="AV182" s="305">
        <v>0</v>
      </c>
      <c r="AW182" s="305">
        <v>0</v>
      </c>
      <c r="AX182" s="305">
        <v>0</v>
      </c>
      <c r="AY182" s="305">
        <v>0</v>
      </c>
      <c r="AZ182" s="305">
        <v>0</v>
      </c>
      <c r="BA182" s="305">
        <v>0</v>
      </c>
      <c r="BB182" s="305">
        <v>0</v>
      </c>
      <c r="BC182" s="305">
        <v>0</v>
      </c>
      <c r="BD182" s="305">
        <v>0</v>
      </c>
      <c r="BE182" s="305">
        <v>0</v>
      </c>
      <c r="BF182" s="305">
        <v>0</v>
      </c>
      <c r="BG182" s="305">
        <v>0</v>
      </c>
      <c r="BH182" s="305">
        <v>0</v>
      </c>
      <c r="BI182" s="305">
        <v>0</v>
      </c>
      <c r="BJ182" s="305">
        <v>0</v>
      </c>
      <c r="BK182" s="305">
        <v>126.81378479105609</v>
      </c>
      <c r="BL182" s="117">
        <f>'Schedule 40'!C24</f>
        <v>2861.5010753582378</v>
      </c>
      <c r="BM182" s="117">
        <f>'Schedule 40'!D24</f>
        <v>5507.794144135486</v>
      </c>
      <c r="BN182" s="117">
        <f>'Schedule 40'!E24</f>
        <v>5590.9422877434508</v>
      </c>
      <c r="BO182" s="117">
        <f>'Schedule 40'!F24</f>
        <v>5819.6659321217658</v>
      </c>
      <c r="BP182" s="117">
        <f>'Schedule 40'!G24</f>
        <v>5648.5465688662307</v>
      </c>
      <c r="BQ182" s="117">
        <f>'Schedule 40'!H24</f>
        <v>5810.2917714268069</v>
      </c>
      <c r="BR182" s="117">
        <f>'Schedule 40'!I24</f>
        <v>6237.759640969015</v>
      </c>
      <c r="BS182" s="117">
        <f>'Schedule 40'!J24</f>
        <v>6741.9911573720883</v>
      </c>
      <c r="BT182" s="117">
        <f>'Schedule 40'!K24</f>
        <v>7367.5420946799777</v>
      </c>
      <c r="BU182" s="117">
        <f>'Schedule 40'!L24</f>
        <v>8095.3052016703396</v>
      </c>
      <c r="BV182" s="117">
        <f>'Schedule 40'!M24</f>
        <v>8653.6624093165028</v>
      </c>
      <c r="BW182" s="117">
        <f>'Schedule 40'!N24</f>
        <v>9238.183702726772</v>
      </c>
      <c r="BX182" s="117"/>
      <c r="BY182" s="117"/>
      <c r="BZ182" s="305"/>
      <c r="CA182" s="305"/>
    </row>
    <row r="183" spans="1:79" x14ac:dyDescent="0.2">
      <c r="B183" s="39" t="s">
        <v>260</v>
      </c>
      <c r="D183" s="118">
        <f t="shared" ref="D183:BO183" si="392">SUM(D180:D182)</f>
        <v>0</v>
      </c>
      <c r="E183" s="118">
        <f t="shared" si="392"/>
        <v>0</v>
      </c>
      <c r="F183" s="118">
        <f t="shared" si="392"/>
        <v>0</v>
      </c>
      <c r="G183" s="118">
        <f t="shared" si="392"/>
        <v>0</v>
      </c>
      <c r="H183" s="118">
        <f t="shared" si="392"/>
        <v>0</v>
      </c>
      <c r="I183" s="118">
        <f t="shared" si="392"/>
        <v>0</v>
      </c>
      <c r="J183" s="118">
        <f t="shared" si="392"/>
        <v>0</v>
      </c>
      <c r="K183" s="118">
        <f t="shared" si="392"/>
        <v>0</v>
      </c>
      <c r="L183" s="118">
        <f t="shared" si="392"/>
        <v>0</v>
      </c>
      <c r="M183" s="118">
        <f t="shared" si="392"/>
        <v>0</v>
      </c>
      <c r="N183" s="118">
        <f t="shared" si="392"/>
        <v>0</v>
      </c>
      <c r="O183" s="118">
        <f t="shared" si="392"/>
        <v>0</v>
      </c>
      <c r="P183" s="118">
        <f t="shared" si="392"/>
        <v>0</v>
      </c>
      <c r="Q183" s="118">
        <f t="shared" si="392"/>
        <v>0</v>
      </c>
      <c r="R183" s="118">
        <f t="shared" si="392"/>
        <v>0</v>
      </c>
      <c r="S183" s="118">
        <f t="shared" si="392"/>
        <v>0</v>
      </c>
      <c r="T183" s="118">
        <f t="shared" si="392"/>
        <v>0</v>
      </c>
      <c r="U183" s="118">
        <f t="shared" si="392"/>
        <v>0</v>
      </c>
      <c r="V183" s="118">
        <f t="shared" si="392"/>
        <v>0</v>
      </c>
      <c r="W183" s="118">
        <f t="shared" si="392"/>
        <v>0</v>
      </c>
      <c r="X183" s="118">
        <f t="shared" si="392"/>
        <v>0</v>
      </c>
      <c r="Y183" s="118">
        <f t="shared" si="392"/>
        <v>0</v>
      </c>
      <c r="Z183" s="118">
        <f t="shared" si="392"/>
        <v>0</v>
      </c>
      <c r="AA183" s="118">
        <f t="shared" si="392"/>
        <v>0</v>
      </c>
      <c r="AB183" s="118">
        <f t="shared" si="392"/>
        <v>0</v>
      </c>
      <c r="AC183" s="118">
        <f t="shared" si="392"/>
        <v>0</v>
      </c>
      <c r="AD183" s="118">
        <f t="shared" si="392"/>
        <v>0</v>
      </c>
      <c r="AE183" s="118">
        <f t="shared" si="392"/>
        <v>0</v>
      </c>
      <c r="AF183" s="118">
        <f t="shared" si="392"/>
        <v>0</v>
      </c>
      <c r="AG183" s="118">
        <f t="shared" si="392"/>
        <v>0</v>
      </c>
      <c r="AH183" s="118">
        <f t="shared" si="392"/>
        <v>0</v>
      </c>
      <c r="AI183" s="118">
        <f t="shared" si="392"/>
        <v>0</v>
      </c>
      <c r="AJ183" s="118">
        <f t="shared" si="392"/>
        <v>0</v>
      </c>
      <c r="AK183" s="118">
        <f t="shared" si="392"/>
        <v>0</v>
      </c>
      <c r="AL183" s="118">
        <f t="shared" si="392"/>
        <v>0</v>
      </c>
      <c r="AM183" s="118">
        <f t="shared" si="392"/>
        <v>0</v>
      </c>
      <c r="AN183" s="118">
        <f t="shared" si="392"/>
        <v>0</v>
      </c>
      <c r="AO183" s="118">
        <f t="shared" si="392"/>
        <v>0</v>
      </c>
      <c r="AP183" s="118">
        <f t="shared" si="392"/>
        <v>0</v>
      </c>
      <c r="AQ183" s="118">
        <f t="shared" si="392"/>
        <v>0</v>
      </c>
      <c r="AR183" s="118">
        <f t="shared" si="392"/>
        <v>0</v>
      </c>
      <c r="AS183" s="118">
        <f t="shared" si="392"/>
        <v>0</v>
      </c>
      <c r="AT183" s="118">
        <f t="shared" si="392"/>
        <v>0</v>
      </c>
      <c r="AU183" s="118">
        <f t="shared" si="392"/>
        <v>0</v>
      </c>
      <c r="AV183" s="118">
        <f t="shared" si="392"/>
        <v>0</v>
      </c>
      <c r="AW183" s="118">
        <f t="shared" si="392"/>
        <v>0</v>
      </c>
      <c r="AX183" s="118">
        <f t="shared" si="392"/>
        <v>0</v>
      </c>
      <c r="AY183" s="118">
        <f t="shared" si="392"/>
        <v>0</v>
      </c>
      <c r="AZ183" s="118">
        <f t="shared" si="392"/>
        <v>0</v>
      </c>
      <c r="BA183" s="118">
        <f t="shared" si="392"/>
        <v>0</v>
      </c>
      <c r="BB183" s="118">
        <f t="shared" si="392"/>
        <v>0</v>
      </c>
      <c r="BC183" s="118">
        <f t="shared" si="392"/>
        <v>0</v>
      </c>
      <c r="BD183" s="118">
        <f t="shared" si="392"/>
        <v>0</v>
      </c>
      <c r="BE183" s="118">
        <f t="shared" si="392"/>
        <v>0</v>
      </c>
      <c r="BF183" s="118">
        <f t="shared" si="392"/>
        <v>0</v>
      </c>
      <c r="BG183" s="118">
        <f t="shared" si="392"/>
        <v>0</v>
      </c>
      <c r="BH183" s="118">
        <f t="shared" si="392"/>
        <v>0</v>
      </c>
      <c r="BI183" s="118">
        <f t="shared" si="392"/>
        <v>0</v>
      </c>
      <c r="BJ183" s="118">
        <f t="shared" si="392"/>
        <v>0</v>
      </c>
      <c r="BK183" s="118">
        <f t="shared" si="392"/>
        <v>126.81378479105609</v>
      </c>
      <c r="BL183" s="118">
        <f t="shared" si="392"/>
        <v>45686.365335358241</v>
      </c>
      <c r="BM183" s="118">
        <f t="shared" si="392"/>
        <v>5507.794144135486</v>
      </c>
      <c r="BN183" s="118">
        <f t="shared" si="392"/>
        <v>5590.9422877434508</v>
      </c>
      <c r="BO183" s="118">
        <f t="shared" si="392"/>
        <v>5819.6659321217658</v>
      </c>
      <c r="BP183" s="118">
        <f t="shared" ref="BP183:BV183" si="393">SUM(BP180:BP182)</f>
        <v>-37303.131475924827</v>
      </c>
      <c r="BQ183" s="118">
        <f t="shared" si="393"/>
        <v>5810.2917714268069</v>
      </c>
      <c r="BR183" s="118">
        <f t="shared" si="393"/>
        <v>6237.759640969015</v>
      </c>
      <c r="BS183" s="118">
        <f t="shared" si="393"/>
        <v>6741.9911573720883</v>
      </c>
      <c r="BT183" s="118">
        <f t="shared" si="393"/>
        <v>7367.5420946799777</v>
      </c>
      <c r="BU183" s="118">
        <f t="shared" si="393"/>
        <v>8095.3052016703396</v>
      </c>
      <c r="BV183" s="118">
        <f t="shared" si="393"/>
        <v>8653.6624093165028</v>
      </c>
      <c r="BW183" s="118">
        <f t="shared" ref="BW183:CA183" si="394">SUM(BW180:BW182)</f>
        <v>9238.183702726772</v>
      </c>
      <c r="BX183" s="118">
        <f t="shared" si="394"/>
        <v>0</v>
      </c>
      <c r="BY183" s="118">
        <f t="shared" si="394"/>
        <v>0</v>
      </c>
      <c r="BZ183" s="118">
        <f t="shared" si="394"/>
        <v>0</v>
      </c>
      <c r="CA183" s="118">
        <f t="shared" si="394"/>
        <v>0</v>
      </c>
    </row>
    <row r="184" spans="1:79" x14ac:dyDescent="0.2">
      <c r="B184" s="39" t="s">
        <v>261</v>
      </c>
      <c r="D184" s="115">
        <f t="shared" ref="D184:BO184" si="395">D179+D183</f>
        <v>0</v>
      </c>
      <c r="E184" s="115">
        <f t="shared" si="395"/>
        <v>0</v>
      </c>
      <c r="F184" s="115">
        <f t="shared" si="395"/>
        <v>0</v>
      </c>
      <c r="G184" s="115">
        <f t="shared" si="395"/>
        <v>0</v>
      </c>
      <c r="H184" s="115">
        <f t="shared" si="395"/>
        <v>0</v>
      </c>
      <c r="I184" s="115">
        <f t="shared" si="395"/>
        <v>0</v>
      </c>
      <c r="J184" s="115">
        <f t="shared" si="395"/>
        <v>0</v>
      </c>
      <c r="K184" s="115">
        <f t="shared" si="395"/>
        <v>0</v>
      </c>
      <c r="L184" s="115">
        <f t="shared" si="395"/>
        <v>0</v>
      </c>
      <c r="M184" s="115">
        <f t="shared" si="395"/>
        <v>0</v>
      </c>
      <c r="N184" s="115">
        <f t="shared" si="395"/>
        <v>0</v>
      </c>
      <c r="O184" s="115">
        <f t="shared" si="395"/>
        <v>0</v>
      </c>
      <c r="P184" s="115">
        <f t="shared" si="395"/>
        <v>0</v>
      </c>
      <c r="Q184" s="115">
        <f t="shared" si="395"/>
        <v>0</v>
      </c>
      <c r="R184" s="115">
        <f t="shared" si="395"/>
        <v>0</v>
      </c>
      <c r="S184" s="115">
        <f t="shared" si="395"/>
        <v>0</v>
      </c>
      <c r="T184" s="115">
        <f t="shared" si="395"/>
        <v>0</v>
      </c>
      <c r="U184" s="115">
        <f t="shared" si="395"/>
        <v>0</v>
      </c>
      <c r="V184" s="115">
        <f t="shared" si="395"/>
        <v>0</v>
      </c>
      <c r="W184" s="115">
        <f t="shared" si="395"/>
        <v>0</v>
      </c>
      <c r="X184" s="115">
        <f t="shared" si="395"/>
        <v>0</v>
      </c>
      <c r="Y184" s="115">
        <f t="shared" si="395"/>
        <v>0</v>
      </c>
      <c r="Z184" s="115">
        <f t="shared" si="395"/>
        <v>0</v>
      </c>
      <c r="AA184" s="115">
        <f t="shared" si="395"/>
        <v>0</v>
      </c>
      <c r="AB184" s="115">
        <f t="shared" si="395"/>
        <v>0</v>
      </c>
      <c r="AC184" s="115">
        <f t="shared" si="395"/>
        <v>0</v>
      </c>
      <c r="AD184" s="115">
        <f t="shared" si="395"/>
        <v>0</v>
      </c>
      <c r="AE184" s="115">
        <f t="shared" si="395"/>
        <v>0</v>
      </c>
      <c r="AF184" s="115">
        <f t="shared" si="395"/>
        <v>0</v>
      </c>
      <c r="AG184" s="115">
        <f t="shared" si="395"/>
        <v>0</v>
      </c>
      <c r="AH184" s="115">
        <f t="shared" si="395"/>
        <v>0</v>
      </c>
      <c r="AI184" s="115">
        <f t="shared" si="395"/>
        <v>0</v>
      </c>
      <c r="AJ184" s="115">
        <f t="shared" si="395"/>
        <v>0</v>
      </c>
      <c r="AK184" s="115">
        <f t="shared" si="395"/>
        <v>0</v>
      </c>
      <c r="AL184" s="115">
        <f t="shared" si="395"/>
        <v>0</v>
      </c>
      <c r="AM184" s="115">
        <f t="shared" si="395"/>
        <v>0</v>
      </c>
      <c r="AN184" s="115">
        <f t="shared" si="395"/>
        <v>0</v>
      </c>
      <c r="AO184" s="115">
        <f t="shared" si="395"/>
        <v>0</v>
      </c>
      <c r="AP184" s="115">
        <f t="shared" si="395"/>
        <v>0</v>
      </c>
      <c r="AQ184" s="115">
        <f t="shared" si="395"/>
        <v>0</v>
      </c>
      <c r="AR184" s="115">
        <f t="shared" si="395"/>
        <v>0</v>
      </c>
      <c r="AS184" s="115">
        <f t="shared" si="395"/>
        <v>0</v>
      </c>
      <c r="AT184" s="115">
        <f t="shared" si="395"/>
        <v>0</v>
      </c>
      <c r="AU184" s="115">
        <f t="shared" si="395"/>
        <v>0</v>
      </c>
      <c r="AV184" s="115">
        <f t="shared" si="395"/>
        <v>0</v>
      </c>
      <c r="AW184" s="115">
        <f t="shared" si="395"/>
        <v>0</v>
      </c>
      <c r="AX184" s="115">
        <f t="shared" si="395"/>
        <v>0</v>
      </c>
      <c r="AY184" s="115">
        <f t="shared" si="395"/>
        <v>0</v>
      </c>
      <c r="AZ184" s="115">
        <f t="shared" si="395"/>
        <v>0</v>
      </c>
      <c r="BA184" s="115">
        <f t="shared" si="395"/>
        <v>0</v>
      </c>
      <c r="BB184" s="115">
        <f t="shared" si="395"/>
        <v>0</v>
      </c>
      <c r="BC184" s="115">
        <f t="shared" si="395"/>
        <v>0</v>
      </c>
      <c r="BD184" s="115">
        <f t="shared" si="395"/>
        <v>0</v>
      </c>
      <c r="BE184" s="115">
        <f t="shared" si="395"/>
        <v>0</v>
      </c>
      <c r="BF184" s="115">
        <f t="shared" si="395"/>
        <v>0</v>
      </c>
      <c r="BG184" s="115">
        <f t="shared" si="395"/>
        <v>0</v>
      </c>
      <c r="BH184" s="115">
        <f t="shared" si="395"/>
        <v>0</v>
      </c>
      <c r="BI184" s="115">
        <f t="shared" si="395"/>
        <v>0</v>
      </c>
      <c r="BJ184" s="115">
        <f t="shared" si="395"/>
        <v>0</v>
      </c>
      <c r="BK184" s="115">
        <f t="shared" si="395"/>
        <v>126.81378479105609</v>
      </c>
      <c r="BL184" s="115">
        <f t="shared" si="395"/>
        <v>45813.179120149296</v>
      </c>
      <c r="BM184" s="115">
        <f t="shared" si="395"/>
        <v>51320.973264284781</v>
      </c>
      <c r="BN184" s="115">
        <f t="shared" si="395"/>
        <v>56911.915552028229</v>
      </c>
      <c r="BO184" s="115">
        <f t="shared" si="395"/>
        <v>62731.581484149996</v>
      </c>
      <c r="BP184" s="115">
        <f t="shared" ref="BP184:BV184" si="396">BP179+BP183</f>
        <v>25428.450008225169</v>
      </c>
      <c r="BQ184" s="115">
        <f t="shared" si="396"/>
        <v>31238.741779651977</v>
      </c>
      <c r="BR184" s="115">
        <f t="shared" si="396"/>
        <v>37476.501420620989</v>
      </c>
      <c r="BS184" s="115">
        <f t="shared" si="396"/>
        <v>44218.492577993078</v>
      </c>
      <c r="BT184" s="115">
        <f t="shared" si="396"/>
        <v>51586.034672673057</v>
      </c>
      <c r="BU184" s="115">
        <f t="shared" si="396"/>
        <v>59681.339874343394</v>
      </c>
      <c r="BV184" s="115">
        <f t="shared" si="396"/>
        <v>68335.002283659895</v>
      </c>
      <c r="BW184" s="115">
        <f t="shared" ref="BW184:CA184" si="397">BW179+BW183</f>
        <v>77573.18598638667</v>
      </c>
      <c r="BX184" s="115">
        <f t="shared" si="397"/>
        <v>77573.18598638667</v>
      </c>
      <c r="BY184" s="115">
        <f t="shared" si="397"/>
        <v>77573.18598638667</v>
      </c>
      <c r="BZ184" s="115">
        <f t="shared" si="397"/>
        <v>77573.18598638667</v>
      </c>
      <c r="CA184" s="115">
        <f t="shared" si="397"/>
        <v>77573.18598638667</v>
      </c>
    </row>
    <row r="185" spans="1:79" x14ac:dyDescent="0.2"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20"/>
      <c r="AU185" s="120"/>
      <c r="AV185" s="120"/>
      <c r="AW185" s="120"/>
      <c r="AX185" s="120"/>
      <c r="AY185" s="120"/>
      <c r="AZ185" s="120"/>
      <c r="BA185" s="120"/>
      <c r="BB185" s="120"/>
      <c r="BC185" s="120"/>
      <c r="BD185" s="120"/>
      <c r="BE185" s="120"/>
      <c r="BF185" s="120"/>
      <c r="BG185" s="120"/>
      <c r="BH185" s="120"/>
      <c r="BI185" s="120"/>
      <c r="BJ185" s="120"/>
      <c r="BK185" s="120"/>
      <c r="BL185" s="120"/>
      <c r="BM185" s="120"/>
      <c r="BN185" s="120"/>
      <c r="BO185" s="120"/>
      <c r="BP185" s="120"/>
      <c r="BQ185" s="120"/>
      <c r="BR185" s="120"/>
      <c r="BS185" s="120"/>
      <c r="BT185" s="120"/>
      <c r="BU185" s="120"/>
      <c r="BV185" s="120"/>
      <c r="BW185" s="115"/>
      <c r="BX185" s="115"/>
      <c r="BY185" s="115"/>
      <c r="BZ185" s="115"/>
      <c r="CA185" s="115"/>
    </row>
    <row r="186" spans="1:79" x14ac:dyDescent="0.2">
      <c r="A186" s="106" t="s">
        <v>284</v>
      </c>
      <c r="C186" s="120">
        <v>18238211</v>
      </c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Y186" s="25"/>
      <c r="BZ186" s="25"/>
      <c r="CA186" s="25"/>
    </row>
    <row r="187" spans="1:79" x14ac:dyDescent="0.2">
      <c r="B187" s="39" t="s">
        <v>257</v>
      </c>
      <c r="C187" s="120">
        <v>25400451</v>
      </c>
      <c r="D187" s="115">
        <v>0</v>
      </c>
      <c r="E187" s="115">
        <f>D194</f>
        <v>0</v>
      </c>
      <c r="F187" s="115">
        <f>E194</f>
        <v>0</v>
      </c>
      <c r="G187" s="115">
        <f t="shared" ref="G187:BO187" si="398">F194</f>
        <v>0</v>
      </c>
      <c r="H187" s="115">
        <f t="shared" si="398"/>
        <v>0</v>
      </c>
      <c r="I187" s="115">
        <f t="shared" si="398"/>
        <v>0</v>
      </c>
      <c r="J187" s="115">
        <f t="shared" si="398"/>
        <v>0</v>
      </c>
      <c r="K187" s="115">
        <f t="shared" si="398"/>
        <v>0</v>
      </c>
      <c r="L187" s="115">
        <f t="shared" si="398"/>
        <v>0</v>
      </c>
      <c r="M187" s="115">
        <f t="shared" si="398"/>
        <v>0</v>
      </c>
      <c r="N187" s="115">
        <f t="shared" si="398"/>
        <v>0</v>
      </c>
      <c r="O187" s="115">
        <f t="shared" si="398"/>
        <v>0</v>
      </c>
      <c r="P187" s="115">
        <f t="shared" si="398"/>
        <v>0</v>
      </c>
      <c r="Q187" s="115">
        <f t="shared" si="398"/>
        <v>-2978.0557497081809</v>
      </c>
      <c r="R187" s="115">
        <f t="shared" si="398"/>
        <v>-2003.8341466252082</v>
      </c>
      <c r="S187" s="115">
        <f t="shared" si="398"/>
        <v>-952.62257285936676</v>
      </c>
      <c r="T187" s="115">
        <f t="shared" si="398"/>
        <v>-51.037262778726586</v>
      </c>
      <c r="U187" s="115">
        <f t="shared" si="398"/>
        <v>4489.7343109071635</v>
      </c>
      <c r="V187" s="115">
        <f t="shared" si="398"/>
        <v>5727.8032375699249</v>
      </c>
      <c r="W187" s="115">
        <f t="shared" si="398"/>
        <v>6459.2990788824018</v>
      </c>
      <c r="X187" s="115">
        <f t="shared" si="398"/>
        <v>6935.2872661617021</v>
      </c>
      <c r="Y187" s="115">
        <f t="shared" si="398"/>
        <v>7666.9185919223564</v>
      </c>
      <c r="Z187" s="115">
        <f t="shared" si="398"/>
        <v>9018.8043134088075</v>
      </c>
      <c r="AA187" s="115">
        <f t="shared" si="398"/>
        <v>11181.003544664378</v>
      </c>
      <c r="AB187" s="115">
        <f t="shared" si="398"/>
        <v>14125.290019790782</v>
      </c>
      <c r="AC187" s="115">
        <f t="shared" si="398"/>
        <v>17145.482905353816</v>
      </c>
      <c r="AD187" s="115">
        <f t="shared" si="398"/>
        <v>19835.214036668229</v>
      </c>
      <c r="AE187" s="115">
        <f t="shared" si="398"/>
        <v>21018.343698466444</v>
      </c>
      <c r="AF187" s="115">
        <f t="shared" si="398"/>
        <v>24389.850887492794</v>
      </c>
      <c r="AG187" s="115">
        <f t="shared" si="398"/>
        <v>15142.965216188821</v>
      </c>
      <c r="AH187" s="115">
        <f t="shared" si="398"/>
        <v>19069.646002545276</v>
      </c>
      <c r="AI187" s="115">
        <f t="shared" si="398"/>
        <v>21945.434047460025</v>
      </c>
      <c r="AJ187" s="115">
        <f t="shared" si="398"/>
        <v>23896.586130759002</v>
      </c>
      <c r="AK187" s="115">
        <f t="shared" si="398"/>
        <v>25520.082573661501</v>
      </c>
      <c r="AL187" s="115">
        <f t="shared" si="398"/>
        <v>27215.597394902117</v>
      </c>
      <c r="AM187" s="115">
        <f t="shared" si="398"/>
        <v>29696.213137351355</v>
      </c>
      <c r="AN187" s="115">
        <f t="shared" si="398"/>
        <v>32624.608950314745</v>
      </c>
      <c r="AO187" s="115">
        <f t="shared" si="398"/>
        <v>35861.538604825117</v>
      </c>
      <c r="AP187" s="115">
        <f t="shared" si="398"/>
        <v>39229.686641819309</v>
      </c>
      <c r="AQ187" s="115">
        <f t="shared" si="398"/>
        <v>42759.431837382988</v>
      </c>
      <c r="AR187" s="115">
        <f t="shared" si="398"/>
        <v>46895.66213450006</v>
      </c>
      <c r="AS187" s="115">
        <f t="shared" si="398"/>
        <v>18501.448659166996</v>
      </c>
      <c r="AT187" s="115">
        <f t="shared" si="398"/>
        <v>22463.569330399583</v>
      </c>
      <c r="AU187" s="115">
        <f t="shared" si="398"/>
        <v>25610.522475517271</v>
      </c>
      <c r="AV187" s="115">
        <f t="shared" si="398"/>
        <v>27893.842431110286</v>
      </c>
      <c r="AW187" s="115">
        <f t="shared" si="398"/>
        <v>29241.272454882772</v>
      </c>
      <c r="AX187" s="115">
        <f t="shared" si="398"/>
        <v>30085.774755067141</v>
      </c>
      <c r="AY187" s="115">
        <f t="shared" si="398"/>
        <v>31464.485625379282</v>
      </c>
      <c r="AZ187" s="115">
        <f t="shared" si="398"/>
        <v>33268.083241811255</v>
      </c>
      <c r="BA187" s="115">
        <f t="shared" si="398"/>
        <v>33195.983241811256</v>
      </c>
      <c r="BB187" s="115">
        <f t="shared" si="398"/>
        <v>33239.233241811256</v>
      </c>
      <c r="BC187" s="115">
        <f t="shared" si="398"/>
        <v>33376.983241811256</v>
      </c>
      <c r="BD187" s="115">
        <f t="shared" si="398"/>
        <v>33482.073241811253</v>
      </c>
      <c r="BE187" s="115">
        <f t="shared" si="398"/>
        <v>-14959.116924942602</v>
      </c>
      <c r="BF187" s="115">
        <f t="shared" si="398"/>
        <v>-17159.523569665136</v>
      </c>
      <c r="BG187" s="115">
        <f t="shared" si="398"/>
        <v>-19788.182628317354</v>
      </c>
      <c r="BH187" s="115">
        <f t="shared" si="398"/>
        <v>-22728.790307751711</v>
      </c>
      <c r="BI187" s="115">
        <f t="shared" si="398"/>
        <v>-25984.497159489314</v>
      </c>
      <c r="BJ187" s="115">
        <f t="shared" si="398"/>
        <v>-29064.833643317899</v>
      </c>
      <c r="BK187" s="115">
        <f t="shared" si="398"/>
        <v>-31078.603407898292</v>
      </c>
      <c r="BL187" s="115">
        <f t="shared" si="398"/>
        <v>-31636.292626929389</v>
      </c>
      <c r="BM187" s="115">
        <f t="shared" si="398"/>
        <v>-31366.432626929389</v>
      </c>
      <c r="BN187" s="115">
        <f t="shared" si="398"/>
        <v>-30716.442626929387</v>
      </c>
      <c r="BO187" s="115">
        <f t="shared" si="398"/>
        <v>-29602.012626929387</v>
      </c>
      <c r="BP187" s="115">
        <f t="shared" ref="BP187" si="399">BO194</f>
        <v>-26581.282626929387</v>
      </c>
      <c r="BQ187" s="115">
        <f t="shared" ref="BQ187" si="400">BP194</f>
        <v>8940.2765921017126</v>
      </c>
      <c r="BR187" s="115">
        <f t="shared" ref="BR187" si="401">BQ194</f>
        <v>12497.536592101713</v>
      </c>
      <c r="BS187" s="115">
        <f t="shared" ref="BS187" si="402">BR194</f>
        <v>17465.786592101715</v>
      </c>
      <c r="BT187" s="115">
        <f t="shared" ref="BT187" si="403">BS194</f>
        <v>23117.066592101713</v>
      </c>
      <c r="BU187" s="115">
        <f t="shared" ref="BU187" si="404">BT194</f>
        <v>29946.166592101712</v>
      </c>
      <c r="BV187" s="115">
        <f t="shared" ref="BV187" si="405">BU194</f>
        <v>36831.116592101709</v>
      </c>
      <c r="BW187" s="115">
        <f t="shared" ref="BW187" si="406">BV194</f>
        <v>42153.346592101705</v>
      </c>
      <c r="BX187" s="115">
        <f t="shared" ref="BX187" si="407">BW194</f>
        <v>47854.316592101706</v>
      </c>
      <c r="BY187" s="115">
        <f t="shared" ref="BY187" si="408">BX194</f>
        <v>47854.316592101706</v>
      </c>
      <c r="BZ187" s="115">
        <f t="shared" ref="BZ187" si="409">BY194</f>
        <v>47854.316592101706</v>
      </c>
      <c r="CA187" s="115">
        <f t="shared" ref="CA187" si="410">BZ194</f>
        <v>47854.316592101706</v>
      </c>
    </row>
    <row r="188" spans="1:79" x14ac:dyDescent="0.2">
      <c r="A188" s="121"/>
      <c r="B188" s="116" t="s">
        <v>258</v>
      </c>
      <c r="C188" s="116"/>
      <c r="D188" s="305">
        <v>0</v>
      </c>
      <c r="E188" s="305">
        <v>0</v>
      </c>
      <c r="F188" s="305">
        <v>0</v>
      </c>
      <c r="G188" s="305">
        <v>0</v>
      </c>
      <c r="H188" s="305">
        <v>0</v>
      </c>
      <c r="I188" s="305">
        <v>0</v>
      </c>
      <c r="J188" s="305">
        <v>0</v>
      </c>
      <c r="K188" s="305">
        <v>0</v>
      </c>
      <c r="L188" s="305">
        <v>0</v>
      </c>
      <c r="M188" s="305">
        <v>0</v>
      </c>
      <c r="N188" s="305">
        <v>0</v>
      </c>
      <c r="O188" s="305">
        <v>0</v>
      </c>
      <c r="P188" s="305">
        <v>0</v>
      </c>
      <c r="Q188" s="305">
        <v>0</v>
      </c>
      <c r="R188" s="305">
        <v>0</v>
      </c>
      <c r="S188" s="305">
        <v>0</v>
      </c>
      <c r="T188" s="305">
        <v>3344.3692119253869</v>
      </c>
      <c r="U188" s="305">
        <v>0</v>
      </c>
      <c r="V188" s="305">
        <v>0</v>
      </c>
      <c r="W188" s="305">
        <v>0</v>
      </c>
      <c r="X188" s="305">
        <v>0</v>
      </c>
      <c r="Y188" s="305">
        <v>0</v>
      </c>
      <c r="Z188" s="305">
        <v>0</v>
      </c>
      <c r="AA188" s="305">
        <v>0</v>
      </c>
      <c r="AB188" s="305">
        <v>0</v>
      </c>
      <c r="AC188" s="305">
        <v>0</v>
      </c>
      <c r="AD188" s="305">
        <v>0</v>
      </c>
      <c r="AE188" s="305">
        <v>0</v>
      </c>
      <c r="AF188" s="305">
        <v>-13148.550793872899</v>
      </c>
      <c r="AG188" s="305">
        <v>0</v>
      </c>
      <c r="AH188" s="305">
        <v>0</v>
      </c>
      <c r="AI188" s="305">
        <v>0</v>
      </c>
      <c r="AJ188" s="305">
        <v>0</v>
      </c>
      <c r="AK188" s="305">
        <v>0</v>
      </c>
      <c r="AL188" s="305">
        <v>0</v>
      </c>
      <c r="AM188" s="305">
        <v>0</v>
      </c>
      <c r="AN188" s="305">
        <v>0</v>
      </c>
      <c r="AO188" s="305">
        <v>0</v>
      </c>
      <c r="AP188" s="305">
        <v>0</v>
      </c>
      <c r="AQ188" s="305">
        <v>0</v>
      </c>
      <c r="AR188" s="305">
        <v>-32624.608950314701</v>
      </c>
      <c r="AS188" s="305">
        <v>0</v>
      </c>
      <c r="AT188" s="305">
        <v>0</v>
      </c>
      <c r="AU188" s="305">
        <v>0</v>
      </c>
      <c r="AV188" s="305">
        <v>0</v>
      </c>
      <c r="AW188" s="305">
        <v>0</v>
      </c>
      <c r="AX188" s="305">
        <v>0</v>
      </c>
      <c r="AY188" s="305">
        <v>0</v>
      </c>
      <c r="AZ188" s="305">
        <v>0</v>
      </c>
      <c r="BA188" s="305">
        <v>0</v>
      </c>
      <c r="BB188" s="305">
        <v>0</v>
      </c>
      <c r="BC188" s="305">
        <v>0</v>
      </c>
      <c r="BD188" s="305">
        <v>-33268.080000000002</v>
      </c>
      <c r="BE188" s="305">
        <v>0</v>
      </c>
      <c r="BF188" s="305">
        <v>0</v>
      </c>
      <c r="BG188" s="305">
        <v>0</v>
      </c>
      <c r="BH188" s="305">
        <v>0</v>
      </c>
      <c r="BI188" s="305">
        <v>0</v>
      </c>
      <c r="BJ188" s="305">
        <v>0</v>
      </c>
      <c r="BK188" s="305">
        <v>0</v>
      </c>
      <c r="BL188" s="305">
        <v>0</v>
      </c>
      <c r="BM188" s="305">
        <v>0</v>
      </c>
      <c r="BN188" s="305">
        <v>0</v>
      </c>
      <c r="BO188" s="305">
        <v>0</v>
      </c>
      <c r="BP188" s="305">
        <v>31636.339219031099</v>
      </c>
      <c r="BQ188" s="305">
        <v>0</v>
      </c>
      <c r="BR188" s="305">
        <v>0</v>
      </c>
      <c r="BS188" s="305">
        <v>0</v>
      </c>
      <c r="BT188" s="305">
        <v>0</v>
      </c>
      <c r="BU188" s="305">
        <v>0</v>
      </c>
      <c r="BV188" s="305">
        <v>0</v>
      </c>
      <c r="BW188" s="305">
        <v>0</v>
      </c>
      <c r="BX188" s="305"/>
      <c r="BY188" s="305"/>
      <c r="BZ188" s="305"/>
      <c r="CA188" s="305"/>
    </row>
    <row r="189" spans="1:79" x14ac:dyDescent="0.2">
      <c r="A189" s="121"/>
      <c r="B189" s="116" t="s">
        <v>399</v>
      </c>
      <c r="C189" s="116"/>
      <c r="D189" s="305">
        <v>0</v>
      </c>
      <c r="E189" s="305">
        <v>0</v>
      </c>
      <c r="F189" s="305">
        <v>0</v>
      </c>
      <c r="G189" s="305">
        <v>0</v>
      </c>
      <c r="H189" s="305">
        <v>0</v>
      </c>
      <c r="I189" s="305">
        <v>0</v>
      </c>
      <c r="J189" s="305">
        <v>0</v>
      </c>
      <c r="K189" s="305">
        <v>0</v>
      </c>
      <c r="L189" s="305">
        <v>0</v>
      </c>
      <c r="M189" s="305">
        <v>0</v>
      </c>
      <c r="N189" s="305">
        <v>0</v>
      </c>
      <c r="O189" s="305">
        <v>0</v>
      </c>
      <c r="P189" s="305">
        <v>0</v>
      </c>
      <c r="Q189" s="305">
        <v>0</v>
      </c>
      <c r="R189" s="305">
        <v>0</v>
      </c>
      <c r="S189" s="305">
        <v>0</v>
      </c>
      <c r="T189" s="305">
        <v>0</v>
      </c>
      <c r="U189" s="305">
        <v>0</v>
      </c>
      <c r="V189" s="305">
        <v>0</v>
      </c>
      <c r="W189" s="305">
        <v>0</v>
      </c>
      <c r="X189" s="305">
        <v>0</v>
      </c>
      <c r="Y189" s="305">
        <v>0</v>
      </c>
      <c r="Z189" s="305">
        <v>0</v>
      </c>
      <c r="AA189" s="305">
        <v>0</v>
      </c>
      <c r="AB189" s="305">
        <v>0</v>
      </c>
      <c r="AC189" s="305">
        <v>0</v>
      </c>
      <c r="AD189" s="305">
        <v>-1851.0280775316196</v>
      </c>
      <c r="AE189" s="305">
        <v>-13.490501865920123</v>
      </c>
      <c r="AF189" s="305">
        <v>-8.0594944163717628</v>
      </c>
      <c r="AG189" s="305">
        <v>-1.2958709569661551</v>
      </c>
      <c r="AH189" s="305">
        <v>-0.36543944360482783</v>
      </c>
      <c r="AI189" s="305">
        <v>0</v>
      </c>
      <c r="AJ189" s="305">
        <v>0</v>
      </c>
      <c r="AK189" s="305">
        <v>0</v>
      </c>
      <c r="AL189" s="305">
        <v>0</v>
      </c>
      <c r="AM189" s="305">
        <v>0</v>
      </c>
      <c r="AN189" s="305">
        <v>0</v>
      </c>
      <c r="AO189" s="305">
        <v>0</v>
      </c>
      <c r="AP189" s="305">
        <v>0</v>
      </c>
      <c r="AQ189" s="305">
        <v>0</v>
      </c>
      <c r="AR189" s="305">
        <v>0</v>
      </c>
      <c r="AS189" s="305">
        <v>0</v>
      </c>
      <c r="AT189" s="305">
        <v>0</v>
      </c>
      <c r="AU189" s="305">
        <v>0</v>
      </c>
      <c r="AV189" s="305">
        <v>0</v>
      </c>
      <c r="AW189" s="305">
        <v>0</v>
      </c>
      <c r="AX189" s="305">
        <v>0</v>
      </c>
      <c r="AY189" s="305">
        <v>0</v>
      </c>
      <c r="AZ189" s="305">
        <v>0</v>
      </c>
      <c r="BA189" s="305">
        <v>0</v>
      </c>
      <c r="BB189" s="305">
        <v>0</v>
      </c>
      <c r="BC189" s="305">
        <v>0</v>
      </c>
      <c r="BD189" s="305">
        <v>0</v>
      </c>
      <c r="BE189" s="305">
        <v>0</v>
      </c>
      <c r="BF189" s="305">
        <v>0</v>
      </c>
      <c r="BG189" s="305">
        <v>0</v>
      </c>
      <c r="BH189" s="305">
        <v>0</v>
      </c>
      <c r="BI189" s="305">
        <v>0</v>
      </c>
      <c r="BJ189" s="305">
        <v>0</v>
      </c>
      <c r="BK189" s="305">
        <v>0</v>
      </c>
      <c r="BL189" s="305">
        <v>0</v>
      </c>
      <c r="BM189" s="305">
        <v>0</v>
      </c>
      <c r="BN189" s="305">
        <v>0</v>
      </c>
      <c r="BO189" s="305">
        <v>0</v>
      </c>
      <c r="BP189" s="305">
        <v>0</v>
      </c>
      <c r="BQ189" s="305">
        <v>0</v>
      </c>
      <c r="BR189" s="305">
        <v>0</v>
      </c>
      <c r="BS189" s="305">
        <v>0</v>
      </c>
      <c r="BT189" s="305">
        <v>0</v>
      </c>
      <c r="BU189" s="305">
        <v>0</v>
      </c>
      <c r="BV189" s="305">
        <v>0</v>
      </c>
      <c r="BW189" s="305">
        <v>0</v>
      </c>
      <c r="BX189" s="305"/>
      <c r="BY189" s="305"/>
      <c r="BZ189" s="305"/>
      <c r="CA189" s="305"/>
    </row>
    <row r="190" spans="1:79" x14ac:dyDescent="0.2">
      <c r="A190" s="121"/>
      <c r="B190" s="116" t="s">
        <v>402</v>
      </c>
      <c r="C190" s="116"/>
      <c r="D190" s="305">
        <v>0</v>
      </c>
      <c r="E190" s="305">
        <v>0</v>
      </c>
      <c r="F190" s="305">
        <v>0</v>
      </c>
      <c r="G190" s="305">
        <v>0</v>
      </c>
      <c r="H190" s="305">
        <v>0</v>
      </c>
      <c r="I190" s="305">
        <v>0</v>
      </c>
      <c r="J190" s="305">
        <v>0</v>
      </c>
      <c r="K190" s="305">
        <v>0</v>
      </c>
      <c r="L190" s="305">
        <v>0</v>
      </c>
      <c r="M190" s="305">
        <v>0</v>
      </c>
      <c r="N190" s="305">
        <v>0</v>
      </c>
      <c r="O190" s="305">
        <v>0</v>
      </c>
      <c r="P190" s="305">
        <v>-3344.3692119253869</v>
      </c>
      <c r="Q190" s="305">
        <v>0</v>
      </c>
      <c r="R190" s="305">
        <v>0</v>
      </c>
      <c r="S190" s="305">
        <v>0</v>
      </c>
      <c r="T190" s="305">
        <v>0</v>
      </c>
      <c r="U190" s="305">
        <v>0</v>
      </c>
      <c r="V190" s="305">
        <v>0</v>
      </c>
      <c r="W190" s="305">
        <v>0</v>
      </c>
      <c r="X190" s="305">
        <v>0</v>
      </c>
      <c r="Y190" s="305">
        <v>0</v>
      </c>
      <c r="Z190" s="305">
        <v>0</v>
      </c>
      <c r="AA190" s="305">
        <v>0</v>
      </c>
      <c r="AB190" s="305">
        <v>0</v>
      </c>
      <c r="AC190" s="305">
        <v>0</v>
      </c>
      <c r="AD190" s="305">
        <v>0</v>
      </c>
      <c r="AE190" s="305">
        <v>0</v>
      </c>
      <c r="AF190" s="305">
        <v>0</v>
      </c>
      <c r="AG190" s="305">
        <v>0</v>
      </c>
      <c r="AH190" s="305">
        <v>0</v>
      </c>
      <c r="AI190" s="305">
        <v>0</v>
      </c>
      <c r="AJ190" s="305">
        <v>0</v>
      </c>
      <c r="AK190" s="305">
        <v>0</v>
      </c>
      <c r="AL190" s="305">
        <v>0</v>
      </c>
      <c r="AM190" s="305">
        <v>0</v>
      </c>
      <c r="AN190" s="305">
        <v>0</v>
      </c>
      <c r="AO190" s="305">
        <v>0</v>
      </c>
      <c r="AP190" s="305">
        <v>0</v>
      </c>
      <c r="AQ190" s="305">
        <v>0</v>
      </c>
      <c r="AR190" s="305">
        <v>0</v>
      </c>
      <c r="AS190" s="305">
        <v>0</v>
      </c>
      <c r="AT190" s="305">
        <v>0</v>
      </c>
      <c r="AU190" s="305">
        <v>0</v>
      </c>
      <c r="AV190" s="305">
        <v>0</v>
      </c>
      <c r="AW190" s="305">
        <v>0</v>
      </c>
      <c r="AX190" s="305">
        <v>0</v>
      </c>
      <c r="AY190" s="305">
        <v>0</v>
      </c>
      <c r="AZ190" s="305">
        <v>0</v>
      </c>
      <c r="BA190" s="305">
        <v>0</v>
      </c>
      <c r="BB190" s="305">
        <v>0</v>
      </c>
      <c r="BC190" s="305">
        <v>0</v>
      </c>
      <c r="BD190" s="305">
        <v>0</v>
      </c>
      <c r="BE190" s="305">
        <v>0</v>
      </c>
      <c r="BF190" s="305">
        <v>0</v>
      </c>
      <c r="BG190" s="305">
        <v>0</v>
      </c>
      <c r="BH190" s="305">
        <v>0</v>
      </c>
      <c r="BI190" s="305">
        <v>0</v>
      </c>
      <c r="BJ190" s="305">
        <v>0</v>
      </c>
      <c r="BK190" s="305">
        <v>0</v>
      </c>
      <c r="BL190" s="305">
        <v>0</v>
      </c>
      <c r="BM190" s="305">
        <v>0</v>
      </c>
      <c r="BN190" s="305">
        <v>0</v>
      </c>
      <c r="BO190" s="305">
        <v>0</v>
      </c>
      <c r="BP190" s="305">
        <v>0</v>
      </c>
      <c r="BQ190" s="305">
        <v>0</v>
      </c>
      <c r="BR190" s="305">
        <v>0</v>
      </c>
      <c r="BS190" s="305">
        <v>0</v>
      </c>
      <c r="BT190" s="305">
        <v>0</v>
      </c>
      <c r="BU190" s="305">
        <v>0</v>
      </c>
      <c r="BV190" s="305">
        <v>0</v>
      </c>
      <c r="BW190" s="305">
        <v>0</v>
      </c>
      <c r="BX190" s="305"/>
      <c r="BY190" s="305"/>
      <c r="BZ190" s="305"/>
      <c r="CA190" s="305"/>
    </row>
    <row r="191" spans="1:79" x14ac:dyDescent="0.2">
      <c r="A191" s="121"/>
      <c r="B191" s="116" t="s">
        <v>403</v>
      </c>
      <c r="C191" s="116"/>
      <c r="D191" s="305">
        <v>0</v>
      </c>
      <c r="E191" s="305">
        <v>0</v>
      </c>
      <c r="F191" s="305">
        <v>0</v>
      </c>
      <c r="G191" s="305">
        <v>0</v>
      </c>
      <c r="H191" s="305">
        <v>0</v>
      </c>
      <c r="I191" s="305">
        <v>0</v>
      </c>
      <c r="J191" s="305">
        <v>0</v>
      </c>
      <c r="K191" s="305">
        <v>0</v>
      </c>
      <c r="L191" s="305">
        <v>0</v>
      </c>
      <c r="M191" s="305">
        <v>0</v>
      </c>
      <c r="N191" s="305">
        <v>0</v>
      </c>
      <c r="O191" s="305">
        <v>0</v>
      </c>
      <c r="P191" s="305">
        <v>0</v>
      </c>
      <c r="Q191" s="305">
        <v>0</v>
      </c>
      <c r="R191" s="305">
        <v>0</v>
      </c>
      <c r="S191" s="305">
        <v>0</v>
      </c>
      <c r="T191" s="305">
        <v>0</v>
      </c>
      <c r="U191" s="305">
        <v>0</v>
      </c>
      <c r="V191" s="305">
        <v>0</v>
      </c>
      <c r="W191" s="305">
        <v>0</v>
      </c>
      <c r="X191" s="305">
        <v>0</v>
      </c>
      <c r="Y191" s="305">
        <v>0</v>
      </c>
      <c r="Z191" s="305">
        <v>0</v>
      </c>
      <c r="AA191" s="305">
        <v>0</v>
      </c>
      <c r="AB191" s="305">
        <v>0</v>
      </c>
      <c r="AC191" s="305">
        <v>0</v>
      </c>
      <c r="AD191" s="305">
        <v>0</v>
      </c>
      <c r="AE191" s="305">
        <v>0</v>
      </c>
      <c r="AF191" s="305">
        <v>0</v>
      </c>
      <c r="AG191" s="305">
        <v>0</v>
      </c>
      <c r="AH191" s="305">
        <v>0</v>
      </c>
      <c r="AI191" s="305">
        <v>0</v>
      </c>
      <c r="AJ191" s="305">
        <v>0</v>
      </c>
      <c r="AK191" s="305">
        <v>0</v>
      </c>
      <c r="AL191" s="305">
        <v>0</v>
      </c>
      <c r="AM191" s="305">
        <v>0</v>
      </c>
      <c r="AN191" s="305">
        <v>0</v>
      </c>
      <c r="AO191" s="305">
        <v>0</v>
      </c>
      <c r="AP191" s="305">
        <v>0</v>
      </c>
      <c r="AQ191" s="305">
        <v>0</v>
      </c>
      <c r="AR191" s="305">
        <v>0</v>
      </c>
      <c r="AS191" s="305">
        <v>0</v>
      </c>
      <c r="AT191" s="305">
        <v>0</v>
      </c>
      <c r="AU191" s="305">
        <v>0</v>
      </c>
      <c r="AV191" s="305">
        <v>0</v>
      </c>
      <c r="AW191" s="305">
        <v>0</v>
      </c>
      <c r="AX191" s="305">
        <v>0</v>
      </c>
      <c r="AY191" s="305">
        <v>0</v>
      </c>
      <c r="AZ191" s="305"/>
      <c r="BA191" s="305"/>
      <c r="BB191" s="305"/>
      <c r="BC191" s="305"/>
      <c r="BD191" s="305">
        <v>-14160.72</v>
      </c>
      <c r="BE191" s="305"/>
      <c r="BF191" s="305"/>
      <c r="BG191" s="305"/>
      <c r="BH191" s="305">
        <v>0</v>
      </c>
      <c r="BI191" s="305">
        <v>0</v>
      </c>
      <c r="BJ191" s="305">
        <v>0</v>
      </c>
      <c r="BK191" s="305">
        <v>0</v>
      </c>
      <c r="BL191" s="305">
        <v>0</v>
      </c>
      <c r="BM191" s="305">
        <v>0</v>
      </c>
      <c r="BN191" s="305">
        <v>0</v>
      </c>
      <c r="BO191" s="305">
        <v>0</v>
      </c>
      <c r="BP191" s="305">
        <v>0</v>
      </c>
      <c r="BQ191" s="305">
        <v>0</v>
      </c>
      <c r="BR191" s="305">
        <v>0</v>
      </c>
      <c r="BS191" s="305">
        <v>0</v>
      </c>
      <c r="BT191" s="305">
        <v>0</v>
      </c>
      <c r="BU191" s="305">
        <v>0</v>
      </c>
      <c r="BV191" s="305">
        <v>0</v>
      </c>
      <c r="BW191" s="305">
        <v>0</v>
      </c>
      <c r="BX191" s="305"/>
      <c r="BY191" s="305"/>
      <c r="BZ191" s="305"/>
      <c r="CA191" s="305"/>
    </row>
    <row r="192" spans="1:79" x14ac:dyDescent="0.2">
      <c r="A192" s="116"/>
      <c r="B192" s="116" t="s">
        <v>279</v>
      </c>
      <c r="C192" s="124"/>
      <c r="D192" s="305">
        <v>0</v>
      </c>
      <c r="E192" s="305">
        <v>0</v>
      </c>
      <c r="F192" s="305">
        <v>0</v>
      </c>
      <c r="G192" s="305">
        <v>0</v>
      </c>
      <c r="H192" s="305">
        <v>0</v>
      </c>
      <c r="I192" s="305">
        <v>0</v>
      </c>
      <c r="J192" s="305">
        <v>0</v>
      </c>
      <c r="K192" s="305">
        <v>0</v>
      </c>
      <c r="L192" s="305">
        <v>0</v>
      </c>
      <c r="M192" s="305">
        <v>0</v>
      </c>
      <c r="N192" s="305">
        <v>0</v>
      </c>
      <c r="O192" s="305">
        <v>0</v>
      </c>
      <c r="P192" s="305">
        <v>366.31346221720605</v>
      </c>
      <c r="Q192" s="305">
        <v>974.22160308297282</v>
      </c>
      <c r="R192" s="305">
        <v>1051.2115737658414</v>
      </c>
      <c r="S192" s="305">
        <v>901.58531008064017</v>
      </c>
      <c r="T192" s="305">
        <v>1196.4023617605035</v>
      </c>
      <c r="U192" s="305">
        <v>1238.0689266627617</v>
      </c>
      <c r="V192" s="305">
        <v>731.4958413124765</v>
      </c>
      <c r="W192" s="305">
        <v>475.98818727930052</v>
      </c>
      <c r="X192" s="305">
        <v>731.63132576065391</v>
      </c>
      <c r="Y192" s="305">
        <v>1351.8857214864508</v>
      </c>
      <c r="Z192" s="305">
        <v>2162.1992312555708</v>
      </c>
      <c r="AA192" s="305">
        <v>2944.2864751264042</v>
      </c>
      <c r="AB192" s="305">
        <v>3020.1928855630335</v>
      </c>
      <c r="AC192" s="305">
        <v>2689.7311313144132</v>
      </c>
      <c r="AD192" s="305">
        <v>3034.1577393298362</v>
      </c>
      <c r="AE192" s="305">
        <v>3384.9976908922695</v>
      </c>
      <c r="AF192" s="305">
        <v>3909.724616985297</v>
      </c>
      <c r="AG192" s="305">
        <v>3927.9766573134216</v>
      </c>
      <c r="AH192" s="305">
        <v>2876.153484358354</v>
      </c>
      <c r="AI192" s="305">
        <v>1951.1520832989779</v>
      </c>
      <c r="AJ192" s="305">
        <v>1623.4964429025001</v>
      </c>
      <c r="AK192" s="305">
        <v>1695.5148212406175</v>
      </c>
      <c r="AL192" s="305">
        <v>2480.6157424492371</v>
      </c>
      <c r="AM192" s="305">
        <v>2928.3958129633884</v>
      </c>
      <c r="AN192" s="305">
        <v>3236.9296545103734</v>
      </c>
      <c r="AO192" s="305">
        <v>3368.1480369941914</v>
      </c>
      <c r="AP192" s="305">
        <v>3529.7451955636811</v>
      </c>
      <c r="AQ192" s="305">
        <v>4136.2302971170748</v>
      </c>
      <c r="AR192" s="305">
        <v>4230.3954749816376</v>
      </c>
      <c r="AS192" s="305">
        <v>3962.1206712325879</v>
      </c>
      <c r="AT192" s="305">
        <v>3146.9531451176867</v>
      </c>
      <c r="AU192" s="305">
        <v>2283.3199555930137</v>
      </c>
      <c r="AV192" s="305">
        <v>1347.4300237724847</v>
      </c>
      <c r="AW192" s="305">
        <v>844.50230018436889</v>
      </c>
      <c r="AX192" s="305">
        <v>1378.7108703121412</v>
      </c>
      <c r="AY192" s="305">
        <v>1803.5976164319716</v>
      </c>
      <c r="AZ192" s="305">
        <v>-72.099999999999994</v>
      </c>
      <c r="BA192" s="305">
        <v>43.25</v>
      </c>
      <c r="BB192" s="305">
        <v>137.75</v>
      </c>
      <c r="BC192" s="305">
        <v>105.09</v>
      </c>
      <c r="BD192" s="305">
        <v>-1012.390166753849</v>
      </c>
      <c r="BE192" s="305">
        <v>-2200.4066447225346</v>
      </c>
      <c r="BF192" s="305">
        <v>-2628.6590586522184</v>
      </c>
      <c r="BG192" s="305">
        <v>-2940.6076794343567</v>
      </c>
      <c r="BH192" s="305">
        <v>-3255.7068517376042</v>
      </c>
      <c r="BI192" s="305">
        <v>-3080.3364838285856</v>
      </c>
      <c r="BJ192" s="305">
        <v>-2013.7697645803937</v>
      </c>
      <c r="BK192" s="305">
        <v>-557.68921903109901</v>
      </c>
      <c r="BL192" s="117">
        <f>'Schedule 12&amp;26'!C24</f>
        <v>269.86</v>
      </c>
      <c r="BM192" s="117">
        <f>'Schedule 12&amp;26'!D24</f>
        <v>649.99</v>
      </c>
      <c r="BN192" s="117">
        <f>'Schedule 12&amp;26'!E24</f>
        <v>1114.43</v>
      </c>
      <c r="BO192" s="117">
        <f>'Schedule 12&amp;26'!F24</f>
        <v>3020.73</v>
      </c>
      <c r="BP192" s="117">
        <f>'Schedule 12&amp;26'!G24</f>
        <v>3885.22</v>
      </c>
      <c r="BQ192" s="117">
        <f>'Schedule 12&amp;26'!H24</f>
        <v>3557.26</v>
      </c>
      <c r="BR192" s="117">
        <f>'Schedule 12&amp;26'!I24</f>
        <v>4968.25</v>
      </c>
      <c r="BS192" s="117">
        <f>'Schedule 12&amp;26'!J24</f>
        <v>5651.28</v>
      </c>
      <c r="BT192" s="117">
        <f>'Schedule 12&amp;26'!K24</f>
        <v>6829.1</v>
      </c>
      <c r="BU192" s="117">
        <f>'Schedule 12&amp;26'!L24</f>
        <v>6884.95</v>
      </c>
      <c r="BV192" s="117">
        <f>'Schedule 12&amp;26'!M24</f>
        <v>5322.23</v>
      </c>
      <c r="BW192" s="117">
        <f>'Schedule 12&amp;26'!N24</f>
        <v>5700.97</v>
      </c>
      <c r="BX192" s="117"/>
      <c r="BY192" s="117"/>
      <c r="BZ192" s="305"/>
      <c r="CA192" s="305"/>
    </row>
    <row r="193" spans="1:79" x14ac:dyDescent="0.2">
      <c r="B193" s="39" t="s">
        <v>260</v>
      </c>
      <c r="D193" s="118">
        <f>SUM(D188:D192)</f>
        <v>0</v>
      </c>
      <c r="E193" s="118">
        <f>SUM(E188:E192)</f>
        <v>0</v>
      </c>
      <c r="F193" s="118">
        <f t="shared" ref="F193:BO193" si="411">SUM(F188:F192)</f>
        <v>0</v>
      </c>
      <c r="G193" s="118">
        <f t="shared" si="411"/>
        <v>0</v>
      </c>
      <c r="H193" s="118">
        <f t="shared" si="411"/>
        <v>0</v>
      </c>
      <c r="I193" s="118">
        <f t="shared" si="411"/>
        <v>0</v>
      </c>
      <c r="J193" s="118">
        <f t="shared" si="411"/>
        <v>0</v>
      </c>
      <c r="K193" s="118">
        <f t="shared" si="411"/>
        <v>0</v>
      </c>
      <c r="L193" s="118">
        <f t="shared" si="411"/>
        <v>0</v>
      </c>
      <c r="M193" s="118">
        <f t="shared" si="411"/>
        <v>0</v>
      </c>
      <c r="N193" s="118">
        <f t="shared" si="411"/>
        <v>0</v>
      </c>
      <c r="O193" s="118">
        <f t="shared" si="411"/>
        <v>0</v>
      </c>
      <c r="P193" s="118">
        <f t="shared" si="411"/>
        <v>-2978.0557497081809</v>
      </c>
      <c r="Q193" s="118">
        <f t="shared" si="411"/>
        <v>974.22160308297282</v>
      </c>
      <c r="R193" s="118">
        <f t="shared" si="411"/>
        <v>1051.2115737658414</v>
      </c>
      <c r="S193" s="118">
        <f t="shared" si="411"/>
        <v>901.58531008064017</v>
      </c>
      <c r="T193" s="118">
        <f t="shared" si="411"/>
        <v>4540.77157368589</v>
      </c>
      <c r="U193" s="118">
        <f t="shared" si="411"/>
        <v>1238.0689266627617</v>
      </c>
      <c r="V193" s="118">
        <f t="shared" si="411"/>
        <v>731.4958413124765</v>
      </c>
      <c r="W193" s="118">
        <f t="shared" si="411"/>
        <v>475.98818727930052</v>
      </c>
      <c r="X193" s="118">
        <f t="shared" si="411"/>
        <v>731.63132576065391</v>
      </c>
      <c r="Y193" s="118">
        <f t="shared" si="411"/>
        <v>1351.8857214864508</v>
      </c>
      <c r="Z193" s="118">
        <f t="shared" si="411"/>
        <v>2162.1992312555708</v>
      </c>
      <c r="AA193" s="118">
        <f t="shared" si="411"/>
        <v>2944.2864751264042</v>
      </c>
      <c r="AB193" s="118">
        <f t="shared" si="411"/>
        <v>3020.1928855630335</v>
      </c>
      <c r="AC193" s="118">
        <f t="shared" si="411"/>
        <v>2689.7311313144132</v>
      </c>
      <c r="AD193" s="118">
        <f t="shared" si="411"/>
        <v>1183.1296617982166</v>
      </c>
      <c r="AE193" s="118">
        <f t="shared" si="411"/>
        <v>3371.5071890263494</v>
      </c>
      <c r="AF193" s="118">
        <f t="shared" si="411"/>
        <v>-9246.8856713039731</v>
      </c>
      <c r="AG193" s="118">
        <f t="shared" si="411"/>
        <v>3926.6807863564554</v>
      </c>
      <c r="AH193" s="118">
        <f t="shared" si="411"/>
        <v>2875.7880449147492</v>
      </c>
      <c r="AI193" s="118">
        <f t="shared" si="411"/>
        <v>1951.1520832989779</v>
      </c>
      <c r="AJ193" s="118">
        <f t="shared" si="411"/>
        <v>1623.4964429025001</v>
      </c>
      <c r="AK193" s="118">
        <f t="shared" si="411"/>
        <v>1695.5148212406175</v>
      </c>
      <c r="AL193" s="118">
        <f t="shared" si="411"/>
        <v>2480.6157424492371</v>
      </c>
      <c r="AM193" s="118">
        <f t="shared" si="411"/>
        <v>2928.3958129633884</v>
      </c>
      <c r="AN193" s="118">
        <f t="shared" si="411"/>
        <v>3236.9296545103734</v>
      </c>
      <c r="AO193" s="118">
        <f t="shared" si="411"/>
        <v>3368.1480369941914</v>
      </c>
      <c r="AP193" s="118">
        <f t="shared" si="411"/>
        <v>3529.7451955636811</v>
      </c>
      <c r="AQ193" s="118">
        <f t="shared" si="411"/>
        <v>4136.2302971170748</v>
      </c>
      <c r="AR193" s="118">
        <f t="shared" si="411"/>
        <v>-28394.213475333065</v>
      </c>
      <c r="AS193" s="118">
        <f t="shared" si="411"/>
        <v>3962.1206712325879</v>
      </c>
      <c r="AT193" s="118">
        <f t="shared" si="411"/>
        <v>3146.9531451176867</v>
      </c>
      <c r="AU193" s="118">
        <f t="shared" si="411"/>
        <v>2283.3199555930137</v>
      </c>
      <c r="AV193" s="118">
        <f t="shared" si="411"/>
        <v>1347.4300237724847</v>
      </c>
      <c r="AW193" s="118">
        <f t="shared" si="411"/>
        <v>844.50230018436889</v>
      </c>
      <c r="AX193" s="118">
        <f t="shared" si="411"/>
        <v>1378.7108703121412</v>
      </c>
      <c r="AY193" s="118">
        <f t="shared" si="411"/>
        <v>1803.5976164319716</v>
      </c>
      <c r="AZ193" s="118">
        <f t="shared" si="411"/>
        <v>-72.099999999999994</v>
      </c>
      <c r="BA193" s="118">
        <f t="shared" si="411"/>
        <v>43.25</v>
      </c>
      <c r="BB193" s="118">
        <f t="shared" si="411"/>
        <v>137.75</v>
      </c>
      <c r="BC193" s="118">
        <f t="shared" si="411"/>
        <v>105.09</v>
      </c>
      <c r="BD193" s="118">
        <f t="shared" si="411"/>
        <v>-48441.190166753855</v>
      </c>
      <c r="BE193" s="118">
        <f t="shared" si="411"/>
        <v>-2200.4066447225346</v>
      </c>
      <c r="BF193" s="118">
        <f t="shared" si="411"/>
        <v>-2628.6590586522184</v>
      </c>
      <c r="BG193" s="118">
        <f t="shared" si="411"/>
        <v>-2940.6076794343567</v>
      </c>
      <c r="BH193" s="118">
        <f t="shared" si="411"/>
        <v>-3255.7068517376042</v>
      </c>
      <c r="BI193" s="118">
        <f t="shared" si="411"/>
        <v>-3080.3364838285856</v>
      </c>
      <c r="BJ193" s="118">
        <f t="shared" si="411"/>
        <v>-2013.7697645803937</v>
      </c>
      <c r="BK193" s="118">
        <f t="shared" si="411"/>
        <v>-557.68921903109901</v>
      </c>
      <c r="BL193" s="118">
        <f t="shared" si="411"/>
        <v>269.86</v>
      </c>
      <c r="BM193" s="118">
        <f t="shared" si="411"/>
        <v>649.99</v>
      </c>
      <c r="BN193" s="118">
        <f t="shared" si="411"/>
        <v>1114.43</v>
      </c>
      <c r="BO193" s="118">
        <f t="shared" si="411"/>
        <v>3020.73</v>
      </c>
      <c r="BP193" s="118">
        <f t="shared" ref="BP193:BV193" si="412">SUM(BP188:BP192)</f>
        <v>35521.5592190311</v>
      </c>
      <c r="BQ193" s="118">
        <f t="shared" si="412"/>
        <v>3557.26</v>
      </c>
      <c r="BR193" s="118">
        <f t="shared" si="412"/>
        <v>4968.25</v>
      </c>
      <c r="BS193" s="118">
        <f t="shared" si="412"/>
        <v>5651.28</v>
      </c>
      <c r="BT193" s="118">
        <f t="shared" si="412"/>
        <v>6829.1</v>
      </c>
      <c r="BU193" s="118">
        <f t="shared" si="412"/>
        <v>6884.95</v>
      </c>
      <c r="BV193" s="118">
        <f t="shared" si="412"/>
        <v>5322.23</v>
      </c>
      <c r="BW193" s="118">
        <f t="shared" ref="BW193:CA193" si="413">SUM(BW188:BW192)</f>
        <v>5700.97</v>
      </c>
      <c r="BX193" s="118">
        <f t="shared" si="413"/>
        <v>0</v>
      </c>
      <c r="BY193" s="118">
        <f t="shared" si="413"/>
        <v>0</v>
      </c>
      <c r="BZ193" s="118">
        <f t="shared" si="413"/>
        <v>0</v>
      </c>
      <c r="CA193" s="118">
        <f t="shared" si="413"/>
        <v>0</v>
      </c>
    </row>
    <row r="194" spans="1:79" x14ac:dyDescent="0.2">
      <c r="B194" s="39" t="s">
        <v>261</v>
      </c>
      <c r="D194" s="115">
        <f>D187+D193</f>
        <v>0</v>
      </c>
      <c r="E194" s="115">
        <f>E187+E193</f>
        <v>0</v>
      </c>
      <c r="F194" s="115">
        <f t="shared" ref="F194:BO194" si="414">F187+F193</f>
        <v>0</v>
      </c>
      <c r="G194" s="115">
        <f t="shared" si="414"/>
        <v>0</v>
      </c>
      <c r="H194" s="115">
        <f t="shared" si="414"/>
        <v>0</v>
      </c>
      <c r="I194" s="115">
        <f t="shared" si="414"/>
        <v>0</v>
      </c>
      <c r="J194" s="115">
        <f t="shared" si="414"/>
        <v>0</v>
      </c>
      <c r="K194" s="115">
        <f t="shared" si="414"/>
        <v>0</v>
      </c>
      <c r="L194" s="115">
        <f t="shared" si="414"/>
        <v>0</v>
      </c>
      <c r="M194" s="115">
        <f t="shared" si="414"/>
        <v>0</v>
      </c>
      <c r="N194" s="115">
        <f t="shared" si="414"/>
        <v>0</v>
      </c>
      <c r="O194" s="115">
        <f t="shared" si="414"/>
        <v>0</v>
      </c>
      <c r="P194" s="115">
        <f t="shared" si="414"/>
        <v>-2978.0557497081809</v>
      </c>
      <c r="Q194" s="115">
        <f t="shared" si="414"/>
        <v>-2003.8341466252082</v>
      </c>
      <c r="R194" s="115">
        <f t="shared" si="414"/>
        <v>-952.62257285936676</v>
      </c>
      <c r="S194" s="115">
        <f t="shared" si="414"/>
        <v>-51.037262778726586</v>
      </c>
      <c r="T194" s="115">
        <f t="shared" si="414"/>
        <v>4489.7343109071635</v>
      </c>
      <c r="U194" s="115">
        <f t="shared" si="414"/>
        <v>5727.8032375699249</v>
      </c>
      <c r="V194" s="115">
        <f t="shared" si="414"/>
        <v>6459.2990788824018</v>
      </c>
      <c r="W194" s="115">
        <f t="shared" si="414"/>
        <v>6935.2872661617021</v>
      </c>
      <c r="X194" s="115">
        <f t="shared" si="414"/>
        <v>7666.9185919223564</v>
      </c>
      <c r="Y194" s="115">
        <f t="shared" si="414"/>
        <v>9018.8043134088075</v>
      </c>
      <c r="Z194" s="115">
        <f t="shared" si="414"/>
        <v>11181.003544664378</v>
      </c>
      <c r="AA194" s="115">
        <f t="shared" si="414"/>
        <v>14125.290019790782</v>
      </c>
      <c r="AB194" s="115">
        <f t="shared" si="414"/>
        <v>17145.482905353816</v>
      </c>
      <c r="AC194" s="115">
        <f t="shared" si="414"/>
        <v>19835.214036668229</v>
      </c>
      <c r="AD194" s="115">
        <f t="shared" si="414"/>
        <v>21018.343698466444</v>
      </c>
      <c r="AE194" s="115">
        <f t="shared" si="414"/>
        <v>24389.850887492794</v>
      </c>
      <c r="AF194" s="115">
        <f t="shared" si="414"/>
        <v>15142.965216188821</v>
      </c>
      <c r="AG194" s="115">
        <f t="shared" si="414"/>
        <v>19069.646002545276</v>
      </c>
      <c r="AH194" s="115">
        <f t="shared" si="414"/>
        <v>21945.434047460025</v>
      </c>
      <c r="AI194" s="115">
        <f t="shared" si="414"/>
        <v>23896.586130759002</v>
      </c>
      <c r="AJ194" s="115">
        <f t="shared" si="414"/>
        <v>25520.082573661501</v>
      </c>
      <c r="AK194" s="115">
        <f t="shared" si="414"/>
        <v>27215.597394902117</v>
      </c>
      <c r="AL194" s="115">
        <f t="shared" si="414"/>
        <v>29696.213137351355</v>
      </c>
      <c r="AM194" s="115">
        <f t="shared" si="414"/>
        <v>32624.608950314745</v>
      </c>
      <c r="AN194" s="115">
        <f t="shared" si="414"/>
        <v>35861.538604825117</v>
      </c>
      <c r="AO194" s="115">
        <f t="shared" si="414"/>
        <v>39229.686641819309</v>
      </c>
      <c r="AP194" s="115">
        <f t="shared" si="414"/>
        <v>42759.431837382988</v>
      </c>
      <c r="AQ194" s="115">
        <f t="shared" si="414"/>
        <v>46895.66213450006</v>
      </c>
      <c r="AR194" s="115">
        <f t="shared" si="414"/>
        <v>18501.448659166996</v>
      </c>
      <c r="AS194" s="115">
        <f t="shared" si="414"/>
        <v>22463.569330399583</v>
      </c>
      <c r="AT194" s="115">
        <f t="shared" si="414"/>
        <v>25610.522475517271</v>
      </c>
      <c r="AU194" s="115">
        <f t="shared" si="414"/>
        <v>27893.842431110286</v>
      </c>
      <c r="AV194" s="115">
        <f t="shared" si="414"/>
        <v>29241.272454882772</v>
      </c>
      <c r="AW194" s="115">
        <f t="shared" si="414"/>
        <v>30085.774755067141</v>
      </c>
      <c r="AX194" s="115">
        <f t="shared" si="414"/>
        <v>31464.485625379282</v>
      </c>
      <c r="AY194" s="115">
        <f t="shared" si="414"/>
        <v>33268.083241811255</v>
      </c>
      <c r="AZ194" s="115">
        <f t="shared" si="414"/>
        <v>33195.983241811256</v>
      </c>
      <c r="BA194" s="115">
        <f t="shared" si="414"/>
        <v>33239.233241811256</v>
      </c>
      <c r="BB194" s="115">
        <f t="shared" si="414"/>
        <v>33376.983241811256</v>
      </c>
      <c r="BC194" s="115">
        <f t="shared" si="414"/>
        <v>33482.073241811253</v>
      </c>
      <c r="BD194" s="115">
        <f t="shared" si="414"/>
        <v>-14959.116924942602</v>
      </c>
      <c r="BE194" s="115">
        <f t="shared" si="414"/>
        <v>-17159.523569665136</v>
      </c>
      <c r="BF194" s="115">
        <f t="shared" si="414"/>
        <v>-19788.182628317354</v>
      </c>
      <c r="BG194" s="115">
        <f t="shared" si="414"/>
        <v>-22728.790307751711</v>
      </c>
      <c r="BH194" s="115">
        <f t="shared" si="414"/>
        <v>-25984.497159489314</v>
      </c>
      <c r="BI194" s="115">
        <f t="shared" si="414"/>
        <v>-29064.833643317899</v>
      </c>
      <c r="BJ194" s="115">
        <f t="shared" si="414"/>
        <v>-31078.603407898292</v>
      </c>
      <c r="BK194" s="115">
        <f t="shared" si="414"/>
        <v>-31636.292626929389</v>
      </c>
      <c r="BL194" s="115">
        <f t="shared" si="414"/>
        <v>-31366.432626929389</v>
      </c>
      <c r="BM194" s="115">
        <f t="shared" si="414"/>
        <v>-30716.442626929387</v>
      </c>
      <c r="BN194" s="115">
        <f t="shared" si="414"/>
        <v>-29602.012626929387</v>
      </c>
      <c r="BO194" s="115">
        <f t="shared" si="414"/>
        <v>-26581.282626929387</v>
      </c>
      <c r="BP194" s="115">
        <f t="shared" ref="BP194:BV194" si="415">BP187+BP193</f>
        <v>8940.2765921017126</v>
      </c>
      <c r="BQ194" s="115">
        <f t="shared" si="415"/>
        <v>12497.536592101713</v>
      </c>
      <c r="BR194" s="115">
        <f t="shared" si="415"/>
        <v>17465.786592101715</v>
      </c>
      <c r="BS194" s="115">
        <f t="shared" si="415"/>
        <v>23117.066592101713</v>
      </c>
      <c r="BT194" s="115">
        <f t="shared" si="415"/>
        <v>29946.166592101712</v>
      </c>
      <c r="BU194" s="115">
        <f t="shared" si="415"/>
        <v>36831.116592101709</v>
      </c>
      <c r="BV194" s="115">
        <f t="shared" si="415"/>
        <v>42153.346592101705</v>
      </c>
      <c r="BW194" s="115">
        <f t="shared" ref="BW194:CA194" si="416">BW187+BW193</f>
        <v>47854.316592101706</v>
      </c>
      <c r="BX194" s="115">
        <f t="shared" si="416"/>
        <v>47854.316592101706</v>
      </c>
      <c r="BY194" s="115">
        <f t="shared" si="416"/>
        <v>47854.316592101706</v>
      </c>
      <c r="BZ194" s="115">
        <f t="shared" si="416"/>
        <v>47854.316592101706</v>
      </c>
      <c r="CA194" s="115">
        <f t="shared" si="416"/>
        <v>47854.316592101706</v>
      </c>
    </row>
    <row r="195" spans="1:79" x14ac:dyDescent="0.2"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20"/>
      <c r="AV195" s="120"/>
      <c r="AW195" s="120"/>
      <c r="AX195" s="120"/>
      <c r="AY195" s="120"/>
      <c r="AZ195" s="120"/>
      <c r="BA195" s="120"/>
      <c r="BB195" s="120"/>
      <c r="BC195" s="120"/>
      <c r="BD195" s="120"/>
      <c r="BE195" s="120"/>
      <c r="BF195" s="120"/>
      <c r="BG195" s="120"/>
      <c r="BH195" s="120"/>
      <c r="BI195" s="120"/>
      <c r="BJ195" s="120"/>
      <c r="BK195" s="120"/>
      <c r="BL195" s="120"/>
      <c r="BM195" s="120"/>
      <c r="BN195" s="120"/>
      <c r="BO195" s="120"/>
      <c r="BP195" s="120"/>
      <c r="BQ195" s="120"/>
      <c r="BR195" s="120"/>
      <c r="BS195" s="120"/>
      <c r="BT195" s="120"/>
      <c r="BU195" s="120"/>
      <c r="BV195" s="120"/>
      <c r="BW195" s="115"/>
      <c r="BX195" s="115"/>
      <c r="BY195" s="115"/>
      <c r="BZ195" s="115"/>
      <c r="CA195" s="115"/>
    </row>
    <row r="196" spans="1:79" x14ac:dyDescent="0.2">
      <c r="A196" s="106" t="s">
        <v>285</v>
      </c>
      <c r="C196" s="120">
        <v>18238221</v>
      </c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Y196" s="25"/>
      <c r="BZ196" s="25"/>
      <c r="CA196" s="25"/>
    </row>
    <row r="197" spans="1:79" x14ac:dyDescent="0.2">
      <c r="B197" s="39" t="s">
        <v>257</v>
      </c>
      <c r="C197" s="120">
        <v>25400461</v>
      </c>
      <c r="D197" s="115">
        <v>0</v>
      </c>
      <c r="E197" s="115">
        <f>D205</f>
        <v>0</v>
      </c>
      <c r="F197" s="115">
        <f>E205</f>
        <v>0</v>
      </c>
      <c r="G197" s="115">
        <f t="shared" ref="G197:BO197" si="417">F205</f>
        <v>0</v>
      </c>
      <c r="H197" s="115">
        <f t="shared" si="417"/>
        <v>0</v>
      </c>
      <c r="I197" s="115">
        <f t="shared" si="417"/>
        <v>0</v>
      </c>
      <c r="J197" s="115">
        <f t="shared" si="417"/>
        <v>0</v>
      </c>
      <c r="K197" s="115">
        <f t="shared" si="417"/>
        <v>0</v>
      </c>
      <c r="L197" s="115">
        <f t="shared" si="417"/>
        <v>0</v>
      </c>
      <c r="M197" s="115">
        <f t="shared" si="417"/>
        <v>0</v>
      </c>
      <c r="N197" s="115">
        <f t="shared" si="417"/>
        <v>0</v>
      </c>
      <c r="O197" s="115">
        <f t="shared" si="417"/>
        <v>0</v>
      </c>
      <c r="P197" s="115">
        <f t="shared" si="417"/>
        <v>0</v>
      </c>
      <c r="Q197" s="115">
        <f t="shared" si="417"/>
        <v>-2040.6221793194486</v>
      </c>
      <c r="R197" s="115">
        <f t="shared" si="417"/>
        <v>-858.48346103532981</v>
      </c>
      <c r="S197" s="115">
        <f t="shared" si="417"/>
        <v>349.0378164554545</v>
      </c>
      <c r="T197" s="115">
        <f t="shared" si="417"/>
        <v>845.87628093397802</v>
      </c>
      <c r="U197" s="115">
        <f t="shared" si="417"/>
        <v>3919.062531501625</v>
      </c>
      <c r="V197" s="115">
        <f t="shared" si="417"/>
        <v>4951.0764024147938</v>
      </c>
      <c r="W197" s="115">
        <f t="shared" si="417"/>
        <v>5937.5060602223539</v>
      </c>
      <c r="X197" s="115">
        <f t="shared" si="417"/>
        <v>7528.429554811466</v>
      </c>
      <c r="Y197" s="115">
        <f t="shared" si="417"/>
        <v>9761.3489364825182</v>
      </c>
      <c r="Z197" s="115">
        <f t="shared" si="417"/>
        <v>12301.253894165226</v>
      </c>
      <c r="AA197" s="115">
        <f t="shared" si="417"/>
        <v>15746.224626685995</v>
      </c>
      <c r="AB197" s="115">
        <f t="shared" si="417"/>
        <v>20223.06978747153</v>
      </c>
      <c r="AC197" s="115">
        <f t="shared" si="417"/>
        <v>25270.221444743551</v>
      </c>
      <c r="AD197" s="115">
        <f t="shared" si="417"/>
        <v>30484.520267378055</v>
      </c>
      <c r="AE197" s="115">
        <f t="shared" si="417"/>
        <v>34902.095285244199</v>
      </c>
      <c r="AF197" s="115">
        <f t="shared" si="417"/>
        <v>41011.704375122557</v>
      </c>
      <c r="AG197" s="115">
        <f t="shared" si="417"/>
        <v>39826.654408872731</v>
      </c>
      <c r="AH197" s="115">
        <f t="shared" si="417"/>
        <v>45974.566515312858</v>
      </c>
      <c r="AI197" s="115">
        <f t="shared" si="417"/>
        <v>51581.277039573077</v>
      </c>
      <c r="AJ197" s="115">
        <f t="shared" si="417"/>
        <v>56535.021416801843</v>
      </c>
      <c r="AK197" s="115">
        <f t="shared" si="417"/>
        <v>61331.12508345172</v>
      </c>
      <c r="AL197" s="115">
        <f t="shared" si="417"/>
        <v>66007.86972532385</v>
      </c>
      <c r="AM197" s="115">
        <f t="shared" si="417"/>
        <v>71250.997582101641</v>
      </c>
      <c r="AN197" s="115">
        <f t="shared" si="417"/>
        <v>76558.210046085573</v>
      </c>
      <c r="AO197" s="115">
        <f t="shared" si="417"/>
        <v>81855.298498092263</v>
      </c>
      <c r="AP197" s="115">
        <f t="shared" si="417"/>
        <v>87460.491545287339</v>
      </c>
      <c r="AQ197" s="115">
        <f t="shared" si="417"/>
        <v>93218.916365291239</v>
      </c>
      <c r="AR197" s="115">
        <f t="shared" si="417"/>
        <v>99839.096398848473</v>
      </c>
      <c r="AS197" s="115">
        <f t="shared" si="417"/>
        <v>30136.303348457412</v>
      </c>
      <c r="AT197" s="115">
        <f t="shared" si="417"/>
        <v>36625.346976935136</v>
      </c>
      <c r="AU197" s="115">
        <f t="shared" si="417"/>
        <v>42647.02805359866</v>
      </c>
      <c r="AV197" s="115">
        <f t="shared" si="417"/>
        <v>47394.577552929608</v>
      </c>
      <c r="AW197" s="115">
        <f t="shared" si="417"/>
        <v>50679.473569648399</v>
      </c>
      <c r="AX197" s="115">
        <f t="shared" si="417"/>
        <v>53727.948011407323</v>
      </c>
      <c r="AY197" s="115">
        <f t="shared" si="417"/>
        <v>57052.403301003251</v>
      </c>
      <c r="AZ197" s="115">
        <f t="shared" si="417"/>
        <v>60570.663258913097</v>
      </c>
      <c r="BA197" s="115">
        <f t="shared" si="417"/>
        <v>62746.163258913097</v>
      </c>
      <c r="BB197" s="115">
        <f t="shared" si="417"/>
        <v>64695.193258913096</v>
      </c>
      <c r="BC197" s="115">
        <f t="shared" si="417"/>
        <v>66339.3932589131</v>
      </c>
      <c r="BD197" s="115">
        <f t="shared" si="417"/>
        <v>67722.623258913096</v>
      </c>
      <c r="BE197" s="115">
        <f t="shared" si="417"/>
        <v>-3352.5357238902361</v>
      </c>
      <c r="BF197" s="115">
        <f t="shared" si="417"/>
        <v>-4478.7607225222246</v>
      </c>
      <c r="BG197" s="115">
        <f t="shared" si="417"/>
        <v>-5872.6236075841543</v>
      </c>
      <c r="BH197" s="115">
        <f t="shared" si="417"/>
        <v>-7558.3649120682685</v>
      </c>
      <c r="BI197" s="115">
        <f t="shared" si="417"/>
        <v>-9594.9366488457235</v>
      </c>
      <c r="BJ197" s="115">
        <f t="shared" si="417"/>
        <v>-11627.254742528161</v>
      </c>
      <c r="BK197" s="115">
        <f t="shared" si="417"/>
        <v>-13054.081375258222</v>
      </c>
      <c r="BL197" s="115">
        <f t="shared" si="417"/>
        <v>-13439.48112082341</v>
      </c>
      <c r="BM197" s="115">
        <f t="shared" si="417"/>
        <v>-13890.391120823409</v>
      </c>
      <c r="BN197" s="115">
        <f t="shared" si="417"/>
        <v>-14730.701120823409</v>
      </c>
      <c r="BO197" s="115">
        <f t="shared" si="417"/>
        <v>-15206.57112082341</v>
      </c>
      <c r="BP197" s="115">
        <f t="shared" ref="BP197" si="418">BO205</f>
        <v>-14857.81112082341</v>
      </c>
      <c r="BQ197" s="115">
        <f t="shared" ref="BQ197" si="419">BP205</f>
        <v>-1196.1213752582225</v>
      </c>
      <c r="BR197" s="115">
        <f t="shared" ref="BR197" si="420">BQ205</f>
        <v>-1423.5013752582227</v>
      </c>
      <c r="BS197" s="115">
        <f t="shared" ref="BS197" si="421">BR205</f>
        <v>-1376.6513752582227</v>
      </c>
      <c r="BT197" s="115">
        <f t="shared" ref="BT197" si="422">BS205</f>
        <v>-398.14137525822275</v>
      </c>
      <c r="BU197" s="115">
        <f t="shared" ref="BU197" si="423">BT205</f>
        <v>1895.3686247417775</v>
      </c>
      <c r="BV197" s="115">
        <f t="shared" ref="BV197" si="424">BU205</f>
        <v>3602.5786247417773</v>
      </c>
      <c r="BW197" s="115">
        <f t="shared" ref="BW197" si="425">BV205</f>
        <v>3986.358624741777</v>
      </c>
      <c r="BX197" s="115">
        <f t="shared" ref="BX197" si="426">BW205</f>
        <v>4793.1786247417767</v>
      </c>
      <c r="BY197" s="115">
        <f t="shared" ref="BY197" si="427">BX205</f>
        <v>4793.1786247417767</v>
      </c>
      <c r="BZ197" s="115">
        <f t="shared" ref="BZ197" si="428">BY205</f>
        <v>4793.1786247417767</v>
      </c>
      <c r="CA197" s="115">
        <f t="shared" ref="CA197" si="429">BZ205</f>
        <v>4793.1786247417767</v>
      </c>
    </row>
    <row r="198" spans="1:79" x14ac:dyDescent="0.2">
      <c r="A198" s="121"/>
      <c r="B198" s="116" t="s">
        <v>258</v>
      </c>
      <c r="C198" s="116"/>
      <c r="D198" s="305">
        <v>0</v>
      </c>
      <c r="E198" s="305">
        <v>0</v>
      </c>
      <c r="F198" s="305">
        <v>0</v>
      </c>
      <c r="G198" s="305">
        <v>0</v>
      </c>
      <c r="H198" s="305">
        <v>0</v>
      </c>
      <c r="I198" s="305">
        <v>0</v>
      </c>
      <c r="J198" s="305">
        <v>0</v>
      </c>
      <c r="K198" s="305">
        <v>0</v>
      </c>
      <c r="L198" s="305">
        <v>0</v>
      </c>
      <c r="M198" s="305">
        <v>0</v>
      </c>
      <c r="N198" s="305">
        <v>0</v>
      </c>
      <c r="O198" s="305">
        <v>0</v>
      </c>
      <c r="P198" s="305">
        <v>0</v>
      </c>
      <c r="Q198" s="305">
        <v>0</v>
      </c>
      <c r="R198" s="305">
        <v>0</v>
      </c>
      <c r="S198" s="305">
        <v>0</v>
      </c>
      <c r="T198" s="305">
        <v>2364.0232455906512</v>
      </c>
      <c r="U198" s="305">
        <v>0</v>
      </c>
      <c r="V198" s="305">
        <v>0</v>
      </c>
      <c r="W198" s="305">
        <v>0</v>
      </c>
      <c r="X198" s="305">
        <v>0</v>
      </c>
      <c r="Y198" s="305">
        <v>0</v>
      </c>
      <c r="Z198" s="305">
        <v>0</v>
      </c>
      <c r="AA198" s="305">
        <v>0</v>
      </c>
      <c r="AB198" s="305">
        <v>0</v>
      </c>
      <c r="AC198" s="305">
        <v>0</v>
      </c>
      <c r="AD198" s="305">
        <v>0</v>
      </c>
      <c r="AE198" s="305">
        <v>0</v>
      </c>
      <c r="AF198" s="305">
        <v>0</v>
      </c>
      <c r="AG198" s="305">
        <v>0</v>
      </c>
      <c r="AH198" s="305">
        <v>0</v>
      </c>
      <c r="AI198" s="305">
        <v>0</v>
      </c>
      <c r="AJ198" s="305">
        <v>0</v>
      </c>
      <c r="AK198" s="305">
        <v>0</v>
      </c>
      <c r="AL198" s="305">
        <v>0</v>
      </c>
      <c r="AM198" s="305">
        <v>0</v>
      </c>
      <c r="AN198" s="305">
        <v>0</v>
      </c>
      <c r="AO198" s="305">
        <v>0</v>
      </c>
      <c r="AP198" s="305">
        <v>0</v>
      </c>
      <c r="AQ198" s="305">
        <v>0</v>
      </c>
      <c r="AR198" s="305">
        <v>-76558.210046085602</v>
      </c>
      <c r="AS198" s="305">
        <v>0</v>
      </c>
      <c r="AT198" s="305">
        <v>0</v>
      </c>
      <c r="AU198" s="305">
        <v>0</v>
      </c>
      <c r="AV198" s="305">
        <v>0</v>
      </c>
      <c r="AW198" s="305">
        <v>0</v>
      </c>
      <c r="AX198" s="305">
        <v>0</v>
      </c>
      <c r="AY198" s="305">
        <v>0</v>
      </c>
      <c r="AZ198" s="305">
        <v>0</v>
      </c>
      <c r="BA198" s="305">
        <v>0</v>
      </c>
      <c r="BB198" s="305">
        <v>0</v>
      </c>
      <c r="BC198" s="305">
        <v>0</v>
      </c>
      <c r="BD198" s="305">
        <v>-60570.66</v>
      </c>
      <c r="BE198" s="305">
        <v>0</v>
      </c>
      <c r="BF198" s="305">
        <v>0</v>
      </c>
      <c r="BG198" s="305">
        <v>0</v>
      </c>
      <c r="BH198" s="305">
        <v>0</v>
      </c>
      <c r="BI198" s="305">
        <v>0</v>
      </c>
      <c r="BJ198" s="305">
        <v>0</v>
      </c>
      <c r="BK198" s="305">
        <v>0</v>
      </c>
      <c r="BL198" s="305">
        <v>0</v>
      </c>
      <c r="BM198" s="305">
        <v>0</v>
      </c>
      <c r="BN198" s="305">
        <v>0</v>
      </c>
      <c r="BO198" s="305">
        <v>0</v>
      </c>
      <c r="BP198" s="305">
        <v>13439.469745565188</v>
      </c>
      <c r="BQ198" s="305">
        <v>0</v>
      </c>
      <c r="BR198" s="305">
        <v>0</v>
      </c>
      <c r="BS198" s="305">
        <v>0</v>
      </c>
      <c r="BT198" s="305">
        <v>0</v>
      </c>
      <c r="BU198" s="305">
        <v>0</v>
      </c>
      <c r="BV198" s="305">
        <v>0</v>
      </c>
      <c r="BW198" s="305">
        <v>0</v>
      </c>
      <c r="BX198" s="305"/>
      <c r="BY198" s="305"/>
      <c r="BZ198" s="305"/>
      <c r="CA198" s="305"/>
    </row>
    <row r="199" spans="1:79" x14ac:dyDescent="0.2">
      <c r="A199" s="121"/>
      <c r="B199" s="116" t="s">
        <v>399</v>
      </c>
      <c r="C199" s="116"/>
      <c r="D199" s="305">
        <v>0</v>
      </c>
      <c r="E199" s="305">
        <v>0</v>
      </c>
      <c r="F199" s="305">
        <v>0</v>
      </c>
      <c r="G199" s="305">
        <v>0</v>
      </c>
      <c r="H199" s="305">
        <v>0</v>
      </c>
      <c r="I199" s="305">
        <v>0</v>
      </c>
      <c r="J199" s="305">
        <v>0</v>
      </c>
      <c r="K199" s="305">
        <v>0</v>
      </c>
      <c r="L199" s="305">
        <v>0</v>
      </c>
      <c r="M199" s="305">
        <v>0</v>
      </c>
      <c r="N199" s="305">
        <v>0</v>
      </c>
      <c r="O199" s="305">
        <v>0</v>
      </c>
      <c r="P199" s="305">
        <v>0</v>
      </c>
      <c r="Q199" s="305">
        <v>0</v>
      </c>
      <c r="R199" s="305">
        <v>0</v>
      </c>
      <c r="S199" s="305">
        <v>0</v>
      </c>
      <c r="T199" s="305">
        <v>0</v>
      </c>
      <c r="U199" s="305">
        <v>0</v>
      </c>
      <c r="V199" s="305">
        <v>0</v>
      </c>
      <c r="W199" s="305">
        <v>0</v>
      </c>
      <c r="X199" s="305">
        <v>0</v>
      </c>
      <c r="Y199" s="305">
        <v>0</v>
      </c>
      <c r="Z199" s="305">
        <v>0</v>
      </c>
      <c r="AA199" s="305">
        <v>0</v>
      </c>
      <c r="AB199" s="305">
        <v>0</v>
      </c>
      <c r="AC199" s="305">
        <v>0</v>
      </c>
      <c r="AD199" s="305">
        <v>-1223.4827647773363</v>
      </c>
      <c r="AE199" s="305">
        <v>-10.116183726268901</v>
      </c>
      <c r="AF199" s="305">
        <v>-5.4544034244208888</v>
      </c>
      <c r="AG199" s="305">
        <v>-0.97462459961752756</v>
      </c>
      <c r="AH199" s="305">
        <v>-0.47817265949015564</v>
      </c>
      <c r="AI199" s="305">
        <v>0</v>
      </c>
      <c r="AJ199" s="305">
        <v>0</v>
      </c>
      <c r="AK199" s="305">
        <v>0</v>
      </c>
      <c r="AL199" s="305">
        <v>0</v>
      </c>
      <c r="AM199" s="305">
        <v>0</v>
      </c>
      <c r="AN199" s="305">
        <v>0</v>
      </c>
      <c r="AO199" s="305">
        <v>0</v>
      </c>
      <c r="AP199" s="305">
        <v>0</v>
      </c>
      <c r="AQ199" s="305">
        <v>0</v>
      </c>
      <c r="AR199" s="305">
        <v>0</v>
      </c>
      <c r="AS199" s="305">
        <v>0</v>
      </c>
      <c r="AT199" s="305">
        <v>0</v>
      </c>
      <c r="AU199" s="305">
        <v>0</v>
      </c>
      <c r="AV199" s="305">
        <v>0</v>
      </c>
      <c r="AW199" s="305">
        <v>0</v>
      </c>
      <c r="AX199" s="305">
        <v>0</v>
      </c>
      <c r="AY199" s="305">
        <v>0</v>
      </c>
      <c r="AZ199" s="305">
        <v>0</v>
      </c>
      <c r="BA199" s="305">
        <v>0</v>
      </c>
      <c r="BB199" s="305">
        <v>0</v>
      </c>
      <c r="BC199" s="305">
        <v>0</v>
      </c>
      <c r="BD199" s="305">
        <v>0</v>
      </c>
      <c r="BE199" s="305">
        <v>0</v>
      </c>
      <c r="BF199" s="305">
        <v>0</v>
      </c>
      <c r="BG199" s="305">
        <v>0</v>
      </c>
      <c r="BH199" s="305">
        <v>0</v>
      </c>
      <c r="BI199" s="305">
        <v>0</v>
      </c>
      <c r="BJ199" s="305">
        <v>0</v>
      </c>
      <c r="BK199" s="305">
        <v>0</v>
      </c>
      <c r="BL199" s="305">
        <v>0</v>
      </c>
      <c r="BM199" s="305">
        <v>0</v>
      </c>
      <c r="BN199" s="305">
        <v>0</v>
      </c>
      <c r="BO199" s="305">
        <v>0</v>
      </c>
      <c r="BP199" s="305">
        <v>0</v>
      </c>
      <c r="BQ199" s="305">
        <v>0</v>
      </c>
      <c r="BR199" s="305">
        <v>0</v>
      </c>
      <c r="BS199" s="305">
        <v>0</v>
      </c>
      <c r="BT199" s="305">
        <v>0</v>
      </c>
      <c r="BU199" s="305">
        <v>0</v>
      </c>
      <c r="BV199" s="305">
        <v>0</v>
      </c>
      <c r="BW199" s="305">
        <v>0</v>
      </c>
      <c r="BX199" s="305"/>
      <c r="BY199" s="305"/>
      <c r="BZ199" s="305"/>
      <c r="CA199" s="305"/>
    </row>
    <row r="200" spans="1:79" x14ac:dyDescent="0.2">
      <c r="A200" s="121"/>
      <c r="B200" s="116" t="s">
        <v>405</v>
      </c>
      <c r="C200" s="116"/>
      <c r="D200" s="305">
        <v>0</v>
      </c>
      <c r="E200" s="305">
        <v>0</v>
      </c>
      <c r="F200" s="305">
        <v>0</v>
      </c>
      <c r="G200" s="305">
        <v>0</v>
      </c>
      <c r="H200" s="305">
        <v>0</v>
      </c>
      <c r="I200" s="305">
        <v>0</v>
      </c>
      <c r="J200" s="305">
        <v>0</v>
      </c>
      <c r="K200" s="305">
        <v>0</v>
      </c>
      <c r="L200" s="305">
        <v>0</v>
      </c>
      <c r="M200" s="305">
        <v>0</v>
      </c>
      <c r="N200" s="305">
        <v>0</v>
      </c>
      <c r="O200" s="305">
        <v>0</v>
      </c>
      <c r="P200" s="305">
        <v>0</v>
      </c>
      <c r="Q200" s="305">
        <v>0</v>
      </c>
      <c r="R200" s="305">
        <v>0</v>
      </c>
      <c r="S200" s="305">
        <v>0</v>
      </c>
      <c r="T200" s="305">
        <v>0</v>
      </c>
      <c r="U200" s="305">
        <v>0</v>
      </c>
      <c r="V200" s="305">
        <v>0</v>
      </c>
      <c r="W200" s="305">
        <v>0</v>
      </c>
      <c r="X200" s="305">
        <v>0</v>
      </c>
      <c r="Y200" s="305">
        <v>0</v>
      </c>
      <c r="Z200" s="305">
        <v>0</v>
      </c>
      <c r="AA200" s="305">
        <v>0</v>
      </c>
      <c r="AB200" s="305">
        <v>0</v>
      </c>
      <c r="AC200" s="305">
        <v>0</v>
      </c>
      <c r="AD200" s="305">
        <v>0</v>
      </c>
      <c r="AE200" s="305">
        <v>0</v>
      </c>
      <c r="AF200" s="305">
        <v>-8013.8510305108357</v>
      </c>
      <c r="AG200" s="305">
        <v>0</v>
      </c>
      <c r="AH200" s="305">
        <v>0</v>
      </c>
      <c r="AI200" s="305">
        <v>0</v>
      </c>
      <c r="AJ200" s="305">
        <v>0</v>
      </c>
      <c r="AK200" s="305">
        <v>0</v>
      </c>
      <c r="AL200" s="305">
        <v>0</v>
      </c>
      <c r="AM200" s="305">
        <v>0</v>
      </c>
      <c r="AN200" s="305">
        <v>0</v>
      </c>
      <c r="AO200" s="305">
        <v>0</v>
      </c>
      <c r="AP200" s="305">
        <v>0</v>
      </c>
      <c r="AQ200" s="305">
        <v>0</v>
      </c>
      <c r="AR200" s="305">
        <v>0</v>
      </c>
      <c r="AS200" s="305">
        <v>0</v>
      </c>
      <c r="AT200" s="305">
        <v>0</v>
      </c>
      <c r="AU200" s="305">
        <v>0</v>
      </c>
      <c r="AV200" s="305">
        <v>0</v>
      </c>
      <c r="AW200" s="305">
        <v>0</v>
      </c>
      <c r="AX200" s="305">
        <v>0</v>
      </c>
      <c r="AY200" s="305">
        <v>0</v>
      </c>
      <c r="AZ200" s="305">
        <v>0</v>
      </c>
      <c r="BA200" s="305">
        <v>0</v>
      </c>
      <c r="BB200" s="305">
        <v>0</v>
      </c>
      <c r="BC200" s="305">
        <v>0</v>
      </c>
      <c r="BD200" s="305">
        <v>0</v>
      </c>
      <c r="BE200" s="305">
        <v>0</v>
      </c>
      <c r="BF200" s="305">
        <v>0</v>
      </c>
      <c r="BG200" s="305">
        <v>0</v>
      </c>
      <c r="BH200" s="305">
        <v>0</v>
      </c>
      <c r="BI200" s="305">
        <v>0</v>
      </c>
      <c r="BJ200" s="305">
        <v>0</v>
      </c>
      <c r="BK200" s="305">
        <v>0</v>
      </c>
      <c r="BL200" s="305">
        <v>0</v>
      </c>
      <c r="BM200" s="305">
        <v>0</v>
      </c>
      <c r="BN200" s="305">
        <v>0</v>
      </c>
      <c r="BO200" s="305">
        <v>0</v>
      </c>
      <c r="BP200" s="305">
        <v>0</v>
      </c>
      <c r="BQ200" s="305">
        <v>0</v>
      </c>
      <c r="BR200" s="305">
        <v>0</v>
      </c>
      <c r="BS200" s="305">
        <v>0</v>
      </c>
      <c r="BT200" s="305">
        <v>0</v>
      </c>
      <c r="BU200" s="305">
        <v>0</v>
      </c>
      <c r="BV200" s="305">
        <v>0</v>
      </c>
      <c r="BW200" s="305">
        <v>0</v>
      </c>
      <c r="BX200" s="305"/>
      <c r="BY200" s="305"/>
      <c r="BZ200" s="305"/>
      <c r="CA200" s="305"/>
    </row>
    <row r="201" spans="1:79" x14ac:dyDescent="0.2">
      <c r="A201" s="121"/>
      <c r="B201" s="116" t="s">
        <v>402</v>
      </c>
      <c r="C201" s="116"/>
      <c r="D201" s="305">
        <v>0</v>
      </c>
      <c r="E201" s="305">
        <v>0</v>
      </c>
      <c r="F201" s="305">
        <v>0</v>
      </c>
      <c r="G201" s="305">
        <v>0</v>
      </c>
      <c r="H201" s="305">
        <v>0</v>
      </c>
      <c r="I201" s="305">
        <v>0</v>
      </c>
      <c r="J201" s="305">
        <v>0</v>
      </c>
      <c r="K201" s="305">
        <v>0</v>
      </c>
      <c r="L201" s="305">
        <v>0</v>
      </c>
      <c r="M201" s="305">
        <v>0</v>
      </c>
      <c r="N201" s="305">
        <v>0</v>
      </c>
      <c r="O201" s="305">
        <v>0</v>
      </c>
      <c r="P201" s="305">
        <v>-2364.0232455906512</v>
      </c>
      <c r="Q201" s="305">
        <v>0</v>
      </c>
      <c r="R201" s="305">
        <v>0</v>
      </c>
      <c r="S201" s="305">
        <v>0</v>
      </c>
      <c r="T201" s="305">
        <v>0</v>
      </c>
      <c r="U201" s="305">
        <v>0</v>
      </c>
      <c r="V201" s="305">
        <v>0</v>
      </c>
      <c r="W201" s="305">
        <v>0</v>
      </c>
      <c r="X201" s="305">
        <v>0</v>
      </c>
      <c r="Y201" s="305">
        <v>0</v>
      </c>
      <c r="Z201" s="305">
        <v>0</v>
      </c>
      <c r="AA201" s="305">
        <v>0</v>
      </c>
      <c r="AB201" s="305">
        <v>0</v>
      </c>
      <c r="AC201" s="305">
        <v>0</v>
      </c>
      <c r="AD201" s="305">
        <v>0</v>
      </c>
      <c r="AE201" s="305">
        <v>0</v>
      </c>
      <c r="AF201" s="305">
        <v>0</v>
      </c>
      <c r="AG201" s="305">
        <v>0</v>
      </c>
      <c r="AH201" s="305">
        <v>0</v>
      </c>
      <c r="AI201" s="305">
        <v>0</v>
      </c>
      <c r="AJ201" s="305">
        <v>0</v>
      </c>
      <c r="AK201" s="305">
        <v>0</v>
      </c>
      <c r="AL201" s="305">
        <v>0</v>
      </c>
      <c r="AM201" s="305">
        <v>0</v>
      </c>
      <c r="AN201" s="305">
        <v>0</v>
      </c>
      <c r="AO201" s="305">
        <v>0</v>
      </c>
      <c r="AP201" s="305">
        <v>0</v>
      </c>
      <c r="AQ201" s="305">
        <v>0</v>
      </c>
      <c r="AR201" s="305">
        <v>0</v>
      </c>
      <c r="AS201" s="305">
        <v>0</v>
      </c>
      <c r="AT201" s="305">
        <v>0</v>
      </c>
      <c r="AU201" s="305">
        <v>0</v>
      </c>
      <c r="AV201" s="305">
        <v>0</v>
      </c>
      <c r="AW201" s="305">
        <v>0</v>
      </c>
      <c r="AX201" s="305">
        <v>0</v>
      </c>
      <c r="AY201" s="305">
        <v>0</v>
      </c>
      <c r="AZ201" s="305">
        <v>0</v>
      </c>
      <c r="BA201" s="305">
        <v>0</v>
      </c>
      <c r="BB201" s="305">
        <v>0</v>
      </c>
      <c r="BC201" s="305">
        <v>0</v>
      </c>
      <c r="BD201" s="305">
        <v>0</v>
      </c>
      <c r="BE201" s="305">
        <v>0</v>
      </c>
      <c r="BF201" s="305">
        <v>0</v>
      </c>
      <c r="BG201" s="305">
        <v>0</v>
      </c>
      <c r="BH201" s="305">
        <v>0</v>
      </c>
      <c r="BI201" s="305">
        <v>0</v>
      </c>
      <c r="BJ201" s="305">
        <v>0</v>
      </c>
      <c r="BK201" s="305">
        <v>0</v>
      </c>
      <c r="BL201" s="305">
        <v>0</v>
      </c>
      <c r="BM201" s="305">
        <v>0</v>
      </c>
      <c r="BN201" s="305">
        <v>0</v>
      </c>
      <c r="BO201" s="305">
        <v>0</v>
      </c>
      <c r="BP201" s="305">
        <v>0</v>
      </c>
      <c r="BQ201" s="305">
        <v>0</v>
      </c>
      <c r="BR201" s="305">
        <v>0</v>
      </c>
      <c r="BS201" s="305">
        <v>0</v>
      </c>
      <c r="BT201" s="305">
        <v>0</v>
      </c>
      <c r="BU201" s="305">
        <v>0</v>
      </c>
      <c r="BV201" s="305">
        <v>0</v>
      </c>
      <c r="BW201" s="305">
        <v>0</v>
      </c>
      <c r="BX201" s="305"/>
      <c r="BY201" s="305"/>
      <c r="BZ201" s="305"/>
      <c r="CA201" s="305"/>
    </row>
    <row r="202" spans="1:79" x14ac:dyDescent="0.2">
      <c r="A202" s="121"/>
      <c r="B202" s="116" t="s">
        <v>403</v>
      </c>
      <c r="C202" s="116"/>
      <c r="D202" s="305">
        <v>0</v>
      </c>
      <c r="E202" s="305">
        <v>0</v>
      </c>
      <c r="F202" s="305">
        <v>0</v>
      </c>
      <c r="G202" s="305">
        <v>0</v>
      </c>
      <c r="H202" s="305">
        <v>0</v>
      </c>
      <c r="I202" s="305">
        <v>0</v>
      </c>
      <c r="J202" s="305">
        <v>0</v>
      </c>
      <c r="K202" s="305">
        <v>0</v>
      </c>
      <c r="L202" s="305">
        <v>0</v>
      </c>
      <c r="M202" s="305">
        <v>0</v>
      </c>
      <c r="N202" s="305">
        <v>0</v>
      </c>
      <c r="O202" s="305">
        <v>0</v>
      </c>
      <c r="P202" s="305">
        <v>0</v>
      </c>
      <c r="Q202" s="305">
        <v>0</v>
      </c>
      <c r="R202" s="305">
        <v>0</v>
      </c>
      <c r="S202" s="305">
        <v>0</v>
      </c>
      <c r="T202" s="305">
        <v>0</v>
      </c>
      <c r="U202" s="305">
        <v>0</v>
      </c>
      <c r="V202" s="305">
        <v>0</v>
      </c>
      <c r="W202" s="305">
        <v>0</v>
      </c>
      <c r="X202" s="305">
        <v>0</v>
      </c>
      <c r="Y202" s="305">
        <v>0</v>
      </c>
      <c r="Z202" s="305">
        <v>0</v>
      </c>
      <c r="AA202" s="305">
        <v>0</v>
      </c>
      <c r="AB202" s="305">
        <v>0</v>
      </c>
      <c r="AC202" s="305">
        <v>0</v>
      </c>
      <c r="AD202" s="305">
        <v>0</v>
      </c>
      <c r="AE202" s="305">
        <v>0</v>
      </c>
      <c r="AF202" s="305">
        <v>0</v>
      </c>
      <c r="AG202" s="305">
        <v>0</v>
      </c>
      <c r="AH202" s="305">
        <v>0</v>
      </c>
      <c r="AI202" s="305">
        <v>0</v>
      </c>
      <c r="AJ202" s="305">
        <v>0</v>
      </c>
      <c r="AK202" s="305">
        <v>0</v>
      </c>
      <c r="AL202" s="305">
        <v>0</v>
      </c>
      <c r="AM202" s="305">
        <v>0</v>
      </c>
      <c r="AN202" s="305">
        <v>0</v>
      </c>
      <c r="AO202" s="305">
        <v>0</v>
      </c>
      <c r="AP202" s="305">
        <v>0</v>
      </c>
      <c r="AQ202" s="305">
        <v>0</v>
      </c>
      <c r="AR202" s="305">
        <v>0</v>
      </c>
      <c r="AS202" s="305">
        <v>0</v>
      </c>
      <c r="AT202" s="305">
        <v>0</v>
      </c>
      <c r="AU202" s="305">
        <v>0</v>
      </c>
      <c r="AV202" s="305">
        <v>0</v>
      </c>
      <c r="AW202" s="305">
        <v>0</v>
      </c>
      <c r="AX202" s="305">
        <v>0</v>
      </c>
      <c r="AY202" s="305">
        <v>0</v>
      </c>
      <c r="AZ202" s="305"/>
      <c r="BA202" s="305"/>
      <c r="BB202" s="305"/>
      <c r="BC202" s="305"/>
      <c r="BD202" s="305">
        <v>-10583.300000000001</v>
      </c>
      <c r="BE202" s="305"/>
      <c r="BF202" s="305"/>
      <c r="BG202" s="305"/>
      <c r="BH202" s="305">
        <v>0</v>
      </c>
      <c r="BI202" s="305">
        <v>0</v>
      </c>
      <c r="BJ202" s="305">
        <v>0</v>
      </c>
      <c r="BK202" s="305">
        <v>0</v>
      </c>
      <c r="BL202" s="305">
        <v>0</v>
      </c>
      <c r="BM202" s="305">
        <v>0</v>
      </c>
      <c r="BN202" s="305">
        <v>0</v>
      </c>
      <c r="BO202" s="305">
        <v>0</v>
      </c>
      <c r="BP202" s="305">
        <v>0</v>
      </c>
      <c r="BQ202" s="305">
        <v>0</v>
      </c>
      <c r="BR202" s="305">
        <v>0</v>
      </c>
      <c r="BS202" s="305">
        <v>0</v>
      </c>
      <c r="BT202" s="305">
        <v>0</v>
      </c>
      <c r="BU202" s="305">
        <v>0</v>
      </c>
      <c r="BV202" s="305">
        <v>0</v>
      </c>
      <c r="BW202" s="305">
        <v>0</v>
      </c>
      <c r="BX202" s="305"/>
      <c r="BY202" s="305"/>
      <c r="BZ202" s="305"/>
      <c r="CA202" s="305"/>
    </row>
    <row r="203" spans="1:79" x14ac:dyDescent="0.2">
      <c r="A203" s="116"/>
      <c r="B203" s="116" t="s">
        <v>279</v>
      </c>
      <c r="C203" s="124"/>
      <c r="D203" s="305">
        <v>0</v>
      </c>
      <c r="E203" s="305">
        <v>0</v>
      </c>
      <c r="F203" s="305">
        <v>0</v>
      </c>
      <c r="G203" s="305">
        <v>0</v>
      </c>
      <c r="H203" s="305">
        <v>0</v>
      </c>
      <c r="I203" s="305">
        <v>0</v>
      </c>
      <c r="J203" s="305">
        <v>0</v>
      </c>
      <c r="K203" s="305">
        <v>0</v>
      </c>
      <c r="L203" s="305">
        <v>0</v>
      </c>
      <c r="M203" s="305">
        <v>0</v>
      </c>
      <c r="N203" s="305">
        <v>0</v>
      </c>
      <c r="O203" s="305">
        <v>0</v>
      </c>
      <c r="P203" s="305">
        <v>323.40106627120258</v>
      </c>
      <c r="Q203" s="305">
        <v>1182.1387182841188</v>
      </c>
      <c r="R203" s="305">
        <v>1207.5212774907843</v>
      </c>
      <c r="S203" s="305">
        <v>496.83846447852352</v>
      </c>
      <c r="T203" s="305">
        <v>709.16300497699604</v>
      </c>
      <c r="U203" s="305">
        <v>1032.0138709131686</v>
      </c>
      <c r="V203" s="305">
        <v>986.42965780755969</v>
      </c>
      <c r="W203" s="305">
        <v>1590.9234945891124</v>
      </c>
      <c r="X203" s="305">
        <v>2232.9193816710531</v>
      </c>
      <c r="Y203" s="305">
        <v>2539.9049576827074</v>
      </c>
      <c r="Z203" s="305">
        <v>3444.9707325207687</v>
      </c>
      <c r="AA203" s="305">
        <v>4476.8451607855359</v>
      </c>
      <c r="AB203" s="305">
        <v>5047.1516572720202</v>
      </c>
      <c r="AC203" s="305">
        <v>5214.2988226345042</v>
      </c>
      <c r="AD203" s="305">
        <v>5641.057782643481</v>
      </c>
      <c r="AE203" s="305">
        <v>6119.7252736046275</v>
      </c>
      <c r="AF203" s="305">
        <v>6834.2554676854334</v>
      </c>
      <c r="AG203" s="305">
        <v>6148.8867310397436</v>
      </c>
      <c r="AH203" s="305">
        <v>5607.1886969197067</v>
      </c>
      <c r="AI203" s="305">
        <v>4953.7443772287688</v>
      </c>
      <c r="AJ203" s="305">
        <v>4796.1036666498794</v>
      </c>
      <c r="AK203" s="305">
        <v>4676.7446418721365</v>
      </c>
      <c r="AL203" s="305">
        <v>5243.1278567777917</v>
      </c>
      <c r="AM203" s="305">
        <v>5307.2124639839376</v>
      </c>
      <c r="AN203" s="305">
        <v>5297.0884520066929</v>
      </c>
      <c r="AO203" s="305">
        <v>5605.1930471950755</v>
      </c>
      <c r="AP203" s="305">
        <v>5758.4248200039028</v>
      </c>
      <c r="AQ203" s="305">
        <v>6620.1800335572398</v>
      </c>
      <c r="AR203" s="305">
        <v>6855.4169956945452</v>
      </c>
      <c r="AS203" s="305">
        <v>6489.0436284777252</v>
      </c>
      <c r="AT203" s="305">
        <v>6021.6810766635272</v>
      </c>
      <c r="AU203" s="305">
        <v>4747.5494993309503</v>
      </c>
      <c r="AV203" s="305">
        <v>3284.8960167187893</v>
      </c>
      <c r="AW203" s="305">
        <v>3048.4744417589227</v>
      </c>
      <c r="AX203" s="305">
        <v>3324.4552895959291</v>
      </c>
      <c r="AY203" s="305">
        <v>3518.2599579098455</v>
      </c>
      <c r="AZ203" s="305">
        <v>2175.5</v>
      </c>
      <c r="BA203" s="305">
        <v>1949.03</v>
      </c>
      <c r="BB203" s="305">
        <v>1644.2</v>
      </c>
      <c r="BC203" s="305">
        <v>1383.23</v>
      </c>
      <c r="BD203" s="305">
        <v>78.80101719667239</v>
      </c>
      <c r="BE203" s="305">
        <v>-1126.2249986319882</v>
      </c>
      <c r="BF203" s="305">
        <v>-1393.8628850619298</v>
      </c>
      <c r="BG203" s="305">
        <v>-1685.7413044841144</v>
      </c>
      <c r="BH203" s="305">
        <v>-2036.5717367774548</v>
      </c>
      <c r="BI203" s="305">
        <v>-2032.3180936824381</v>
      </c>
      <c r="BJ203" s="305">
        <v>-1426.8266327300605</v>
      </c>
      <c r="BK203" s="305">
        <v>-385.39974556518763</v>
      </c>
      <c r="BL203" s="117">
        <f>'Schedule 10&amp;31'!C24</f>
        <v>-450.91</v>
      </c>
      <c r="BM203" s="117">
        <f>'Schedule 10&amp;31'!D24</f>
        <v>-840.31</v>
      </c>
      <c r="BN203" s="117">
        <f>'Schedule 10&amp;31'!E24</f>
        <v>-475.87</v>
      </c>
      <c r="BO203" s="117">
        <f>'Schedule 10&amp;31'!F24</f>
        <v>348.76</v>
      </c>
      <c r="BP203" s="117">
        <f>'Schedule 10&amp;31'!G24</f>
        <v>222.22</v>
      </c>
      <c r="BQ203" s="117">
        <f>'Schedule 10&amp;31'!H24</f>
        <v>-227.38</v>
      </c>
      <c r="BR203" s="117">
        <f>'Schedule 10&amp;31'!I24</f>
        <v>46.85</v>
      </c>
      <c r="BS203" s="117">
        <f>'Schedule 10&amp;31'!J24</f>
        <v>978.51</v>
      </c>
      <c r="BT203" s="117">
        <f>'Schedule 10&amp;31'!K24</f>
        <v>2293.5100000000002</v>
      </c>
      <c r="BU203" s="117">
        <f>'Schedule 10&amp;31'!L24</f>
        <v>1707.21</v>
      </c>
      <c r="BV203" s="117">
        <f>'Schedule 10&amp;31'!M24</f>
        <v>383.78</v>
      </c>
      <c r="BW203" s="117">
        <f>'Schedule 10&amp;31'!N24</f>
        <v>806.82</v>
      </c>
      <c r="BX203" s="117"/>
      <c r="BY203" s="117"/>
      <c r="BZ203" s="305"/>
      <c r="CA203" s="305"/>
    </row>
    <row r="204" spans="1:79" x14ac:dyDescent="0.2">
      <c r="B204" s="39" t="s">
        <v>260</v>
      </c>
      <c r="D204" s="118">
        <f>SUM(D198:D203)</f>
        <v>0</v>
      </c>
      <c r="E204" s="118">
        <f>SUM(E198:E203)</f>
        <v>0</v>
      </c>
      <c r="F204" s="118">
        <f t="shared" ref="F204:BO204" si="430">SUM(F198:F203)</f>
        <v>0</v>
      </c>
      <c r="G204" s="118">
        <f t="shared" si="430"/>
        <v>0</v>
      </c>
      <c r="H204" s="118">
        <f t="shared" si="430"/>
        <v>0</v>
      </c>
      <c r="I204" s="118">
        <f t="shared" si="430"/>
        <v>0</v>
      </c>
      <c r="J204" s="118">
        <f t="shared" si="430"/>
        <v>0</v>
      </c>
      <c r="K204" s="118">
        <f t="shared" si="430"/>
        <v>0</v>
      </c>
      <c r="L204" s="118">
        <f t="shared" si="430"/>
        <v>0</v>
      </c>
      <c r="M204" s="118">
        <f t="shared" si="430"/>
        <v>0</v>
      </c>
      <c r="N204" s="118">
        <f t="shared" si="430"/>
        <v>0</v>
      </c>
      <c r="O204" s="118">
        <f t="shared" si="430"/>
        <v>0</v>
      </c>
      <c r="P204" s="118">
        <f t="shared" si="430"/>
        <v>-2040.6221793194486</v>
      </c>
      <c r="Q204" s="118">
        <f t="shared" si="430"/>
        <v>1182.1387182841188</v>
      </c>
      <c r="R204" s="118">
        <f t="shared" si="430"/>
        <v>1207.5212774907843</v>
      </c>
      <c r="S204" s="118">
        <f t="shared" si="430"/>
        <v>496.83846447852352</v>
      </c>
      <c r="T204" s="118">
        <f t="shared" si="430"/>
        <v>3073.1862505676472</v>
      </c>
      <c r="U204" s="118">
        <f t="shared" si="430"/>
        <v>1032.0138709131686</v>
      </c>
      <c r="V204" s="118">
        <f t="shared" si="430"/>
        <v>986.42965780755969</v>
      </c>
      <c r="W204" s="118">
        <f t="shared" si="430"/>
        <v>1590.9234945891124</v>
      </c>
      <c r="X204" s="118">
        <f t="shared" si="430"/>
        <v>2232.9193816710531</v>
      </c>
      <c r="Y204" s="118">
        <f t="shared" si="430"/>
        <v>2539.9049576827074</v>
      </c>
      <c r="Z204" s="118">
        <f t="shared" si="430"/>
        <v>3444.9707325207687</v>
      </c>
      <c r="AA204" s="118">
        <f t="shared" si="430"/>
        <v>4476.8451607855359</v>
      </c>
      <c r="AB204" s="118">
        <f t="shared" si="430"/>
        <v>5047.1516572720202</v>
      </c>
      <c r="AC204" s="118">
        <f t="shared" si="430"/>
        <v>5214.2988226345042</v>
      </c>
      <c r="AD204" s="118">
        <f t="shared" si="430"/>
        <v>4417.5750178661447</v>
      </c>
      <c r="AE204" s="118">
        <f t="shared" si="430"/>
        <v>6109.6090898783586</v>
      </c>
      <c r="AF204" s="118">
        <f t="shared" si="430"/>
        <v>-1185.0499662498232</v>
      </c>
      <c r="AG204" s="118">
        <f t="shared" si="430"/>
        <v>6147.9121064401261</v>
      </c>
      <c r="AH204" s="118">
        <f t="shared" si="430"/>
        <v>5606.7105242602165</v>
      </c>
      <c r="AI204" s="118">
        <f t="shared" si="430"/>
        <v>4953.7443772287688</v>
      </c>
      <c r="AJ204" s="118">
        <f t="shared" si="430"/>
        <v>4796.1036666498794</v>
      </c>
      <c r="AK204" s="118">
        <f t="shared" si="430"/>
        <v>4676.7446418721365</v>
      </c>
      <c r="AL204" s="118">
        <f t="shared" si="430"/>
        <v>5243.1278567777917</v>
      </c>
      <c r="AM204" s="118">
        <f t="shared" si="430"/>
        <v>5307.2124639839376</v>
      </c>
      <c r="AN204" s="118">
        <f t="shared" si="430"/>
        <v>5297.0884520066929</v>
      </c>
      <c r="AO204" s="118">
        <f t="shared" si="430"/>
        <v>5605.1930471950755</v>
      </c>
      <c r="AP204" s="118">
        <f t="shared" si="430"/>
        <v>5758.4248200039028</v>
      </c>
      <c r="AQ204" s="118">
        <f t="shared" si="430"/>
        <v>6620.1800335572398</v>
      </c>
      <c r="AR204" s="118">
        <f t="shared" si="430"/>
        <v>-69702.793050391061</v>
      </c>
      <c r="AS204" s="118">
        <f t="shared" si="430"/>
        <v>6489.0436284777252</v>
      </c>
      <c r="AT204" s="118">
        <f t="shared" si="430"/>
        <v>6021.6810766635272</v>
      </c>
      <c r="AU204" s="118">
        <f t="shared" si="430"/>
        <v>4747.5494993309503</v>
      </c>
      <c r="AV204" s="118">
        <f t="shared" si="430"/>
        <v>3284.8960167187893</v>
      </c>
      <c r="AW204" s="118">
        <f t="shared" si="430"/>
        <v>3048.4744417589227</v>
      </c>
      <c r="AX204" s="118">
        <f t="shared" si="430"/>
        <v>3324.4552895959291</v>
      </c>
      <c r="AY204" s="118">
        <f t="shared" si="430"/>
        <v>3518.2599579098455</v>
      </c>
      <c r="AZ204" s="118">
        <f t="shared" si="430"/>
        <v>2175.5</v>
      </c>
      <c r="BA204" s="118">
        <f t="shared" si="430"/>
        <v>1949.03</v>
      </c>
      <c r="BB204" s="118">
        <f t="shared" si="430"/>
        <v>1644.2</v>
      </c>
      <c r="BC204" s="118">
        <f t="shared" si="430"/>
        <v>1383.23</v>
      </c>
      <c r="BD204" s="118">
        <f t="shared" si="430"/>
        <v>-71075.158982803332</v>
      </c>
      <c r="BE204" s="118">
        <f t="shared" si="430"/>
        <v>-1126.2249986319882</v>
      </c>
      <c r="BF204" s="118">
        <f t="shared" si="430"/>
        <v>-1393.8628850619298</v>
      </c>
      <c r="BG204" s="118">
        <f t="shared" si="430"/>
        <v>-1685.7413044841144</v>
      </c>
      <c r="BH204" s="118">
        <f t="shared" si="430"/>
        <v>-2036.5717367774548</v>
      </c>
      <c r="BI204" s="118">
        <f t="shared" si="430"/>
        <v>-2032.3180936824381</v>
      </c>
      <c r="BJ204" s="118">
        <f t="shared" si="430"/>
        <v>-1426.8266327300605</v>
      </c>
      <c r="BK204" s="118">
        <f t="shared" si="430"/>
        <v>-385.39974556518763</v>
      </c>
      <c r="BL204" s="118">
        <f t="shared" si="430"/>
        <v>-450.91</v>
      </c>
      <c r="BM204" s="118">
        <f t="shared" si="430"/>
        <v>-840.31</v>
      </c>
      <c r="BN204" s="118">
        <f t="shared" si="430"/>
        <v>-475.87</v>
      </c>
      <c r="BO204" s="118">
        <f t="shared" si="430"/>
        <v>348.76</v>
      </c>
      <c r="BP204" s="118">
        <f t="shared" ref="BP204:BV204" si="431">SUM(BP198:BP203)</f>
        <v>13661.689745565187</v>
      </c>
      <c r="BQ204" s="118">
        <f t="shared" si="431"/>
        <v>-227.38</v>
      </c>
      <c r="BR204" s="118">
        <f t="shared" si="431"/>
        <v>46.85</v>
      </c>
      <c r="BS204" s="118">
        <f t="shared" si="431"/>
        <v>978.51</v>
      </c>
      <c r="BT204" s="118">
        <f t="shared" si="431"/>
        <v>2293.5100000000002</v>
      </c>
      <c r="BU204" s="118">
        <f t="shared" si="431"/>
        <v>1707.21</v>
      </c>
      <c r="BV204" s="118">
        <f t="shared" si="431"/>
        <v>383.78</v>
      </c>
      <c r="BW204" s="118">
        <f t="shared" ref="BW204:CA204" si="432">SUM(BW198:BW203)</f>
        <v>806.82</v>
      </c>
      <c r="BX204" s="118">
        <f t="shared" si="432"/>
        <v>0</v>
      </c>
      <c r="BY204" s="118">
        <f t="shared" si="432"/>
        <v>0</v>
      </c>
      <c r="BZ204" s="118">
        <f t="shared" si="432"/>
        <v>0</v>
      </c>
      <c r="CA204" s="118">
        <f t="shared" si="432"/>
        <v>0</v>
      </c>
    </row>
    <row r="205" spans="1:79" x14ac:dyDescent="0.2">
      <c r="B205" s="39" t="s">
        <v>261</v>
      </c>
      <c r="D205" s="115">
        <f>D197+D204</f>
        <v>0</v>
      </c>
      <c r="E205" s="115">
        <f>E197+E204</f>
        <v>0</v>
      </c>
      <c r="F205" s="115">
        <f t="shared" ref="F205:BO205" si="433">F197+F204</f>
        <v>0</v>
      </c>
      <c r="G205" s="115">
        <f t="shared" si="433"/>
        <v>0</v>
      </c>
      <c r="H205" s="115">
        <f t="shared" si="433"/>
        <v>0</v>
      </c>
      <c r="I205" s="115">
        <f t="shared" si="433"/>
        <v>0</v>
      </c>
      <c r="J205" s="115">
        <f t="shared" si="433"/>
        <v>0</v>
      </c>
      <c r="K205" s="115">
        <f t="shared" si="433"/>
        <v>0</v>
      </c>
      <c r="L205" s="115">
        <f t="shared" si="433"/>
        <v>0</v>
      </c>
      <c r="M205" s="115">
        <f t="shared" si="433"/>
        <v>0</v>
      </c>
      <c r="N205" s="115">
        <f t="shared" si="433"/>
        <v>0</v>
      </c>
      <c r="O205" s="115">
        <f t="shared" si="433"/>
        <v>0</v>
      </c>
      <c r="P205" s="115">
        <f t="shared" si="433"/>
        <v>-2040.6221793194486</v>
      </c>
      <c r="Q205" s="115">
        <f t="shared" si="433"/>
        <v>-858.48346103532981</v>
      </c>
      <c r="R205" s="115">
        <f t="shared" si="433"/>
        <v>349.0378164554545</v>
      </c>
      <c r="S205" s="115">
        <f t="shared" si="433"/>
        <v>845.87628093397802</v>
      </c>
      <c r="T205" s="115">
        <f t="shared" si="433"/>
        <v>3919.062531501625</v>
      </c>
      <c r="U205" s="115">
        <f t="shared" si="433"/>
        <v>4951.0764024147938</v>
      </c>
      <c r="V205" s="115">
        <f t="shared" si="433"/>
        <v>5937.5060602223539</v>
      </c>
      <c r="W205" s="115">
        <f t="shared" si="433"/>
        <v>7528.429554811466</v>
      </c>
      <c r="X205" s="115">
        <f t="shared" si="433"/>
        <v>9761.3489364825182</v>
      </c>
      <c r="Y205" s="115">
        <f t="shared" si="433"/>
        <v>12301.253894165226</v>
      </c>
      <c r="Z205" s="115">
        <f t="shared" si="433"/>
        <v>15746.224626685995</v>
      </c>
      <c r="AA205" s="115">
        <f t="shared" si="433"/>
        <v>20223.06978747153</v>
      </c>
      <c r="AB205" s="115">
        <f t="shared" si="433"/>
        <v>25270.221444743551</v>
      </c>
      <c r="AC205" s="115">
        <f t="shared" si="433"/>
        <v>30484.520267378055</v>
      </c>
      <c r="AD205" s="115">
        <f t="shared" si="433"/>
        <v>34902.095285244199</v>
      </c>
      <c r="AE205" s="115">
        <f t="shared" si="433"/>
        <v>41011.704375122557</v>
      </c>
      <c r="AF205" s="115">
        <f t="shared" si="433"/>
        <v>39826.654408872731</v>
      </c>
      <c r="AG205" s="115">
        <f t="shared" si="433"/>
        <v>45974.566515312858</v>
      </c>
      <c r="AH205" s="115">
        <f t="shared" si="433"/>
        <v>51581.277039573077</v>
      </c>
      <c r="AI205" s="115">
        <f t="shared" si="433"/>
        <v>56535.021416801843</v>
      </c>
      <c r="AJ205" s="115">
        <f t="shared" si="433"/>
        <v>61331.12508345172</v>
      </c>
      <c r="AK205" s="115">
        <f t="shared" si="433"/>
        <v>66007.86972532385</v>
      </c>
      <c r="AL205" s="115">
        <f t="shared" si="433"/>
        <v>71250.997582101641</v>
      </c>
      <c r="AM205" s="115">
        <f t="shared" si="433"/>
        <v>76558.210046085573</v>
      </c>
      <c r="AN205" s="115">
        <f t="shared" si="433"/>
        <v>81855.298498092263</v>
      </c>
      <c r="AO205" s="115">
        <f t="shared" si="433"/>
        <v>87460.491545287339</v>
      </c>
      <c r="AP205" s="115">
        <f t="shared" si="433"/>
        <v>93218.916365291239</v>
      </c>
      <c r="AQ205" s="115">
        <f t="shared" si="433"/>
        <v>99839.096398848473</v>
      </c>
      <c r="AR205" s="115">
        <f t="shared" si="433"/>
        <v>30136.303348457412</v>
      </c>
      <c r="AS205" s="115">
        <f t="shared" si="433"/>
        <v>36625.346976935136</v>
      </c>
      <c r="AT205" s="115">
        <f t="shared" si="433"/>
        <v>42647.02805359866</v>
      </c>
      <c r="AU205" s="115">
        <f t="shared" si="433"/>
        <v>47394.577552929608</v>
      </c>
      <c r="AV205" s="115">
        <f t="shared" si="433"/>
        <v>50679.473569648399</v>
      </c>
      <c r="AW205" s="115">
        <f t="shared" si="433"/>
        <v>53727.948011407323</v>
      </c>
      <c r="AX205" s="115">
        <f t="shared" si="433"/>
        <v>57052.403301003251</v>
      </c>
      <c r="AY205" s="115">
        <f t="shared" si="433"/>
        <v>60570.663258913097</v>
      </c>
      <c r="AZ205" s="115">
        <f t="shared" si="433"/>
        <v>62746.163258913097</v>
      </c>
      <c r="BA205" s="115">
        <f t="shared" si="433"/>
        <v>64695.193258913096</v>
      </c>
      <c r="BB205" s="115">
        <f t="shared" si="433"/>
        <v>66339.3932589131</v>
      </c>
      <c r="BC205" s="115">
        <f t="shared" si="433"/>
        <v>67722.623258913096</v>
      </c>
      <c r="BD205" s="115">
        <f t="shared" si="433"/>
        <v>-3352.5357238902361</v>
      </c>
      <c r="BE205" s="115">
        <f t="shared" si="433"/>
        <v>-4478.7607225222246</v>
      </c>
      <c r="BF205" s="115">
        <f t="shared" si="433"/>
        <v>-5872.6236075841543</v>
      </c>
      <c r="BG205" s="115">
        <f t="shared" si="433"/>
        <v>-7558.3649120682685</v>
      </c>
      <c r="BH205" s="115">
        <f t="shared" si="433"/>
        <v>-9594.9366488457235</v>
      </c>
      <c r="BI205" s="115">
        <f t="shared" si="433"/>
        <v>-11627.254742528161</v>
      </c>
      <c r="BJ205" s="115">
        <f t="shared" si="433"/>
        <v>-13054.081375258222</v>
      </c>
      <c r="BK205" s="115">
        <f t="shared" si="433"/>
        <v>-13439.48112082341</v>
      </c>
      <c r="BL205" s="115">
        <f t="shared" si="433"/>
        <v>-13890.391120823409</v>
      </c>
      <c r="BM205" s="115">
        <f t="shared" si="433"/>
        <v>-14730.701120823409</v>
      </c>
      <c r="BN205" s="115">
        <f t="shared" si="433"/>
        <v>-15206.57112082341</v>
      </c>
      <c r="BO205" s="115">
        <f t="shared" si="433"/>
        <v>-14857.81112082341</v>
      </c>
      <c r="BP205" s="115">
        <f t="shared" ref="BP205:BV205" si="434">BP197+BP204</f>
        <v>-1196.1213752582225</v>
      </c>
      <c r="BQ205" s="115">
        <f t="shared" si="434"/>
        <v>-1423.5013752582227</v>
      </c>
      <c r="BR205" s="115">
        <f t="shared" si="434"/>
        <v>-1376.6513752582227</v>
      </c>
      <c r="BS205" s="115">
        <f t="shared" si="434"/>
        <v>-398.14137525822275</v>
      </c>
      <c r="BT205" s="115">
        <f t="shared" si="434"/>
        <v>1895.3686247417775</v>
      </c>
      <c r="BU205" s="115">
        <f t="shared" si="434"/>
        <v>3602.5786247417773</v>
      </c>
      <c r="BV205" s="115">
        <f t="shared" si="434"/>
        <v>3986.358624741777</v>
      </c>
      <c r="BW205" s="115">
        <f t="shared" ref="BW205:CA205" si="435">BW197+BW204</f>
        <v>4793.1786247417767</v>
      </c>
      <c r="BX205" s="115">
        <f t="shared" si="435"/>
        <v>4793.1786247417767</v>
      </c>
      <c r="BY205" s="115">
        <f t="shared" si="435"/>
        <v>4793.1786247417767</v>
      </c>
      <c r="BZ205" s="115">
        <f t="shared" si="435"/>
        <v>4793.1786247417767</v>
      </c>
      <c r="CA205" s="115">
        <f t="shared" si="435"/>
        <v>4793.1786247417767</v>
      </c>
    </row>
    <row r="206" spans="1:79" x14ac:dyDescent="0.2"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  <c r="AO206" s="120"/>
      <c r="AP206" s="120"/>
      <c r="AQ206" s="120"/>
      <c r="AR206" s="120"/>
      <c r="AS206" s="120"/>
      <c r="AT206" s="120"/>
      <c r="AU206" s="120"/>
      <c r="AV206" s="120"/>
      <c r="AW206" s="120"/>
      <c r="AX206" s="120"/>
      <c r="AY206" s="120"/>
      <c r="AZ206" s="120"/>
      <c r="BA206" s="120"/>
      <c r="BB206" s="120"/>
      <c r="BC206" s="120"/>
      <c r="BD206" s="120"/>
      <c r="BE206" s="120"/>
      <c r="BF206" s="120"/>
      <c r="BG206" s="120"/>
      <c r="BH206" s="120"/>
      <c r="BI206" s="120"/>
      <c r="BJ206" s="120"/>
      <c r="BK206" s="120"/>
      <c r="BL206" s="120"/>
      <c r="BM206" s="120"/>
      <c r="BN206" s="120"/>
      <c r="BO206" s="120"/>
      <c r="BP206" s="120"/>
      <c r="BQ206" s="120"/>
      <c r="BR206" s="120"/>
      <c r="BS206" s="120"/>
      <c r="BT206" s="120"/>
      <c r="BU206" s="120"/>
      <c r="BV206" s="120"/>
      <c r="BW206" s="115"/>
      <c r="BX206" s="115"/>
      <c r="BY206" s="115"/>
      <c r="BZ206" s="115"/>
      <c r="CA206" s="115"/>
    </row>
    <row r="207" spans="1:79" x14ac:dyDescent="0.2">
      <c r="A207" s="106" t="s">
        <v>286</v>
      </c>
      <c r="C207" s="120">
        <v>18237401</v>
      </c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Y207" s="25"/>
      <c r="BZ207" s="25"/>
      <c r="CA207" s="25"/>
    </row>
    <row r="208" spans="1:79" x14ac:dyDescent="0.2">
      <c r="B208" s="39" t="s">
        <v>257</v>
      </c>
      <c r="C208" s="120">
        <v>25400691</v>
      </c>
      <c r="D208" s="115">
        <v>0</v>
      </c>
      <c r="E208" s="115">
        <f>D213</f>
        <v>0</v>
      </c>
      <c r="F208" s="115">
        <f t="shared" ref="F208:BO208" si="436">E213</f>
        <v>0</v>
      </c>
      <c r="G208" s="115">
        <f t="shared" si="436"/>
        <v>0</v>
      </c>
      <c r="H208" s="115">
        <f t="shared" si="436"/>
        <v>0</v>
      </c>
      <c r="I208" s="115">
        <f t="shared" si="436"/>
        <v>0</v>
      </c>
      <c r="J208" s="115">
        <f t="shared" si="436"/>
        <v>0</v>
      </c>
      <c r="K208" s="115">
        <f t="shared" si="436"/>
        <v>0</v>
      </c>
      <c r="L208" s="115">
        <f t="shared" si="436"/>
        <v>0</v>
      </c>
      <c r="M208" s="115">
        <f t="shared" si="436"/>
        <v>0</v>
      </c>
      <c r="N208" s="115">
        <f t="shared" si="436"/>
        <v>0</v>
      </c>
      <c r="O208" s="115">
        <f t="shared" si="436"/>
        <v>0</v>
      </c>
      <c r="P208" s="115">
        <f t="shared" si="436"/>
        <v>0</v>
      </c>
      <c r="Q208" s="115">
        <f t="shared" si="436"/>
        <v>0</v>
      </c>
      <c r="R208" s="115">
        <f t="shared" si="436"/>
        <v>0</v>
      </c>
      <c r="S208" s="115">
        <f t="shared" si="436"/>
        <v>0</v>
      </c>
      <c r="T208" s="115">
        <f t="shared" si="436"/>
        <v>0</v>
      </c>
      <c r="U208" s="115">
        <f t="shared" si="436"/>
        <v>0</v>
      </c>
      <c r="V208" s="115">
        <f t="shared" si="436"/>
        <v>0</v>
      </c>
      <c r="W208" s="115">
        <f t="shared" si="436"/>
        <v>0</v>
      </c>
      <c r="X208" s="115">
        <f t="shared" si="436"/>
        <v>0</v>
      </c>
      <c r="Y208" s="115">
        <f t="shared" si="436"/>
        <v>0</v>
      </c>
      <c r="Z208" s="115">
        <f t="shared" si="436"/>
        <v>0</v>
      </c>
      <c r="AA208" s="115">
        <f t="shared" si="436"/>
        <v>0</v>
      </c>
      <c r="AB208" s="115">
        <f t="shared" si="436"/>
        <v>0</v>
      </c>
      <c r="AC208" s="115">
        <f t="shared" si="436"/>
        <v>0</v>
      </c>
      <c r="AD208" s="115">
        <f t="shared" si="436"/>
        <v>0</v>
      </c>
      <c r="AE208" s="115">
        <f t="shared" si="436"/>
        <v>0</v>
      </c>
      <c r="AF208" s="115">
        <f t="shared" si="436"/>
        <v>0</v>
      </c>
      <c r="AG208" s="115">
        <f t="shared" si="436"/>
        <v>0</v>
      </c>
      <c r="AH208" s="115">
        <f t="shared" si="436"/>
        <v>0</v>
      </c>
      <c r="AI208" s="115">
        <f t="shared" si="436"/>
        <v>0</v>
      </c>
      <c r="AJ208" s="115">
        <f t="shared" si="436"/>
        <v>0</v>
      </c>
      <c r="AK208" s="115">
        <f t="shared" si="436"/>
        <v>0</v>
      </c>
      <c r="AL208" s="115">
        <f t="shared" si="436"/>
        <v>0</v>
      </c>
      <c r="AM208" s="115">
        <f t="shared" si="436"/>
        <v>0</v>
      </c>
      <c r="AN208" s="115">
        <f t="shared" si="436"/>
        <v>0</v>
      </c>
      <c r="AO208" s="115">
        <f t="shared" si="436"/>
        <v>0</v>
      </c>
      <c r="AP208" s="115">
        <f t="shared" si="436"/>
        <v>0</v>
      </c>
      <c r="AQ208" s="115">
        <f t="shared" si="436"/>
        <v>0</v>
      </c>
      <c r="AR208" s="115">
        <f t="shared" si="436"/>
        <v>0</v>
      </c>
      <c r="AS208" s="115">
        <f t="shared" si="436"/>
        <v>0</v>
      </c>
      <c r="AT208" s="115">
        <f t="shared" si="436"/>
        <v>0</v>
      </c>
      <c r="AU208" s="115">
        <f t="shared" si="436"/>
        <v>0</v>
      </c>
      <c r="AV208" s="115">
        <f t="shared" si="436"/>
        <v>0</v>
      </c>
      <c r="AW208" s="115">
        <f t="shared" si="436"/>
        <v>0</v>
      </c>
      <c r="AX208" s="115">
        <f t="shared" si="436"/>
        <v>0</v>
      </c>
      <c r="AY208" s="115">
        <f t="shared" si="436"/>
        <v>0</v>
      </c>
      <c r="AZ208" s="115">
        <f t="shared" si="436"/>
        <v>0</v>
      </c>
      <c r="BA208" s="115">
        <f t="shared" si="436"/>
        <v>0</v>
      </c>
      <c r="BB208" s="115">
        <f t="shared" si="436"/>
        <v>0</v>
      </c>
      <c r="BC208" s="115">
        <f t="shared" si="436"/>
        <v>0</v>
      </c>
      <c r="BD208" s="115">
        <f t="shared" si="436"/>
        <v>0</v>
      </c>
      <c r="BE208" s="115">
        <f t="shared" si="436"/>
        <v>0</v>
      </c>
      <c r="BF208" s="115">
        <f t="shared" si="436"/>
        <v>0</v>
      </c>
      <c r="BG208" s="115">
        <f t="shared" si="436"/>
        <v>0</v>
      </c>
      <c r="BH208" s="115">
        <f t="shared" si="436"/>
        <v>0</v>
      </c>
      <c r="BI208" s="115">
        <f t="shared" si="436"/>
        <v>0</v>
      </c>
      <c r="BJ208" s="115">
        <f t="shared" si="436"/>
        <v>0</v>
      </c>
      <c r="BK208" s="115">
        <f t="shared" si="436"/>
        <v>0</v>
      </c>
      <c r="BL208" s="115">
        <f t="shared" si="436"/>
        <v>-40.18143303371297</v>
      </c>
      <c r="BM208" s="115">
        <f t="shared" si="436"/>
        <v>47514.417704966283</v>
      </c>
      <c r="BN208" s="115">
        <f t="shared" si="436"/>
        <v>51793.967704966286</v>
      </c>
      <c r="BO208" s="115">
        <f t="shared" si="436"/>
        <v>55855.977704966288</v>
      </c>
      <c r="BP208" s="115">
        <f t="shared" ref="BP208" si="437">BO213</f>
        <v>60008.717704966286</v>
      </c>
      <c r="BQ208" s="115">
        <f t="shared" ref="BQ208" si="438">BP213</f>
        <v>18148.190000000002</v>
      </c>
      <c r="BR208" s="115">
        <f t="shared" ref="BR208" si="439">BQ213</f>
        <v>20893.750000000004</v>
      </c>
      <c r="BS208" s="115">
        <f t="shared" ref="BS208" si="440">BR213</f>
        <v>23517.58</v>
      </c>
      <c r="BT208" s="115">
        <f t="shared" ref="BT208" si="441">BS213</f>
        <v>25878.600000000002</v>
      </c>
      <c r="BU208" s="115">
        <f t="shared" ref="BU208" si="442">BT213</f>
        <v>27995.270000000004</v>
      </c>
      <c r="BV208" s="115">
        <f t="shared" ref="BV208" si="443">BU213</f>
        <v>29999.530000000002</v>
      </c>
      <c r="BW208" s="115">
        <f t="shared" ref="BW208" si="444">BV213</f>
        <v>31756.590000000004</v>
      </c>
      <c r="BX208" s="115">
        <f t="shared" ref="BX208" si="445">BW213</f>
        <v>33274.320000000007</v>
      </c>
      <c r="BY208" s="115">
        <f t="shared" ref="BY208" si="446">BX213</f>
        <v>33274.320000000007</v>
      </c>
      <c r="BZ208" s="115">
        <f t="shared" ref="BZ208" si="447">BY213</f>
        <v>33274.320000000007</v>
      </c>
      <c r="CA208" s="115">
        <f t="shared" ref="CA208" si="448">BZ213</f>
        <v>33274.320000000007</v>
      </c>
    </row>
    <row r="209" spans="1:79" x14ac:dyDescent="0.2">
      <c r="A209" s="121"/>
      <c r="B209" s="116" t="s">
        <v>258</v>
      </c>
      <c r="C209" s="116"/>
      <c r="D209" s="305">
        <v>0</v>
      </c>
      <c r="E209" s="305">
        <v>0</v>
      </c>
      <c r="F209" s="305">
        <v>0</v>
      </c>
      <c r="G209" s="305">
        <v>0</v>
      </c>
      <c r="H209" s="305">
        <v>0</v>
      </c>
      <c r="I209" s="305">
        <v>0</v>
      </c>
      <c r="J209" s="305">
        <v>0</v>
      </c>
      <c r="K209" s="305">
        <v>0</v>
      </c>
      <c r="L209" s="305">
        <v>0</v>
      </c>
      <c r="M209" s="305">
        <v>0</v>
      </c>
      <c r="N209" s="305">
        <v>0</v>
      </c>
      <c r="O209" s="305">
        <v>0</v>
      </c>
      <c r="P209" s="305">
        <v>0</v>
      </c>
      <c r="Q209" s="305">
        <v>0</v>
      </c>
      <c r="R209" s="305">
        <v>0</v>
      </c>
      <c r="S209" s="305">
        <v>0</v>
      </c>
      <c r="T209" s="305">
        <v>0</v>
      </c>
      <c r="U209" s="305">
        <v>0</v>
      </c>
      <c r="V209" s="305">
        <v>0</v>
      </c>
      <c r="W209" s="305">
        <v>0</v>
      </c>
      <c r="X209" s="305">
        <v>0</v>
      </c>
      <c r="Y209" s="305">
        <v>0</v>
      </c>
      <c r="Z209" s="305">
        <v>0</v>
      </c>
      <c r="AA209" s="305">
        <v>0</v>
      </c>
      <c r="AB209" s="305">
        <v>0</v>
      </c>
      <c r="AC209" s="305">
        <v>0</v>
      </c>
      <c r="AD209" s="305">
        <v>0</v>
      </c>
      <c r="AE209" s="305">
        <v>0</v>
      </c>
      <c r="AF209" s="305">
        <v>0</v>
      </c>
      <c r="AG209" s="305">
        <v>0</v>
      </c>
      <c r="AH209" s="305">
        <v>0</v>
      </c>
      <c r="AI209" s="305">
        <v>0</v>
      </c>
      <c r="AJ209" s="305">
        <v>0</v>
      </c>
      <c r="AK209" s="305">
        <v>0</v>
      </c>
      <c r="AL209" s="305">
        <v>0</v>
      </c>
      <c r="AM209" s="305">
        <v>0</v>
      </c>
      <c r="AN209" s="305">
        <v>0</v>
      </c>
      <c r="AO209" s="305">
        <v>0</v>
      </c>
      <c r="AP209" s="305">
        <v>0</v>
      </c>
      <c r="AQ209" s="305">
        <v>0</v>
      </c>
      <c r="AR209" s="305">
        <v>0</v>
      </c>
      <c r="AS209" s="305">
        <v>0</v>
      </c>
      <c r="AT209" s="305">
        <v>0</v>
      </c>
      <c r="AU209" s="305">
        <v>0</v>
      </c>
      <c r="AV209" s="305">
        <v>0</v>
      </c>
      <c r="AW209" s="305">
        <v>0</v>
      </c>
      <c r="AX209" s="305">
        <v>0</v>
      </c>
      <c r="AY209" s="305">
        <v>0</v>
      </c>
      <c r="AZ209" s="305">
        <v>0</v>
      </c>
      <c r="BA209" s="305">
        <v>0</v>
      </c>
      <c r="BB209" s="305">
        <v>0</v>
      </c>
      <c r="BC209" s="305">
        <v>0</v>
      </c>
      <c r="BD209" s="305">
        <v>0</v>
      </c>
      <c r="BE209" s="305">
        <v>0</v>
      </c>
      <c r="BF209" s="305">
        <v>0</v>
      </c>
      <c r="BG209" s="305">
        <v>0</v>
      </c>
      <c r="BH209" s="305">
        <v>0</v>
      </c>
      <c r="BI209" s="305">
        <v>0</v>
      </c>
      <c r="BJ209" s="305">
        <v>0</v>
      </c>
      <c r="BK209" s="305">
        <v>0</v>
      </c>
      <c r="BL209" s="305">
        <v>0</v>
      </c>
      <c r="BM209" s="305">
        <v>0</v>
      </c>
      <c r="BN209" s="305">
        <v>0</v>
      </c>
      <c r="BO209" s="305">
        <v>0</v>
      </c>
      <c r="BP209" s="305">
        <v>-45312.897704966286</v>
      </c>
      <c r="BQ209" s="305">
        <v>0</v>
      </c>
      <c r="BR209" s="305">
        <v>0</v>
      </c>
      <c r="BS209" s="305">
        <v>0</v>
      </c>
      <c r="BT209" s="305">
        <v>0</v>
      </c>
      <c r="BU209" s="305">
        <v>0</v>
      </c>
      <c r="BV209" s="305">
        <v>0</v>
      </c>
      <c r="BW209" s="305">
        <v>0</v>
      </c>
      <c r="BX209" s="305"/>
      <c r="BY209" s="305"/>
      <c r="BZ209" s="305"/>
      <c r="CA209" s="305"/>
    </row>
    <row r="210" spans="1:79" x14ac:dyDescent="0.2">
      <c r="A210" s="121"/>
      <c r="B210" s="116" t="s">
        <v>281</v>
      </c>
      <c r="C210" s="116"/>
      <c r="D210" s="305">
        <v>0</v>
      </c>
      <c r="E210" s="305">
        <v>0</v>
      </c>
      <c r="F210" s="305">
        <v>0</v>
      </c>
      <c r="G210" s="305">
        <v>0</v>
      </c>
      <c r="H210" s="305">
        <v>0</v>
      </c>
      <c r="I210" s="305">
        <v>0</v>
      </c>
      <c r="J210" s="305">
        <v>0</v>
      </c>
      <c r="K210" s="305">
        <v>0</v>
      </c>
      <c r="L210" s="305">
        <v>0</v>
      </c>
      <c r="M210" s="305">
        <v>0</v>
      </c>
      <c r="N210" s="305">
        <v>0</v>
      </c>
      <c r="O210" s="305">
        <v>0</v>
      </c>
      <c r="P210" s="305">
        <v>0</v>
      </c>
      <c r="Q210" s="305">
        <v>0</v>
      </c>
      <c r="R210" s="305">
        <v>0</v>
      </c>
      <c r="S210" s="305">
        <v>0</v>
      </c>
      <c r="T210" s="305">
        <v>0</v>
      </c>
      <c r="U210" s="305">
        <v>0</v>
      </c>
      <c r="V210" s="305">
        <v>0</v>
      </c>
      <c r="W210" s="305">
        <v>0</v>
      </c>
      <c r="X210" s="305">
        <v>0</v>
      </c>
      <c r="Y210" s="305">
        <v>0</v>
      </c>
      <c r="Z210" s="305">
        <v>0</v>
      </c>
      <c r="AA210" s="305">
        <v>0</v>
      </c>
      <c r="AB210" s="305">
        <v>0</v>
      </c>
      <c r="AC210" s="305">
        <v>0</v>
      </c>
      <c r="AD210" s="305">
        <v>0</v>
      </c>
      <c r="AE210" s="305">
        <v>0</v>
      </c>
      <c r="AF210" s="305">
        <v>0</v>
      </c>
      <c r="AG210" s="305">
        <v>0</v>
      </c>
      <c r="AH210" s="305">
        <v>0</v>
      </c>
      <c r="AI210" s="305">
        <v>0</v>
      </c>
      <c r="AJ210" s="305">
        <v>0</v>
      </c>
      <c r="AK210" s="305">
        <v>0</v>
      </c>
      <c r="AL210" s="305">
        <v>0</v>
      </c>
      <c r="AM210" s="305">
        <v>0</v>
      </c>
      <c r="AN210" s="305">
        <v>0</v>
      </c>
      <c r="AO210" s="305">
        <v>0</v>
      </c>
      <c r="AP210" s="305">
        <v>0</v>
      </c>
      <c r="AQ210" s="305">
        <v>0</v>
      </c>
      <c r="AR210" s="305">
        <v>0</v>
      </c>
      <c r="AS210" s="305">
        <v>0</v>
      </c>
      <c r="AT210" s="305">
        <v>0</v>
      </c>
      <c r="AU210" s="305">
        <v>0</v>
      </c>
      <c r="AV210" s="305">
        <v>0</v>
      </c>
      <c r="AW210" s="305">
        <v>0</v>
      </c>
      <c r="AX210" s="305">
        <v>0</v>
      </c>
      <c r="AY210" s="305">
        <v>0</v>
      </c>
      <c r="AZ210" s="305">
        <v>0</v>
      </c>
      <c r="BA210" s="305">
        <v>0</v>
      </c>
      <c r="BB210" s="305">
        <v>0</v>
      </c>
      <c r="BC210" s="305">
        <v>0</v>
      </c>
      <c r="BD210" s="305">
        <v>0</v>
      </c>
      <c r="BE210" s="305">
        <v>0</v>
      </c>
      <c r="BF210" s="305">
        <v>0</v>
      </c>
      <c r="BG210" s="305">
        <v>0</v>
      </c>
      <c r="BH210" s="305">
        <v>0</v>
      </c>
      <c r="BI210" s="305">
        <v>0</v>
      </c>
      <c r="BJ210" s="305">
        <v>0</v>
      </c>
      <c r="BK210" s="305">
        <v>0</v>
      </c>
      <c r="BL210" s="305">
        <v>45353.079138000001</v>
      </c>
      <c r="BM210" s="305">
        <v>0</v>
      </c>
      <c r="BN210" s="305">
        <v>0</v>
      </c>
      <c r="BO210" s="305">
        <v>0</v>
      </c>
      <c r="BP210" s="305">
        <v>0</v>
      </c>
      <c r="BQ210" s="305">
        <v>0</v>
      </c>
      <c r="BR210" s="305">
        <v>0</v>
      </c>
      <c r="BS210" s="305">
        <v>0</v>
      </c>
      <c r="BT210" s="305">
        <v>0</v>
      </c>
      <c r="BU210" s="305">
        <v>0</v>
      </c>
      <c r="BV210" s="305">
        <v>0</v>
      </c>
      <c r="BW210" s="305">
        <v>0</v>
      </c>
      <c r="BX210" s="305"/>
      <c r="BY210" s="305"/>
      <c r="BZ210" s="305"/>
      <c r="CA210" s="305"/>
    </row>
    <row r="211" spans="1:79" x14ac:dyDescent="0.2">
      <c r="A211" s="116"/>
      <c r="B211" s="116" t="s">
        <v>279</v>
      </c>
      <c r="C211" s="124"/>
      <c r="D211" s="305">
        <v>0</v>
      </c>
      <c r="E211" s="305">
        <v>0</v>
      </c>
      <c r="F211" s="305">
        <v>0</v>
      </c>
      <c r="G211" s="305">
        <v>0</v>
      </c>
      <c r="H211" s="305">
        <v>0</v>
      </c>
      <c r="I211" s="305">
        <v>0</v>
      </c>
      <c r="J211" s="305">
        <v>0</v>
      </c>
      <c r="K211" s="305">
        <v>0</v>
      </c>
      <c r="L211" s="305">
        <v>0</v>
      </c>
      <c r="M211" s="305">
        <v>0</v>
      </c>
      <c r="N211" s="305">
        <v>0</v>
      </c>
      <c r="O211" s="305">
        <v>0</v>
      </c>
      <c r="P211" s="305">
        <v>0</v>
      </c>
      <c r="Q211" s="305">
        <v>0</v>
      </c>
      <c r="R211" s="305">
        <v>0</v>
      </c>
      <c r="S211" s="305">
        <v>0</v>
      </c>
      <c r="T211" s="305">
        <v>0</v>
      </c>
      <c r="U211" s="305">
        <v>0</v>
      </c>
      <c r="V211" s="305">
        <v>0</v>
      </c>
      <c r="W211" s="305">
        <v>0</v>
      </c>
      <c r="X211" s="305">
        <v>0</v>
      </c>
      <c r="Y211" s="305">
        <v>0</v>
      </c>
      <c r="Z211" s="305">
        <v>0</v>
      </c>
      <c r="AA211" s="305">
        <v>0</v>
      </c>
      <c r="AB211" s="305">
        <v>0</v>
      </c>
      <c r="AC211" s="305">
        <v>0</v>
      </c>
      <c r="AD211" s="305">
        <v>0</v>
      </c>
      <c r="AE211" s="305">
        <v>0</v>
      </c>
      <c r="AF211" s="305">
        <v>0</v>
      </c>
      <c r="AG211" s="305">
        <v>0</v>
      </c>
      <c r="AH211" s="305">
        <v>0</v>
      </c>
      <c r="AI211" s="305">
        <v>0</v>
      </c>
      <c r="AJ211" s="305">
        <v>0</v>
      </c>
      <c r="AK211" s="305">
        <v>0</v>
      </c>
      <c r="AL211" s="305">
        <v>0</v>
      </c>
      <c r="AM211" s="305">
        <v>0</v>
      </c>
      <c r="AN211" s="305">
        <v>0</v>
      </c>
      <c r="AO211" s="305">
        <v>0</v>
      </c>
      <c r="AP211" s="305">
        <v>0</v>
      </c>
      <c r="AQ211" s="305">
        <v>0</v>
      </c>
      <c r="AR211" s="305">
        <v>0</v>
      </c>
      <c r="AS211" s="305">
        <v>0</v>
      </c>
      <c r="AT211" s="305">
        <v>0</v>
      </c>
      <c r="AU211" s="305">
        <v>0</v>
      </c>
      <c r="AV211" s="305">
        <v>0</v>
      </c>
      <c r="AW211" s="305">
        <v>0</v>
      </c>
      <c r="AX211" s="305">
        <v>0</v>
      </c>
      <c r="AY211" s="305">
        <v>0</v>
      </c>
      <c r="AZ211" s="305">
        <v>0</v>
      </c>
      <c r="BA211" s="305">
        <v>0</v>
      </c>
      <c r="BB211" s="305">
        <v>0</v>
      </c>
      <c r="BC211" s="305">
        <v>0</v>
      </c>
      <c r="BD211" s="305">
        <v>0</v>
      </c>
      <c r="BE211" s="305">
        <v>0</v>
      </c>
      <c r="BF211" s="305">
        <v>0</v>
      </c>
      <c r="BG211" s="305">
        <v>0</v>
      </c>
      <c r="BH211" s="305">
        <v>0</v>
      </c>
      <c r="BI211" s="305">
        <v>0</v>
      </c>
      <c r="BJ211" s="305">
        <v>0</v>
      </c>
      <c r="BK211" s="305">
        <v>-40.18143303371297</v>
      </c>
      <c r="BL211" s="117">
        <f>'Schedule 46&amp;49'!C12</f>
        <v>2201.52</v>
      </c>
      <c r="BM211" s="117">
        <f>'Schedule 46&amp;49'!D12</f>
        <v>4279.55</v>
      </c>
      <c r="BN211" s="117">
        <f>'Schedule 46&amp;49'!E12</f>
        <v>4062.01</v>
      </c>
      <c r="BO211" s="117">
        <f>'Schedule 46&amp;49'!F12</f>
        <v>4152.74</v>
      </c>
      <c r="BP211" s="117">
        <f>'Schedule 46&amp;49'!G12</f>
        <v>3452.37</v>
      </c>
      <c r="BQ211" s="117">
        <f>'Schedule 46&amp;49'!H12</f>
        <v>2745.56</v>
      </c>
      <c r="BR211" s="117">
        <f>'Schedule 46&amp;49'!I12</f>
        <v>2623.83</v>
      </c>
      <c r="BS211" s="117">
        <f>'Schedule 46&amp;49'!J12</f>
        <v>2361.02</v>
      </c>
      <c r="BT211" s="117">
        <f>'Schedule 46&amp;49'!K12</f>
        <v>2116.67</v>
      </c>
      <c r="BU211" s="117">
        <f>'Schedule 46&amp;49'!L12</f>
        <v>2004.26</v>
      </c>
      <c r="BV211" s="117">
        <f>'Schedule 46&amp;49'!M12</f>
        <v>1757.06</v>
      </c>
      <c r="BW211" s="117">
        <f>'Schedule 46&amp;49'!N12</f>
        <v>1517.73</v>
      </c>
      <c r="BX211" s="117"/>
      <c r="BY211" s="117"/>
      <c r="BZ211" s="305"/>
      <c r="CA211" s="305"/>
    </row>
    <row r="212" spans="1:79" x14ac:dyDescent="0.2">
      <c r="B212" s="39" t="s">
        <v>260</v>
      </c>
      <c r="D212" s="118">
        <f t="shared" ref="D212:BO212" si="449">SUM(D209:D211)</f>
        <v>0</v>
      </c>
      <c r="E212" s="118">
        <f t="shared" si="449"/>
        <v>0</v>
      </c>
      <c r="F212" s="118">
        <f t="shared" si="449"/>
        <v>0</v>
      </c>
      <c r="G212" s="118">
        <f t="shared" si="449"/>
        <v>0</v>
      </c>
      <c r="H212" s="118">
        <f t="shared" si="449"/>
        <v>0</v>
      </c>
      <c r="I212" s="118">
        <f t="shared" si="449"/>
        <v>0</v>
      </c>
      <c r="J212" s="118">
        <f t="shared" si="449"/>
        <v>0</v>
      </c>
      <c r="K212" s="118">
        <f t="shared" si="449"/>
        <v>0</v>
      </c>
      <c r="L212" s="118">
        <f t="shared" si="449"/>
        <v>0</v>
      </c>
      <c r="M212" s="118">
        <f t="shared" si="449"/>
        <v>0</v>
      </c>
      <c r="N212" s="118">
        <f t="shared" si="449"/>
        <v>0</v>
      </c>
      <c r="O212" s="118">
        <f t="shared" si="449"/>
        <v>0</v>
      </c>
      <c r="P212" s="118">
        <f t="shared" si="449"/>
        <v>0</v>
      </c>
      <c r="Q212" s="118">
        <f t="shared" si="449"/>
        <v>0</v>
      </c>
      <c r="R212" s="118">
        <f t="shared" si="449"/>
        <v>0</v>
      </c>
      <c r="S212" s="118">
        <f t="shared" si="449"/>
        <v>0</v>
      </c>
      <c r="T212" s="118">
        <f t="shared" si="449"/>
        <v>0</v>
      </c>
      <c r="U212" s="118">
        <f t="shared" si="449"/>
        <v>0</v>
      </c>
      <c r="V212" s="118">
        <f t="shared" si="449"/>
        <v>0</v>
      </c>
      <c r="W212" s="118">
        <f t="shared" si="449"/>
        <v>0</v>
      </c>
      <c r="X212" s="118">
        <f t="shared" si="449"/>
        <v>0</v>
      </c>
      <c r="Y212" s="118">
        <f t="shared" si="449"/>
        <v>0</v>
      </c>
      <c r="Z212" s="118">
        <f t="shared" si="449"/>
        <v>0</v>
      </c>
      <c r="AA212" s="118">
        <f t="shared" si="449"/>
        <v>0</v>
      </c>
      <c r="AB212" s="118">
        <f t="shared" si="449"/>
        <v>0</v>
      </c>
      <c r="AC212" s="118">
        <f t="shared" si="449"/>
        <v>0</v>
      </c>
      <c r="AD212" s="118">
        <f t="shared" si="449"/>
        <v>0</v>
      </c>
      <c r="AE212" s="118">
        <f t="shared" si="449"/>
        <v>0</v>
      </c>
      <c r="AF212" s="118">
        <f t="shared" si="449"/>
        <v>0</v>
      </c>
      <c r="AG212" s="118">
        <f t="shared" si="449"/>
        <v>0</v>
      </c>
      <c r="AH212" s="118">
        <f t="shared" si="449"/>
        <v>0</v>
      </c>
      <c r="AI212" s="118">
        <f t="shared" si="449"/>
        <v>0</v>
      </c>
      <c r="AJ212" s="118">
        <f t="shared" si="449"/>
        <v>0</v>
      </c>
      <c r="AK212" s="118">
        <f t="shared" si="449"/>
        <v>0</v>
      </c>
      <c r="AL212" s="118">
        <f t="shared" si="449"/>
        <v>0</v>
      </c>
      <c r="AM212" s="118">
        <f t="shared" si="449"/>
        <v>0</v>
      </c>
      <c r="AN212" s="118">
        <f t="shared" si="449"/>
        <v>0</v>
      </c>
      <c r="AO212" s="118">
        <f t="shared" si="449"/>
        <v>0</v>
      </c>
      <c r="AP212" s="118">
        <f t="shared" si="449"/>
        <v>0</v>
      </c>
      <c r="AQ212" s="118">
        <f t="shared" si="449"/>
        <v>0</v>
      </c>
      <c r="AR212" s="118">
        <f t="shared" si="449"/>
        <v>0</v>
      </c>
      <c r="AS212" s="118">
        <f t="shared" si="449"/>
        <v>0</v>
      </c>
      <c r="AT212" s="118">
        <f t="shared" si="449"/>
        <v>0</v>
      </c>
      <c r="AU212" s="118">
        <f t="shared" si="449"/>
        <v>0</v>
      </c>
      <c r="AV212" s="118">
        <f t="shared" si="449"/>
        <v>0</v>
      </c>
      <c r="AW212" s="118">
        <f t="shared" si="449"/>
        <v>0</v>
      </c>
      <c r="AX212" s="118">
        <f t="shared" si="449"/>
        <v>0</v>
      </c>
      <c r="AY212" s="118">
        <f t="shared" si="449"/>
        <v>0</v>
      </c>
      <c r="AZ212" s="118">
        <f t="shared" si="449"/>
        <v>0</v>
      </c>
      <c r="BA212" s="118">
        <f t="shared" si="449"/>
        <v>0</v>
      </c>
      <c r="BB212" s="118">
        <f t="shared" si="449"/>
        <v>0</v>
      </c>
      <c r="BC212" s="118">
        <f t="shared" si="449"/>
        <v>0</v>
      </c>
      <c r="BD212" s="118">
        <f t="shared" si="449"/>
        <v>0</v>
      </c>
      <c r="BE212" s="118">
        <f t="shared" si="449"/>
        <v>0</v>
      </c>
      <c r="BF212" s="118">
        <f t="shared" si="449"/>
        <v>0</v>
      </c>
      <c r="BG212" s="118">
        <f t="shared" si="449"/>
        <v>0</v>
      </c>
      <c r="BH212" s="118">
        <f t="shared" si="449"/>
        <v>0</v>
      </c>
      <c r="BI212" s="118">
        <f t="shared" si="449"/>
        <v>0</v>
      </c>
      <c r="BJ212" s="118">
        <f t="shared" si="449"/>
        <v>0</v>
      </c>
      <c r="BK212" s="118">
        <f t="shared" si="449"/>
        <v>-40.18143303371297</v>
      </c>
      <c r="BL212" s="118">
        <f t="shared" si="449"/>
        <v>47554.599137999998</v>
      </c>
      <c r="BM212" s="118">
        <f t="shared" si="449"/>
        <v>4279.55</v>
      </c>
      <c r="BN212" s="118">
        <f t="shared" si="449"/>
        <v>4062.01</v>
      </c>
      <c r="BO212" s="118">
        <f t="shared" si="449"/>
        <v>4152.74</v>
      </c>
      <c r="BP212" s="118">
        <f t="shared" ref="BP212:BV212" si="450">SUM(BP209:BP211)</f>
        <v>-41860.527704966284</v>
      </c>
      <c r="BQ212" s="118">
        <f t="shared" si="450"/>
        <v>2745.56</v>
      </c>
      <c r="BR212" s="118">
        <f t="shared" si="450"/>
        <v>2623.83</v>
      </c>
      <c r="BS212" s="118">
        <f t="shared" si="450"/>
        <v>2361.02</v>
      </c>
      <c r="BT212" s="118">
        <f t="shared" si="450"/>
        <v>2116.67</v>
      </c>
      <c r="BU212" s="118">
        <f t="shared" si="450"/>
        <v>2004.26</v>
      </c>
      <c r="BV212" s="118">
        <f t="shared" si="450"/>
        <v>1757.06</v>
      </c>
      <c r="BW212" s="118">
        <f t="shared" ref="BW212:CA212" si="451">SUM(BW209:BW211)</f>
        <v>1517.73</v>
      </c>
      <c r="BX212" s="118">
        <f t="shared" si="451"/>
        <v>0</v>
      </c>
      <c r="BY212" s="118">
        <f t="shared" si="451"/>
        <v>0</v>
      </c>
      <c r="BZ212" s="118">
        <f t="shared" si="451"/>
        <v>0</v>
      </c>
      <c r="CA212" s="118">
        <f t="shared" si="451"/>
        <v>0</v>
      </c>
    </row>
    <row r="213" spans="1:79" s="25" customFormat="1" x14ac:dyDescent="0.2">
      <c r="B213" s="25" t="s">
        <v>261</v>
      </c>
      <c r="D213" s="115">
        <f t="shared" ref="D213:BO213" si="452">D208+D212</f>
        <v>0</v>
      </c>
      <c r="E213" s="115">
        <f t="shared" si="452"/>
        <v>0</v>
      </c>
      <c r="F213" s="115">
        <f t="shared" si="452"/>
        <v>0</v>
      </c>
      <c r="G213" s="115">
        <f t="shared" si="452"/>
        <v>0</v>
      </c>
      <c r="H213" s="115">
        <f t="shared" si="452"/>
        <v>0</v>
      </c>
      <c r="I213" s="115">
        <f t="shared" si="452"/>
        <v>0</v>
      </c>
      <c r="J213" s="115">
        <f t="shared" si="452"/>
        <v>0</v>
      </c>
      <c r="K213" s="115">
        <f t="shared" si="452"/>
        <v>0</v>
      </c>
      <c r="L213" s="115">
        <f t="shared" si="452"/>
        <v>0</v>
      </c>
      <c r="M213" s="115">
        <f t="shared" si="452"/>
        <v>0</v>
      </c>
      <c r="N213" s="115">
        <f t="shared" si="452"/>
        <v>0</v>
      </c>
      <c r="O213" s="115">
        <f t="shared" si="452"/>
        <v>0</v>
      </c>
      <c r="P213" s="115">
        <f t="shared" si="452"/>
        <v>0</v>
      </c>
      <c r="Q213" s="115">
        <f t="shared" si="452"/>
        <v>0</v>
      </c>
      <c r="R213" s="115">
        <f t="shared" si="452"/>
        <v>0</v>
      </c>
      <c r="S213" s="115">
        <f t="shared" si="452"/>
        <v>0</v>
      </c>
      <c r="T213" s="115">
        <f t="shared" si="452"/>
        <v>0</v>
      </c>
      <c r="U213" s="115">
        <f t="shared" si="452"/>
        <v>0</v>
      </c>
      <c r="V213" s="115">
        <f t="shared" si="452"/>
        <v>0</v>
      </c>
      <c r="W213" s="115">
        <f t="shared" si="452"/>
        <v>0</v>
      </c>
      <c r="X213" s="115">
        <f t="shared" si="452"/>
        <v>0</v>
      </c>
      <c r="Y213" s="115">
        <f t="shared" si="452"/>
        <v>0</v>
      </c>
      <c r="Z213" s="115">
        <f t="shared" si="452"/>
        <v>0</v>
      </c>
      <c r="AA213" s="115">
        <f t="shared" si="452"/>
        <v>0</v>
      </c>
      <c r="AB213" s="115">
        <f t="shared" si="452"/>
        <v>0</v>
      </c>
      <c r="AC213" s="115">
        <f t="shared" si="452"/>
        <v>0</v>
      </c>
      <c r="AD213" s="115">
        <f t="shared" si="452"/>
        <v>0</v>
      </c>
      <c r="AE213" s="115">
        <f t="shared" si="452"/>
        <v>0</v>
      </c>
      <c r="AF213" s="115">
        <f t="shared" si="452"/>
        <v>0</v>
      </c>
      <c r="AG213" s="115">
        <f t="shared" si="452"/>
        <v>0</v>
      </c>
      <c r="AH213" s="115">
        <f t="shared" si="452"/>
        <v>0</v>
      </c>
      <c r="AI213" s="115">
        <f t="shared" si="452"/>
        <v>0</v>
      </c>
      <c r="AJ213" s="115">
        <f t="shared" si="452"/>
        <v>0</v>
      </c>
      <c r="AK213" s="115">
        <f t="shared" si="452"/>
        <v>0</v>
      </c>
      <c r="AL213" s="115">
        <f t="shared" si="452"/>
        <v>0</v>
      </c>
      <c r="AM213" s="115">
        <f t="shared" si="452"/>
        <v>0</v>
      </c>
      <c r="AN213" s="115">
        <f t="shared" si="452"/>
        <v>0</v>
      </c>
      <c r="AO213" s="115">
        <f t="shared" si="452"/>
        <v>0</v>
      </c>
      <c r="AP213" s="115">
        <f t="shared" si="452"/>
        <v>0</v>
      </c>
      <c r="AQ213" s="115">
        <f t="shared" si="452"/>
        <v>0</v>
      </c>
      <c r="AR213" s="115">
        <f t="shared" si="452"/>
        <v>0</v>
      </c>
      <c r="AS213" s="115">
        <f t="shared" si="452"/>
        <v>0</v>
      </c>
      <c r="AT213" s="115">
        <f t="shared" si="452"/>
        <v>0</v>
      </c>
      <c r="AU213" s="115">
        <f t="shared" si="452"/>
        <v>0</v>
      </c>
      <c r="AV213" s="115">
        <f t="shared" si="452"/>
        <v>0</v>
      </c>
      <c r="AW213" s="115">
        <f t="shared" si="452"/>
        <v>0</v>
      </c>
      <c r="AX213" s="115">
        <f t="shared" si="452"/>
        <v>0</v>
      </c>
      <c r="AY213" s="115">
        <f t="shared" si="452"/>
        <v>0</v>
      </c>
      <c r="AZ213" s="115">
        <f t="shared" si="452"/>
        <v>0</v>
      </c>
      <c r="BA213" s="115">
        <f t="shared" si="452"/>
        <v>0</v>
      </c>
      <c r="BB213" s="115">
        <f t="shared" si="452"/>
        <v>0</v>
      </c>
      <c r="BC213" s="115">
        <f t="shared" si="452"/>
        <v>0</v>
      </c>
      <c r="BD213" s="115">
        <f t="shared" si="452"/>
        <v>0</v>
      </c>
      <c r="BE213" s="115">
        <f t="shared" si="452"/>
        <v>0</v>
      </c>
      <c r="BF213" s="115">
        <f t="shared" si="452"/>
        <v>0</v>
      </c>
      <c r="BG213" s="115">
        <f t="shared" si="452"/>
        <v>0</v>
      </c>
      <c r="BH213" s="115">
        <f t="shared" si="452"/>
        <v>0</v>
      </c>
      <c r="BI213" s="115">
        <f t="shared" si="452"/>
        <v>0</v>
      </c>
      <c r="BJ213" s="115">
        <f t="shared" si="452"/>
        <v>0</v>
      </c>
      <c r="BK213" s="115">
        <f t="shared" si="452"/>
        <v>-40.18143303371297</v>
      </c>
      <c r="BL213" s="115">
        <f t="shared" si="452"/>
        <v>47514.417704966283</v>
      </c>
      <c r="BM213" s="115">
        <f t="shared" si="452"/>
        <v>51793.967704966286</v>
      </c>
      <c r="BN213" s="115">
        <f t="shared" si="452"/>
        <v>55855.977704966288</v>
      </c>
      <c r="BO213" s="115">
        <f t="shared" si="452"/>
        <v>60008.717704966286</v>
      </c>
      <c r="BP213" s="115">
        <f t="shared" ref="BP213:BV213" si="453">BP208+BP212</f>
        <v>18148.190000000002</v>
      </c>
      <c r="BQ213" s="115">
        <f t="shared" si="453"/>
        <v>20893.750000000004</v>
      </c>
      <c r="BR213" s="115">
        <f t="shared" si="453"/>
        <v>23517.58</v>
      </c>
      <c r="BS213" s="115">
        <f t="shared" si="453"/>
        <v>25878.600000000002</v>
      </c>
      <c r="BT213" s="115">
        <f t="shared" si="453"/>
        <v>27995.270000000004</v>
      </c>
      <c r="BU213" s="115">
        <f t="shared" si="453"/>
        <v>29999.530000000002</v>
      </c>
      <c r="BV213" s="115">
        <f t="shared" si="453"/>
        <v>31756.590000000004</v>
      </c>
      <c r="BW213" s="115">
        <f t="shared" ref="BW213:CA213" si="454">BW208+BW212</f>
        <v>33274.320000000007</v>
      </c>
      <c r="BX213" s="115">
        <f t="shared" si="454"/>
        <v>33274.320000000007</v>
      </c>
      <c r="BY213" s="115">
        <f t="shared" si="454"/>
        <v>33274.320000000007</v>
      </c>
      <c r="BZ213" s="115">
        <f t="shared" si="454"/>
        <v>33274.320000000007</v>
      </c>
      <c r="CA213" s="115">
        <f t="shared" si="454"/>
        <v>33274.320000000007</v>
      </c>
    </row>
    <row r="214" spans="1:79" ht="10.9" customHeight="1" x14ac:dyDescent="0.2"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  <c r="AH214" s="114"/>
      <c r="AI214" s="114"/>
      <c r="AJ214" s="114"/>
      <c r="AK214" s="114"/>
      <c r="AL214" s="114"/>
      <c r="AM214" s="114"/>
      <c r="AN214" s="114"/>
      <c r="AO214" s="114"/>
      <c r="AP214" s="114"/>
      <c r="AQ214" s="114"/>
      <c r="AR214" s="114"/>
      <c r="AS214" s="114"/>
      <c r="AT214" s="114"/>
      <c r="AU214" s="114"/>
      <c r="AV214" s="114"/>
      <c r="AW214" s="114"/>
      <c r="AX214" s="114"/>
      <c r="AY214" s="114"/>
      <c r="AZ214" s="114"/>
      <c r="BA214" s="114"/>
      <c r="BB214" s="114"/>
      <c r="BC214" s="114"/>
      <c r="BD214" s="114"/>
      <c r="BE214" s="114"/>
      <c r="BF214" s="114"/>
      <c r="BG214" s="114"/>
      <c r="BH214" s="114"/>
      <c r="BI214" s="114"/>
      <c r="BJ214" s="114"/>
      <c r="BK214" s="114"/>
      <c r="BL214" s="114"/>
      <c r="BM214" s="114"/>
      <c r="BN214" s="114"/>
      <c r="BO214" s="114"/>
      <c r="BP214" s="114"/>
      <c r="BQ214" s="114"/>
      <c r="BR214" s="114"/>
      <c r="BS214" s="114"/>
      <c r="BT214" s="114"/>
      <c r="BU214" s="114"/>
      <c r="BV214" s="114"/>
      <c r="BW214" s="115"/>
      <c r="BX214" s="115"/>
      <c r="BY214" s="115"/>
      <c r="BZ214" s="115"/>
      <c r="CA214" s="115"/>
    </row>
    <row r="215" spans="1:79" x14ac:dyDescent="0.2">
      <c r="A215" s="112" t="s">
        <v>287</v>
      </c>
      <c r="B215" s="113"/>
      <c r="C215" s="113"/>
      <c r="D215" s="125"/>
      <c r="E215" s="125"/>
      <c r="F215" s="125"/>
      <c r="G215" s="125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  <c r="BD215" s="125"/>
      <c r="BE215" s="125"/>
      <c r="BF215" s="125"/>
      <c r="BG215" s="125"/>
      <c r="BH215" s="125"/>
      <c r="BI215" s="125"/>
      <c r="BJ215" s="125"/>
      <c r="BK215" s="125"/>
      <c r="BL215" s="125"/>
      <c r="BM215" s="125"/>
      <c r="BN215" s="125"/>
      <c r="BO215" s="125"/>
      <c r="BP215" s="125"/>
      <c r="BQ215" s="125"/>
      <c r="BR215" s="125"/>
      <c r="BS215" s="125"/>
      <c r="BT215" s="125"/>
      <c r="BU215" s="125"/>
      <c r="BV215" s="125"/>
      <c r="BW215" s="125"/>
      <c r="BX215" s="125"/>
      <c r="BY215" s="125"/>
      <c r="BZ215" s="125"/>
      <c r="CA215" s="125"/>
    </row>
    <row r="216" spans="1:79" x14ac:dyDescent="0.2">
      <c r="A216" s="4" t="s">
        <v>256</v>
      </c>
      <c r="C216" s="114">
        <v>18237451</v>
      </c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  <c r="AH216" s="114"/>
      <c r="AI216" s="114"/>
      <c r="AJ216" s="114"/>
      <c r="AK216" s="114"/>
      <c r="AL216" s="114"/>
      <c r="AM216" s="114"/>
      <c r="AN216" s="114"/>
      <c r="AO216" s="114"/>
      <c r="AP216" s="114"/>
      <c r="AQ216" s="114"/>
      <c r="AR216" s="114"/>
      <c r="AS216" s="114"/>
      <c r="AT216" s="114"/>
      <c r="AU216" s="114"/>
      <c r="AV216" s="114"/>
      <c r="AW216" s="114"/>
      <c r="AX216" s="114"/>
      <c r="AY216" s="114"/>
      <c r="AZ216" s="114"/>
      <c r="BA216" s="114"/>
      <c r="BB216" s="114"/>
      <c r="BC216" s="114"/>
      <c r="BD216" s="114"/>
      <c r="BE216" s="114"/>
      <c r="BF216" s="114"/>
      <c r="BG216" s="114"/>
      <c r="BH216" s="114"/>
      <c r="BI216" s="114"/>
      <c r="BJ216" s="114"/>
      <c r="BK216" s="114"/>
      <c r="BL216" s="114"/>
      <c r="BM216" s="114"/>
      <c r="BN216" s="114"/>
      <c r="BO216" s="114"/>
      <c r="BP216" s="114"/>
      <c r="BQ216" s="114"/>
      <c r="BR216" s="114"/>
      <c r="BS216" s="114"/>
      <c r="BT216" s="114"/>
      <c r="BU216" s="114"/>
      <c r="BV216" s="114"/>
    </row>
    <row r="217" spans="1:79" x14ac:dyDescent="0.2">
      <c r="B217" s="39" t="s">
        <v>257</v>
      </c>
      <c r="C217" s="114">
        <v>25400851</v>
      </c>
      <c r="D217" s="115">
        <f>C221</f>
        <v>0</v>
      </c>
      <c r="E217" s="115">
        <f t="shared" ref="E217:BO217" si="455">D221</f>
        <v>0</v>
      </c>
      <c r="F217" s="115">
        <f t="shared" si="455"/>
        <v>0</v>
      </c>
      <c r="G217" s="115">
        <f t="shared" si="455"/>
        <v>0</v>
      </c>
      <c r="H217" s="115">
        <f t="shared" si="455"/>
        <v>0</v>
      </c>
      <c r="I217" s="115">
        <f t="shared" si="455"/>
        <v>0</v>
      </c>
      <c r="J217" s="115">
        <f t="shared" si="455"/>
        <v>0</v>
      </c>
      <c r="K217" s="115">
        <f t="shared" si="455"/>
        <v>0</v>
      </c>
      <c r="L217" s="115">
        <f t="shared" si="455"/>
        <v>0</v>
      </c>
      <c r="M217" s="115">
        <f t="shared" si="455"/>
        <v>0</v>
      </c>
      <c r="N217" s="115">
        <f t="shared" si="455"/>
        <v>0</v>
      </c>
      <c r="O217" s="115">
        <f t="shared" si="455"/>
        <v>0</v>
      </c>
      <c r="P217" s="115">
        <f t="shared" si="455"/>
        <v>0</v>
      </c>
      <c r="Q217" s="115">
        <f t="shared" si="455"/>
        <v>0</v>
      </c>
      <c r="R217" s="115">
        <f t="shared" si="455"/>
        <v>0</v>
      </c>
      <c r="S217" s="115">
        <f t="shared" si="455"/>
        <v>0</v>
      </c>
      <c r="T217" s="115">
        <f t="shared" si="455"/>
        <v>0</v>
      </c>
      <c r="U217" s="115">
        <f t="shared" si="455"/>
        <v>0</v>
      </c>
      <c r="V217" s="115">
        <f t="shared" si="455"/>
        <v>0</v>
      </c>
      <c r="W217" s="115">
        <f t="shared" si="455"/>
        <v>0</v>
      </c>
      <c r="X217" s="115">
        <f t="shared" si="455"/>
        <v>0</v>
      </c>
      <c r="Y217" s="115">
        <f t="shared" si="455"/>
        <v>0</v>
      </c>
      <c r="Z217" s="115">
        <f t="shared" si="455"/>
        <v>0</v>
      </c>
      <c r="AA217" s="115">
        <f t="shared" si="455"/>
        <v>0</v>
      </c>
      <c r="AB217" s="115">
        <f t="shared" si="455"/>
        <v>0</v>
      </c>
      <c r="AC217" s="115">
        <f t="shared" si="455"/>
        <v>0</v>
      </c>
      <c r="AD217" s="115">
        <f t="shared" si="455"/>
        <v>0</v>
      </c>
      <c r="AE217" s="115">
        <f t="shared" si="455"/>
        <v>0</v>
      </c>
      <c r="AF217" s="115">
        <f t="shared" si="455"/>
        <v>0</v>
      </c>
      <c r="AG217" s="115">
        <f t="shared" si="455"/>
        <v>0</v>
      </c>
      <c r="AH217" s="115">
        <f t="shared" si="455"/>
        <v>0</v>
      </c>
      <c r="AI217" s="115">
        <f t="shared" si="455"/>
        <v>0</v>
      </c>
      <c r="AJ217" s="115">
        <f t="shared" si="455"/>
        <v>0</v>
      </c>
      <c r="AK217" s="115">
        <f t="shared" si="455"/>
        <v>0</v>
      </c>
      <c r="AL217" s="115">
        <f t="shared" si="455"/>
        <v>0</v>
      </c>
      <c r="AM217" s="115">
        <f t="shared" si="455"/>
        <v>0</v>
      </c>
      <c r="AN217" s="115">
        <f t="shared" si="455"/>
        <v>0</v>
      </c>
      <c r="AO217" s="115">
        <f t="shared" si="455"/>
        <v>0</v>
      </c>
      <c r="AP217" s="115">
        <f t="shared" si="455"/>
        <v>0</v>
      </c>
      <c r="AQ217" s="115">
        <f t="shared" si="455"/>
        <v>0</v>
      </c>
      <c r="AR217" s="115">
        <f t="shared" si="455"/>
        <v>0</v>
      </c>
      <c r="AS217" s="115">
        <f t="shared" si="455"/>
        <v>0</v>
      </c>
      <c r="AT217" s="115">
        <f t="shared" si="455"/>
        <v>0</v>
      </c>
      <c r="AU217" s="115">
        <f t="shared" si="455"/>
        <v>0</v>
      </c>
      <c r="AV217" s="115">
        <f t="shared" si="455"/>
        <v>0</v>
      </c>
      <c r="AW217" s="115">
        <f t="shared" si="455"/>
        <v>0</v>
      </c>
      <c r="AX217" s="115">
        <f t="shared" si="455"/>
        <v>0</v>
      </c>
      <c r="AY217" s="115">
        <f t="shared" si="455"/>
        <v>0</v>
      </c>
      <c r="AZ217" s="115">
        <f t="shared" si="455"/>
        <v>0</v>
      </c>
      <c r="BA217" s="115">
        <f t="shared" si="455"/>
        <v>0</v>
      </c>
      <c r="BB217" s="115">
        <f t="shared" si="455"/>
        <v>0</v>
      </c>
      <c r="BC217" s="115">
        <f t="shared" si="455"/>
        <v>0</v>
      </c>
      <c r="BD217" s="115">
        <f t="shared" si="455"/>
        <v>0</v>
      </c>
      <c r="BE217" s="115">
        <f t="shared" si="455"/>
        <v>0</v>
      </c>
      <c r="BF217" s="115">
        <f t="shared" si="455"/>
        <v>0</v>
      </c>
      <c r="BG217" s="115">
        <f t="shared" si="455"/>
        <v>0</v>
      </c>
      <c r="BH217" s="115">
        <f t="shared" si="455"/>
        <v>0</v>
      </c>
      <c r="BI217" s="115">
        <f t="shared" si="455"/>
        <v>0</v>
      </c>
      <c r="BJ217" s="115">
        <f t="shared" si="455"/>
        <v>0</v>
      </c>
      <c r="BK217" s="115">
        <f t="shared" si="455"/>
        <v>0</v>
      </c>
      <c r="BL217" s="115">
        <f t="shared" si="455"/>
        <v>0</v>
      </c>
      <c r="BM217" s="115">
        <f t="shared" si="455"/>
        <v>0</v>
      </c>
      <c r="BN217" s="115">
        <f t="shared" si="455"/>
        <v>0</v>
      </c>
      <c r="BO217" s="115">
        <f t="shared" si="455"/>
        <v>0</v>
      </c>
      <c r="BP217" s="115">
        <f t="shared" ref="BP217" si="456">BO221</f>
        <v>0</v>
      </c>
      <c r="BQ217" s="115">
        <f t="shared" ref="BQ217" si="457">BP221</f>
        <v>-1148339.569315165</v>
      </c>
      <c r="BR217" s="115">
        <f t="shared" ref="BR217" si="458">BQ221</f>
        <v>-1072693.1393151651</v>
      </c>
      <c r="BS217" s="115">
        <f t="shared" ref="BS217" si="459">BR221</f>
        <v>-987439.4993151651</v>
      </c>
      <c r="BT217" s="115">
        <f t="shared" ref="BT217" si="460">BS221</f>
        <v>-906842.97931516508</v>
      </c>
      <c r="BU217" s="115">
        <f t="shared" ref="BU217" si="461">BT221</f>
        <v>-832300.25931516511</v>
      </c>
      <c r="BV217" s="115">
        <f t="shared" ref="BV217" si="462">BU221</f>
        <v>-737333.8693151651</v>
      </c>
      <c r="BW217" s="115">
        <f t="shared" ref="BW217" si="463">BV221</f>
        <v>-624153.6293151651</v>
      </c>
      <c r="BX217" s="115">
        <f t="shared" ref="BX217" si="464">BW221</f>
        <v>-484311.17931516509</v>
      </c>
      <c r="BY217" s="115">
        <f t="shared" ref="BY217" si="465">BX221</f>
        <v>-349343.17931516509</v>
      </c>
      <c r="BZ217" s="115">
        <f t="shared" ref="BZ217" si="466">BY221</f>
        <v>-206588.26931516509</v>
      </c>
      <c r="CA217" s="115">
        <f t="shared" ref="CA217" si="467">BZ221</f>
        <v>-85142.659776845932</v>
      </c>
    </row>
    <row r="218" spans="1:79" x14ac:dyDescent="0.2">
      <c r="B218" s="116" t="s">
        <v>258</v>
      </c>
      <c r="C218" s="114"/>
      <c r="D218" s="305">
        <v>0</v>
      </c>
      <c r="E218" s="305">
        <v>0</v>
      </c>
      <c r="F218" s="305">
        <v>0</v>
      </c>
      <c r="G218" s="305">
        <v>0</v>
      </c>
      <c r="H218" s="305">
        <v>0</v>
      </c>
      <c r="I218" s="305">
        <v>0</v>
      </c>
      <c r="J218" s="305">
        <v>0</v>
      </c>
      <c r="K218" s="305">
        <v>0</v>
      </c>
      <c r="L218" s="305">
        <v>0</v>
      </c>
      <c r="M218" s="305">
        <v>0</v>
      </c>
      <c r="N218" s="305">
        <v>0</v>
      </c>
      <c r="O218" s="305">
        <v>0</v>
      </c>
      <c r="P218" s="305">
        <v>0</v>
      </c>
      <c r="Q218" s="305">
        <v>0</v>
      </c>
      <c r="R218" s="305">
        <v>0</v>
      </c>
      <c r="S218" s="305">
        <v>0</v>
      </c>
      <c r="T218" s="305">
        <v>0</v>
      </c>
      <c r="U218" s="305">
        <v>0</v>
      </c>
      <c r="V218" s="305">
        <v>0</v>
      </c>
      <c r="W218" s="305">
        <v>0</v>
      </c>
      <c r="X218" s="305">
        <v>0</v>
      </c>
      <c r="Y218" s="305">
        <v>0</v>
      </c>
      <c r="Z218" s="305">
        <v>0</v>
      </c>
      <c r="AA218" s="305">
        <v>0</v>
      </c>
      <c r="AB218" s="305">
        <v>0</v>
      </c>
      <c r="AC218" s="305">
        <v>0</v>
      </c>
      <c r="AD218" s="305">
        <v>0</v>
      </c>
      <c r="AE218" s="305">
        <v>0</v>
      </c>
      <c r="AF218" s="305">
        <v>0</v>
      </c>
      <c r="AG218" s="305">
        <v>0</v>
      </c>
      <c r="AH218" s="305">
        <v>0</v>
      </c>
      <c r="AI218" s="305">
        <v>0</v>
      </c>
      <c r="AJ218" s="305">
        <v>0</v>
      </c>
      <c r="AK218" s="305">
        <v>0</v>
      </c>
      <c r="AL218" s="305">
        <v>0</v>
      </c>
      <c r="AM218" s="305">
        <v>0</v>
      </c>
      <c r="AN218" s="305">
        <v>0</v>
      </c>
      <c r="AO218" s="305">
        <v>0</v>
      </c>
      <c r="AP218" s="305">
        <v>0</v>
      </c>
      <c r="AQ218" s="305">
        <v>0</v>
      </c>
      <c r="AR218" s="305">
        <v>0</v>
      </c>
      <c r="AS218" s="305">
        <v>0</v>
      </c>
      <c r="AT218" s="305">
        <v>0</v>
      </c>
      <c r="AU218" s="305">
        <v>0</v>
      </c>
      <c r="AV218" s="305">
        <v>0</v>
      </c>
      <c r="AW218" s="305">
        <v>0</v>
      </c>
      <c r="AX218" s="305">
        <v>0</v>
      </c>
      <c r="AY218" s="305">
        <v>0</v>
      </c>
      <c r="AZ218" s="305">
        <v>0</v>
      </c>
      <c r="BA218" s="305">
        <v>0</v>
      </c>
      <c r="BB218" s="305">
        <v>0</v>
      </c>
      <c r="BC218" s="305">
        <v>0</v>
      </c>
      <c r="BD218" s="305">
        <v>0</v>
      </c>
      <c r="BE218" s="305">
        <v>0</v>
      </c>
      <c r="BF218" s="305">
        <v>0</v>
      </c>
      <c r="BG218" s="305">
        <v>0</v>
      </c>
      <c r="BH218" s="305">
        <v>0</v>
      </c>
      <c r="BI218" s="305">
        <v>0</v>
      </c>
      <c r="BJ218" s="305">
        <v>0</v>
      </c>
      <c r="BK218" s="305">
        <v>0</v>
      </c>
      <c r="BL218" s="305">
        <v>0</v>
      </c>
      <c r="BM218" s="305">
        <v>0</v>
      </c>
      <c r="BN218" s="305">
        <v>0</v>
      </c>
      <c r="BO218" s="305">
        <v>0</v>
      </c>
      <c r="BP218" s="305">
        <v>-1231101.069315165</v>
      </c>
      <c r="BQ218" s="305">
        <v>0</v>
      </c>
      <c r="BR218" s="305">
        <v>0</v>
      </c>
      <c r="BS218" s="305">
        <v>0</v>
      </c>
      <c r="BT218" s="305">
        <v>0</v>
      </c>
      <c r="BU218" s="305">
        <v>0</v>
      </c>
      <c r="BV218" s="305">
        <v>0</v>
      </c>
      <c r="BW218" s="305">
        <v>0</v>
      </c>
      <c r="BX218" s="305">
        <v>0</v>
      </c>
      <c r="BY218" s="305">
        <v>0</v>
      </c>
      <c r="BZ218" s="305">
        <v>0</v>
      </c>
      <c r="CA218" s="305">
        <v>0</v>
      </c>
    </row>
    <row r="219" spans="1:79" x14ac:dyDescent="0.2">
      <c r="B219" s="116" t="s">
        <v>259</v>
      </c>
      <c r="D219" s="305">
        <v>0</v>
      </c>
      <c r="E219" s="305">
        <v>0</v>
      </c>
      <c r="F219" s="305">
        <v>0</v>
      </c>
      <c r="G219" s="305">
        <v>0</v>
      </c>
      <c r="H219" s="305">
        <v>0</v>
      </c>
      <c r="I219" s="305">
        <v>0</v>
      </c>
      <c r="J219" s="305">
        <v>0</v>
      </c>
      <c r="K219" s="305">
        <v>0</v>
      </c>
      <c r="L219" s="305">
        <v>0</v>
      </c>
      <c r="M219" s="305">
        <v>0</v>
      </c>
      <c r="N219" s="305">
        <v>0</v>
      </c>
      <c r="O219" s="305">
        <v>0</v>
      </c>
      <c r="P219" s="305">
        <v>0</v>
      </c>
      <c r="Q219" s="305">
        <v>0</v>
      </c>
      <c r="R219" s="305">
        <v>0</v>
      </c>
      <c r="S219" s="305">
        <v>0</v>
      </c>
      <c r="T219" s="305">
        <v>0</v>
      </c>
      <c r="U219" s="305">
        <v>0</v>
      </c>
      <c r="V219" s="305">
        <v>0</v>
      </c>
      <c r="W219" s="305">
        <v>0</v>
      </c>
      <c r="X219" s="305">
        <v>0</v>
      </c>
      <c r="Y219" s="305">
        <v>0</v>
      </c>
      <c r="Z219" s="305">
        <v>0</v>
      </c>
      <c r="AA219" s="305">
        <v>0</v>
      </c>
      <c r="AB219" s="305">
        <v>0</v>
      </c>
      <c r="AC219" s="305">
        <v>0</v>
      </c>
      <c r="AD219" s="305">
        <v>0</v>
      </c>
      <c r="AE219" s="305">
        <v>0</v>
      </c>
      <c r="AF219" s="305">
        <v>0</v>
      </c>
      <c r="AG219" s="305">
        <v>0</v>
      </c>
      <c r="AH219" s="305">
        <v>0</v>
      </c>
      <c r="AI219" s="305">
        <v>0</v>
      </c>
      <c r="AJ219" s="305">
        <v>0</v>
      </c>
      <c r="AK219" s="305">
        <v>0</v>
      </c>
      <c r="AL219" s="305">
        <v>0</v>
      </c>
      <c r="AM219" s="305">
        <v>0</v>
      </c>
      <c r="AN219" s="305">
        <v>0</v>
      </c>
      <c r="AO219" s="305">
        <v>0</v>
      </c>
      <c r="AP219" s="305">
        <v>0</v>
      </c>
      <c r="AQ219" s="305">
        <v>0</v>
      </c>
      <c r="AR219" s="305">
        <v>0</v>
      </c>
      <c r="AS219" s="305">
        <v>0</v>
      </c>
      <c r="AT219" s="305">
        <v>0</v>
      </c>
      <c r="AU219" s="305">
        <v>0</v>
      </c>
      <c r="AV219" s="305">
        <v>0</v>
      </c>
      <c r="AW219" s="305">
        <v>0</v>
      </c>
      <c r="AX219" s="305">
        <v>0</v>
      </c>
      <c r="AY219" s="305">
        <v>0</v>
      </c>
      <c r="AZ219" s="305">
        <v>0</v>
      </c>
      <c r="BA219" s="305">
        <v>0</v>
      </c>
      <c r="BB219" s="305">
        <v>0</v>
      </c>
      <c r="BC219" s="305">
        <v>0</v>
      </c>
      <c r="BD219" s="305">
        <v>0</v>
      </c>
      <c r="BE219" s="305">
        <v>0</v>
      </c>
      <c r="BF219" s="305">
        <v>0</v>
      </c>
      <c r="BG219" s="305">
        <v>0</v>
      </c>
      <c r="BH219" s="305">
        <v>0</v>
      </c>
      <c r="BI219" s="305">
        <v>0</v>
      </c>
      <c r="BJ219" s="305">
        <v>0</v>
      </c>
      <c r="BK219" s="305">
        <v>0</v>
      </c>
      <c r="BL219" s="117">
        <f>-'FPC Sch 7'!C38</f>
        <v>0</v>
      </c>
      <c r="BM219" s="117">
        <f>-'FPC Sch 7'!D38</f>
        <v>0</v>
      </c>
      <c r="BN219" s="117">
        <f>-'FPC Sch 7'!E38</f>
        <v>0</v>
      </c>
      <c r="BO219" s="117">
        <f>-'FPC Sch 7'!F38</f>
        <v>0</v>
      </c>
      <c r="BP219" s="117">
        <f>-'FPC Sch 7'!G38</f>
        <v>82761.5</v>
      </c>
      <c r="BQ219" s="117">
        <f>-'FPC Sch 7'!H38</f>
        <v>75646.429999999993</v>
      </c>
      <c r="BR219" s="117">
        <f>-'FPC Sch 7'!I38</f>
        <v>85253.64</v>
      </c>
      <c r="BS219" s="117">
        <f>-'FPC Sch 7'!J38</f>
        <v>80596.52</v>
      </c>
      <c r="BT219" s="117">
        <f>-'FPC Sch 7'!K38</f>
        <v>74542.720000000001</v>
      </c>
      <c r="BU219" s="117">
        <f>-'FPC Sch 7'!L38</f>
        <v>94966.39</v>
      </c>
      <c r="BV219" s="117">
        <f>-'FPC Sch 7'!M38</f>
        <v>113180.24</v>
      </c>
      <c r="BW219" s="117">
        <f>-'FPC Sch 7'!N38</f>
        <v>139842.45000000001</v>
      </c>
      <c r="BX219" s="305">
        <v>134968</v>
      </c>
      <c r="BY219" s="305">
        <v>142754.91</v>
      </c>
      <c r="BZ219" s="117">
        <f>-'Amort Estimate'!I16</f>
        <v>121445.60953831916</v>
      </c>
      <c r="CA219" s="117">
        <f>-'Amort Estimate'!J16</f>
        <v>100172.68270669022</v>
      </c>
    </row>
    <row r="220" spans="1:79" x14ac:dyDescent="0.2">
      <c r="B220" s="39" t="s">
        <v>260</v>
      </c>
      <c r="D220" s="118">
        <f t="shared" ref="D220:BO220" si="468">SUM(D218:D219)</f>
        <v>0</v>
      </c>
      <c r="E220" s="118">
        <f t="shared" si="468"/>
        <v>0</v>
      </c>
      <c r="F220" s="118">
        <f t="shared" si="468"/>
        <v>0</v>
      </c>
      <c r="G220" s="118">
        <f t="shared" si="468"/>
        <v>0</v>
      </c>
      <c r="H220" s="118">
        <f t="shared" si="468"/>
        <v>0</v>
      </c>
      <c r="I220" s="118">
        <f t="shared" si="468"/>
        <v>0</v>
      </c>
      <c r="J220" s="118">
        <f t="shared" si="468"/>
        <v>0</v>
      </c>
      <c r="K220" s="118">
        <f t="shared" si="468"/>
        <v>0</v>
      </c>
      <c r="L220" s="118">
        <f t="shared" si="468"/>
        <v>0</v>
      </c>
      <c r="M220" s="118">
        <f t="shared" si="468"/>
        <v>0</v>
      </c>
      <c r="N220" s="118">
        <f t="shared" si="468"/>
        <v>0</v>
      </c>
      <c r="O220" s="118">
        <f t="shared" si="468"/>
        <v>0</v>
      </c>
      <c r="P220" s="118">
        <f t="shared" si="468"/>
        <v>0</v>
      </c>
      <c r="Q220" s="118">
        <f t="shared" si="468"/>
        <v>0</v>
      </c>
      <c r="R220" s="118">
        <f t="shared" si="468"/>
        <v>0</v>
      </c>
      <c r="S220" s="118">
        <f t="shared" si="468"/>
        <v>0</v>
      </c>
      <c r="T220" s="118">
        <f t="shared" si="468"/>
        <v>0</v>
      </c>
      <c r="U220" s="118">
        <f t="shared" si="468"/>
        <v>0</v>
      </c>
      <c r="V220" s="118">
        <f t="shared" si="468"/>
        <v>0</v>
      </c>
      <c r="W220" s="118">
        <f t="shared" si="468"/>
        <v>0</v>
      </c>
      <c r="X220" s="118">
        <f t="shared" si="468"/>
        <v>0</v>
      </c>
      <c r="Y220" s="118">
        <f t="shared" si="468"/>
        <v>0</v>
      </c>
      <c r="Z220" s="118">
        <f t="shared" si="468"/>
        <v>0</v>
      </c>
      <c r="AA220" s="118">
        <f t="shared" si="468"/>
        <v>0</v>
      </c>
      <c r="AB220" s="118">
        <f t="shared" si="468"/>
        <v>0</v>
      </c>
      <c r="AC220" s="118">
        <f t="shared" si="468"/>
        <v>0</v>
      </c>
      <c r="AD220" s="118">
        <f t="shared" si="468"/>
        <v>0</v>
      </c>
      <c r="AE220" s="118">
        <f t="shared" si="468"/>
        <v>0</v>
      </c>
      <c r="AF220" s="118">
        <f t="shared" si="468"/>
        <v>0</v>
      </c>
      <c r="AG220" s="118">
        <f t="shared" si="468"/>
        <v>0</v>
      </c>
      <c r="AH220" s="118">
        <f t="shared" si="468"/>
        <v>0</v>
      </c>
      <c r="AI220" s="118">
        <f t="shared" si="468"/>
        <v>0</v>
      </c>
      <c r="AJ220" s="118">
        <f t="shared" si="468"/>
        <v>0</v>
      </c>
      <c r="AK220" s="118">
        <f t="shared" si="468"/>
        <v>0</v>
      </c>
      <c r="AL220" s="118">
        <f t="shared" si="468"/>
        <v>0</v>
      </c>
      <c r="AM220" s="118">
        <f t="shared" si="468"/>
        <v>0</v>
      </c>
      <c r="AN220" s="118">
        <f t="shared" si="468"/>
        <v>0</v>
      </c>
      <c r="AO220" s="118">
        <f t="shared" si="468"/>
        <v>0</v>
      </c>
      <c r="AP220" s="118">
        <f t="shared" si="468"/>
        <v>0</v>
      </c>
      <c r="AQ220" s="118">
        <f t="shared" si="468"/>
        <v>0</v>
      </c>
      <c r="AR220" s="118">
        <f t="shared" si="468"/>
        <v>0</v>
      </c>
      <c r="AS220" s="118">
        <f t="shared" si="468"/>
        <v>0</v>
      </c>
      <c r="AT220" s="118">
        <f t="shared" si="468"/>
        <v>0</v>
      </c>
      <c r="AU220" s="118">
        <f t="shared" si="468"/>
        <v>0</v>
      </c>
      <c r="AV220" s="118">
        <f t="shared" si="468"/>
        <v>0</v>
      </c>
      <c r="AW220" s="118">
        <f t="shared" si="468"/>
        <v>0</v>
      </c>
      <c r="AX220" s="118">
        <f t="shared" si="468"/>
        <v>0</v>
      </c>
      <c r="AY220" s="118">
        <f t="shared" si="468"/>
        <v>0</v>
      </c>
      <c r="AZ220" s="118">
        <f t="shared" si="468"/>
        <v>0</v>
      </c>
      <c r="BA220" s="118">
        <f t="shared" si="468"/>
        <v>0</v>
      </c>
      <c r="BB220" s="118">
        <f t="shared" si="468"/>
        <v>0</v>
      </c>
      <c r="BC220" s="118">
        <f t="shared" si="468"/>
        <v>0</v>
      </c>
      <c r="BD220" s="118">
        <f t="shared" si="468"/>
        <v>0</v>
      </c>
      <c r="BE220" s="118">
        <f t="shared" si="468"/>
        <v>0</v>
      </c>
      <c r="BF220" s="118">
        <f t="shared" si="468"/>
        <v>0</v>
      </c>
      <c r="BG220" s="118">
        <f t="shared" si="468"/>
        <v>0</v>
      </c>
      <c r="BH220" s="118">
        <f t="shared" si="468"/>
        <v>0</v>
      </c>
      <c r="BI220" s="118">
        <f t="shared" si="468"/>
        <v>0</v>
      </c>
      <c r="BJ220" s="118">
        <f t="shared" si="468"/>
        <v>0</v>
      </c>
      <c r="BK220" s="118">
        <f t="shared" si="468"/>
        <v>0</v>
      </c>
      <c r="BL220" s="118">
        <f t="shared" si="468"/>
        <v>0</v>
      </c>
      <c r="BM220" s="118">
        <f t="shared" si="468"/>
        <v>0</v>
      </c>
      <c r="BN220" s="118">
        <f t="shared" si="468"/>
        <v>0</v>
      </c>
      <c r="BO220" s="118">
        <f t="shared" si="468"/>
        <v>0</v>
      </c>
      <c r="BP220" s="118">
        <f t="shared" ref="BP220:BV220" si="469">SUM(BP218:BP219)</f>
        <v>-1148339.569315165</v>
      </c>
      <c r="BQ220" s="118">
        <f t="shared" si="469"/>
        <v>75646.429999999993</v>
      </c>
      <c r="BR220" s="118">
        <f t="shared" si="469"/>
        <v>85253.64</v>
      </c>
      <c r="BS220" s="118">
        <f t="shared" si="469"/>
        <v>80596.52</v>
      </c>
      <c r="BT220" s="118">
        <f t="shared" si="469"/>
        <v>74542.720000000001</v>
      </c>
      <c r="BU220" s="118">
        <f t="shared" si="469"/>
        <v>94966.39</v>
      </c>
      <c r="BV220" s="118">
        <f t="shared" si="469"/>
        <v>113180.24</v>
      </c>
      <c r="BW220" s="118">
        <f t="shared" ref="BW220:CA220" si="470">SUM(BW218:BW219)</f>
        <v>139842.45000000001</v>
      </c>
      <c r="BX220" s="118">
        <f t="shared" si="470"/>
        <v>134968</v>
      </c>
      <c r="BY220" s="118">
        <f t="shared" si="470"/>
        <v>142754.91</v>
      </c>
      <c r="BZ220" s="118">
        <f t="shared" si="470"/>
        <v>121445.60953831916</v>
      </c>
      <c r="CA220" s="118">
        <f t="shared" si="470"/>
        <v>100172.68270669022</v>
      </c>
    </row>
    <row r="221" spans="1:79" x14ac:dyDescent="0.2">
      <c r="B221" s="39" t="s">
        <v>261</v>
      </c>
      <c r="D221" s="115">
        <f t="shared" ref="D221:BO221" si="471">D217+D220</f>
        <v>0</v>
      </c>
      <c r="E221" s="115">
        <f t="shared" si="471"/>
        <v>0</v>
      </c>
      <c r="F221" s="115">
        <f t="shared" si="471"/>
        <v>0</v>
      </c>
      <c r="G221" s="115">
        <f t="shared" si="471"/>
        <v>0</v>
      </c>
      <c r="H221" s="115">
        <f t="shared" si="471"/>
        <v>0</v>
      </c>
      <c r="I221" s="115">
        <f t="shared" si="471"/>
        <v>0</v>
      </c>
      <c r="J221" s="115">
        <f t="shared" si="471"/>
        <v>0</v>
      </c>
      <c r="K221" s="115">
        <f t="shared" si="471"/>
        <v>0</v>
      </c>
      <c r="L221" s="115">
        <f t="shared" si="471"/>
        <v>0</v>
      </c>
      <c r="M221" s="115">
        <f t="shared" si="471"/>
        <v>0</v>
      </c>
      <c r="N221" s="115">
        <f t="shared" si="471"/>
        <v>0</v>
      </c>
      <c r="O221" s="115">
        <f t="shared" si="471"/>
        <v>0</v>
      </c>
      <c r="P221" s="115">
        <f t="shared" si="471"/>
        <v>0</v>
      </c>
      <c r="Q221" s="115">
        <f t="shared" si="471"/>
        <v>0</v>
      </c>
      <c r="R221" s="115">
        <f t="shared" si="471"/>
        <v>0</v>
      </c>
      <c r="S221" s="115">
        <f t="shared" si="471"/>
        <v>0</v>
      </c>
      <c r="T221" s="115">
        <f t="shared" si="471"/>
        <v>0</v>
      </c>
      <c r="U221" s="115">
        <f t="shared" si="471"/>
        <v>0</v>
      </c>
      <c r="V221" s="115">
        <f t="shared" si="471"/>
        <v>0</v>
      </c>
      <c r="W221" s="115">
        <f t="shared" si="471"/>
        <v>0</v>
      </c>
      <c r="X221" s="115">
        <f t="shared" si="471"/>
        <v>0</v>
      </c>
      <c r="Y221" s="115">
        <f t="shared" si="471"/>
        <v>0</v>
      </c>
      <c r="Z221" s="115">
        <f t="shared" si="471"/>
        <v>0</v>
      </c>
      <c r="AA221" s="115">
        <f t="shared" si="471"/>
        <v>0</v>
      </c>
      <c r="AB221" s="115">
        <f t="shared" si="471"/>
        <v>0</v>
      </c>
      <c r="AC221" s="115">
        <f t="shared" si="471"/>
        <v>0</v>
      </c>
      <c r="AD221" s="115">
        <f t="shared" si="471"/>
        <v>0</v>
      </c>
      <c r="AE221" s="115">
        <f t="shared" si="471"/>
        <v>0</v>
      </c>
      <c r="AF221" s="115">
        <f t="shared" si="471"/>
        <v>0</v>
      </c>
      <c r="AG221" s="115">
        <f t="shared" si="471"/>
        <v>0</v>
      </c>
      <c r="AH221" s="115">
        <f t="shared" si="471"/>
        <v>0</v>
      </c>
      <c r="AI221" s="115">
        <f t="shared" si="471"/>
        <v>0</v>
      </c>
      <c r="AJ221" s="115">
        <f t="shared" si="471"/>
        <v>0</v>
      </c>
      <c r="AK221" s="115">
        <f t="shared" si="471"/>
        <v>0</v>
      </c>
      <c r="AL221" s="115">
        <f t="shared" si="471"/>
        <v>0</v>
      </c>
      <c r="AM221" s="115">
        <f t="shared" si="471"/>
        <v>0</v>
      </c>
      <c r="AN221" s="115">
        <f t="shared" si="471"/>
        <v>0</v>
      </c>
      <c r="AO221" s="115">
        <f t="shared" si="471"/>
        <v>0</v>
      </c>
      <c r="AP221" s="115">
        <f t="shared" si="471"/>
        <v>0</v>
      </c>
      <c r="AQ221" s="115">
        <f t="shared" si="471"/>
        <v>0</v>
      </c>
      <c r="AR221" s="115">
        <f t="shared" si="471"/>
        <v>0</v>
      </c>
      <c r="AS221" s="115">
        <f t="shared" si="471"/>
        <v>0</v>
      </c>
      <c r="AT221" s="115">
        <f t="shared" si="471"/>
        <v>0</v>
      </c>
      <c r="AU221" s="115">
        <f t="shared" si="471"/>
        <v>0</v>
      </c>
      <c r="AV221" s="115">
        <f t="shared" si="471"/>
        <v>0</v>
      </c>
      <c r="AW221" s="115">
        <f t="shared" si="471"/>
        <v>0</v>
      </c>
      <c r="AX221" s="115">
        <f t="shared" si="471"/>
        <v>0</v>
      </c>
      <c r="AY221" s="115">
        <f t="shared" si="471"/>
        <v>0</v>
      </c>
      <c r="AZ221" s="115">
        <f t="shared" si="471"/>
        <v>0</v>
      </c>
      <c r="BA221" s="115">
        <f t="shared" si="471"/>
        <v>0</v>
      </c>
      <c r="BB221" s="115">
        <f t="shared" si="471"/>
        <v>0</v>
      </c>
      <c r="BC221" s="115">
        <f t="shared" si="471"/>
        <v>0</v>
      </c>
      <c r="BD221" s="115">
        <f t="shared" si="471"/>
        <v>0</v>
      </c>
      <c r="BE221" s="115">
        <f t="shared" si="471"/>
        <v>0</v>
      </c>
      <c r="BF221" s="115">
        <f t="shared" si="471"/>
        <v>0</v>
      </c>
      <c r="BG221" s="115">
        <f t="shared" si="471"/>
        <v>0</v>
      </c>
      <c r="BH221" s="115">
        <f t="shared" si="471"/>
        <v>0</v>
      </c>
      <c r="BI221" s="115">
        <f t="shared" si="471"/>
        <v>0</v>
      </c>
      <c r="BJ221" s="115">
        <f t="shared" si="471"/>
        <v>0</v>
      </c>
      <c r="BK221" s="115">
        <f t="shared" si="471"/>
        <v>0</v>
      </c>
      <c r="BL221" s="115">
        <f t="shared" si="471"/>
        <v>0</v>
      </c>
      <c r="BM221" s="115">
        <f t="shared" si="471"/>
        <v>0</v>
      </c>
      <c r="BN221" s="115">
        <f t="shared" si="471"/>
        <v>0</v>
      </c>
      <c r="BO221" s="115">
        <f t="shared" si="471"/>
        <v>0</v>
      </c>
      <c r="BP221" s="115">
        <f t="shared" ref="BP221:BV221" si="472">BP217+BP220</f>
        <v>-1148339.569315165</v>
      </c>
      <c r="BQ221" s="115">
        <f t="shared" si="472"/>
        <v>-1072693.1393151651</v>
      </c>
      <c r="BR221" s="115">
        <f t="shared" si="472"/>
        <v>-987439.4993151651</v>
      </c>
      <c r="BS221" s="115">
        <f t="shared" si="472"/>
        <v>-906842.97931516508</v>
      </c>
      <c r="BT221" s="115">
        <f t="shared" si="472"/>
        <v>-832300.25931516511</v>
      </c>
      <c r="BU221" s="115">
        <f t="shared" si="472"/>
        <v>-737333.8693151651</v>
      </c>
      <c r="BV221" s="115">
        <f t="shared" si="472"/>
        <v>-624153.6293151651</v>
      </c>
      <c r="BW221" s="115">
        <f t="shared" ref="BW221:CA221" si="473">BW217+BW220</f>
        <v>-484311.17931516509</v>
      </c>
      <c r="BX221" s="115">
        <f t="shared" si="473"/>
        <v>-349343.17931516509</v>
      </c>
      <c r="BY221" s="115">
        <f t="shared" si="473"/>
        <v>-206588.26931516509</v>
      </c>
      <c r="BZ221" s="115">
        <f t="shared" si="473"/>
        <v>-85142.659776845932</v>
      </c>
      <c r="CA221" s="115">
        <f t="shared" si="473"/>
        <v>15030.022929844286</v>
      </c>
    </row>
    <row r="222" spans="1:79" x14ac:dyDescent="0.2"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  <c r="AH222" s="114"/>
      <c r="AI222" s="114"/>
      <c r="AJ222" s="114"/>
      <c r="AK222" s="114"/>
      <c r="AL222" s="114"/>
      <c r="AM222" s="114"/>
      <c r="AN222" s="114"/>
      <c r="AO222" s="114"/>
      <c r="AP222" s="114"/>
      <c r="AQ222" s="114"/>
      <c r="AR222" s="114"/>
      <c r="AS222" s="114"/>
      <c r="AT222" s="114"/>
      <c r="AU222" s="114"/>
      <c r="AV222" s="114"/>
      <c r="AW222" s="114"/>
      <c r="AX222" s="114"/>
      <c r="AY222" s="114"/>
      <c r="AZ222" s="114"/>
      <c r="BA222" s="114"/>
      <c r="BB222" s="114"/>
      <c r="BC222" s="114"/>
      <c r="BD222" s="114"/>
      <c r="BE222" s="114"/>
      <c r="BF222" s="114"/>
      <c r="BG222" s="114"/>
      <c r="BH222" s="114"/>
      <c r="BI222" s="114"/>
      <c r="BJ222" s="114"/>
      <c r="BK222" s="114"/>
      <c r="BL222" s="114"/>
      <c r="BM222" s="114"/>
      <c r="BN222" s="114"/>
      <c r="BO222" s="114"/>
      <c r="BP222" s="114"/>
      <c r="BQ222" s="114"/>
      <c r="BR222" s="114"/>
      <c r="BS222" s="114"/>
      <c r="BT222" s="114"/>
      <c r="BU222" s="114"/>
      <c r="BV222" s="114"/>
      <c r="BY222" s="25"/>
      <c r="BZ222" s="25"/>
      <c r="CA222" s="25"/>
    </row>
    <row r="223" spans="1:79" x14ac:dyDescent="0.2">
      <c r="A223" s="4" t="s">
        <v>262</v>
      </c>
      <c r="C223" s="114">
        <v>18237471</v>
      </c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  <c r="AH223" s="114"/>
      <c r="AI223" s="114"/>
      <c r="AJ223" s="114"/>
      <c r="AK223" s="114"/>
      <c r="AL223" s="114"/>
      <c r="AM223" s="114"/>
      <c r="AN223" s="114"/>
      <c r="AO223" s="114"/>
      <c r="AP223" s="114"/>
      <c r="AQ223" s="114"/>
      <c r="AR223" s="114"/>
      <c r="AS223" s="114"/>
      <c r="AT223" s="114"/>
      <c r="AU223" s="114"/>
      <c r="AV223" s="114"/>
      <c r="AW223" s="114"/>
      <c r="AX223" s="114"/>
      <c r="AY223" s="114"/>
      <c r="AZ223" s="114"/>
      <c r="BA223" s="114"/>
      <c r="BB223" s="114"/>
      <c r="BC223" s="114"/>
      <c r="BD223" s="114"/>
      <c r="BE223" s="114"/>
      <c r="BF223" s="114"/>
      <c r="BG223" s="114"/>
      <c r="BH223" s="114"/>
      <c r="BI223" s="114"/>
      <c r="BJ223" s="114"/>
      <c r="BK223" s="114"/>
      <c r="BL223" s="114"/>
      <c r="BM223" s="114"/>
      <c r="BN223" s="114"/>
      <c r="BO223" s="114"/>
      <c r="BP223" s="114"/>
      <c r="BQ223" s="114"/>
      <c r="BR223" s="114"/>
      <c r="BS223" s="114"/>
      <c r="BT223" s="114"/>
      <c r="BU223" s="114"/>
      <c r="BV223" s="114"/>
      <c r="BY223" s="25"/>
      <c r="BZ223" s="25"/>
      <c r="CA223" s="25"/>
    </row>
    <row r="224" spans="1:79" x14ac:dyDescent="0.2">
      <c r="B224" s="39" t="s">
        <v>257</v>
      </c>
      <c r="C224" s="114">
        <v>25400871</v>
      </c>
      <c r="D224" s="115">
        <f t="shared" ref="D224:BO224" si="474">C228</f>
        <v>0</v>
      </c>
      <c r="E224" s="115">
        <f t="shared" si="474"/>
        <v>0</v>
      </c>
      <c r="F224" s="115">
        <f t="shared" si="474"/>
        <v>0</v>
      </c>
      <c r="G224" s="115">
        <f t="shared" si="474"/>
        <v>0</v>
      </c>
      <c r="H224" s="115">
        <f t="shared" si="474"/>
        <v>0</v>
      </c>
      <c r="I224" s="115">
        <f t="shared" si="474"/>
        <v>0</v>
      </c>
      <c r="J224" s="115">
        <f t="shared" si="474"/>
        <v>0</v>
      </c>
      <c r="K224" s="115">
        <f t="shared" si="474"/>
        <v>0</v>
      </c>
      <c r="L224" s="115">
        <f t="shared" si="474"/>
        <v>0</v>
      </c>
      <c r="M224" s="115">
        <f t="shared" si="474"/>
        <v>0</v>
      </c>
      <c r="N224" s="115">
        <f t="shared" si="474"/>
        <v>0</v>
      </c>
      <c r="O224" s="115">
        <f t="shared" si="474"/>
        <v>0</v>
      </c>
      <c r="P224" s="115">
        <f t="shared" si="474"/>
        <v>0</v>
      </c>
      <c r="Q224" s="115">
        <f t="shared" si="474"/>
        <v>0</v>
      </c>
      <c r="R224" s="115">
        <f t="shared" si="474"/>
        <v>0</v>
      </c>
      <c r="S224" s="115">
        <f t="shared" si="474"/>
        <v>0</v>
      </c>
      <c r="T224" s="115">
        <f t="shared" si="474"/>
        <v>0</v>
      </c>
      <c r="U224" s="115">
        <f t="shared" si="474"/>
        <v>0</v>
      </c>
      <c r="V224" s="115">
        <f t="shared" si="474"/>
        <v>0</v>
      </c>
      <c r="W224" s="115">
        <f t="shared" si="474"/>
        <v>0</v>
      </c>
      <c r="X224" s="115">
        <f t="shared" si="474"/>
        <v>0</v>
      </c>
      <c r="Y224" s="115">
        <f t="shared" si="474"/>
        <v>0</v>
      </c>
      <c r="Z224" s="115">
        <f t="shared" si="474"/>
        <v>0</v>
      </c>
      <c r="AA224" s="115">
        <f t="shared" si="474"/>
        <v>0</v>
      </c>
      <c r="AB224" s="115">
        <f t="shared" si="474"/>
        <v>0</v>
      </c>
      <c r="AC224" s="115">
        <f t="shared" si="474"/>
        <v>0</v>
      </c>
      <c r="AD224" s="115">
        <f t="shared" si="474"/>
        <v>0</v>
      </c>
      <c r="AE224" s="115">
        <f t="shared" si="474"/>
        <v>0</v>
      </c>
      <c r="AF224" s="115">
        <f t="shared" si="474"/>
        <v>0</v>
      </c>
      <c r="AG224" s="115">
        <f t="shared" si="474"/>
        <v>0</v>
      </c>
      <c r="AH224" s="115">
        <f t="shared" si="474"/>
        <v>0</v>
      </c>
      <c r="AI224" s="115">
        <f t="shared" si="474"/>
        <v>0</v>
      </c>
      <c r="AJ224" s="115">
        <f t="shared" si="474"/>
        <v>0</v>
      </c>
      <c r="AK224" s="115">
        <f t="shared" si="474"/>
        <v>0</v>
      </c>
      <c r="AL224" s="115">
        <f t="shared" si="474"/>
        <v>0</v>
      </c>
      <c r="AM224" s="115">
        <f t="shared" si="474"/>
        <v>0</v>
      </c>
      <c r="AN224" s="115">
        <f t="shared" si="474"/>
        <v>0</v>
      </c>
      <c r="AO224" s="115">
        <f t="shared" si="474"/>
        <v>0</v>
      </c>
      <c r="AP224" s="115">
        <f t="shared" si="474"/>
        <v>0</v>
      </c>
      <c r="AQ224" s="115">
        <f t="shared" si="474"/>
        <v>0</v>
      </c>
      <c r="AR224" s="115">
        <f t="shared" si="474"/>
        <v>0</v>
      </c>
      <c r="AS224" s="115">
        <f t="shared" si="474"/>
        <v>0</v>
      </c>
      <c r="AT224" s="115">
        <f t="shared" si="474"/>
        <v>0</v>
      </c>
      <c r="AU224" s="115">
        <f t="shared" si="474"/>
        <v>0</v>
      </c>
      <c r="AV224" s="115">
        <f t="shared" si="474"/>
        <v>0</v>
      </c>
      <c r="AW224" s="115">
        <f t="shared" si="474"/>
        <v>0</v>
      </c>
      <c r="AX224" s="115">
        <f t="shared" si="474"/>
        <v>0</v>
      </c>
      <c r="AY224" s="115">
        <f t="shared" si="474"/>
        <v>0</v>
      </c>
      <c r="AZ224" s="115">
        <f t="shared" si="474"/>
        <v>0</v>
      </c>
      <c r="BA224" s="115">
        <f t="shared" si="474"/>
        <v>0</v>
      </c>
      <c r="BB224" s="115">
        <f t="shared" si="474"/>
        <v>0</v>
      </c>
      <c r="BC224" s="115">
        <f t="shared" si="474"/>
        <v>0</v>
      </c>
      <c r="BD224" s="115">
        <f t="shared" si="474"/>
        <v>0</v>
      </c>
      <c r="BE224" s="115">
        <f t="shared" si="474"/>
        <v>0</v>
      </c>
      <c r="BF224" s="115">
        <f t="shared" si="474"/>
        <v>0</v>
      </c>
      <c r="BG224" s="115">
        <f t="shared" si="474"/>
        <v>0</v>
      </c>
      <c r="BH224" s="115">
        <f t="shared" si="474"/>
        <v>0</v>
      </c>
      <c r="BI224" s="115">
        <f t="shared" si="474"/>
        <v>0</v>
      </c>
      <c r="BJ224" s="115">
        <f t="shared" si="474"/>
        <v>0</v>
      </c>
      <c r="BK224" s="115">
        <f t="shared" si="474"/>
        <v>0</v>
      </c>
      <c r="BL224" s="115">
        <f t="shared" si="474"/>
        <v>0</v>
      </c>
      <c r="BM224" s="115">
        <f t="shared" si="474"/>
        <v>0</v>
      </c>
      <c r="BN224" s="115">
        <f t="shared" si="474"/>
        <v>0</v>
      </c>
      <c r="BO224" s="115">
        <f t="shared" si="474"/>
        <v>0</v>
      </c>
      <c r="BP224" s="115">
        <f t="shared" ref="BP224" si="475">BO228</f>
        <v>0</v>
      </c>
      <c r="BQ224" s="115">
        <f t="shared" ref="BQ224" si="476">BP228</f>
        <v>-165003.61168078333</v>
      </c>
      <c r="BR224" s="115">
        <f t="shared" ref="BR224" si="477">BQ228</f>
        <v>-153324.51168078333</v>
      </c>
      <c r="BS224" s="115">
        <f t="shared" ref="BS224" si="478">BR228</f>
        <v>-139988.49168078334</v>
      </c>
      <c r="BT224" s="115">
        <f t="shared" ref="BT224" si="479">BS228</f>
        <v>-126783.28168078334</v>
      </c>
      <c r="BU224" s="115">
        <f t="shared" ref="BU224" si="480">BT228</f>
        <v>-115222.24168078334</v>
      </c>
      <c r="BV224" s="115">
        <f t="shared" ref="BV224" si="481">BU228</f>
        <v>-102522.73168078334</v>
      </c>
      <c r="BW224" s="115">
        <f t="shared" ref="BW224" si="482">BV228</f>
        <v>-88994.891680783345</v>
      </c>
      <c r="BX224" s="115">
        <f t="shared" ref="BX224" si="483">BW228</f>
        <v>-74487.551680783348</v>
      </c>
      <c r="BY224" s="115">
        <f t="shared" ref="BY224" si="484">BX228</f>
        <v>-59394.81168078335</v>
      </c>
      <c r="BZ224" s="115">
        <f t="shared" ref="BZ224" si="485">BY228</f>
        <v>-45385.371680783348</v>
      </c>
      <c r="CA224" s="115">
        <f t="shared" ref="CA224" si="486">BZ228</f>
        <v>-29223.309542308001</v>
      </c>
    </row>
    <row r="225" spans="1:79" x14ac:dyDescent="0.2">
      <c r="B225" s="116" t="s">
        <v>258</v>
      </c>
      <c r="C225" s="114"/>
      <c r="D225" s="305">
        <v>0</v>
      </c>
      <c r="E225" s="305">
        <v>0</v>
      </c>
      <c r="F225" s="305">
        <v>0</v>
      </c>
      <c r="G225" s="305">
        <v>0</v>
      </c>
      <c r="H225" s="305">
        <v>0</v>
      </c>
      <c r="I225" s="305">
        <v>0</v>
      </c>
      <c r="J225" s="305">
        <v>0</v>
      </c>
      <c r="K225" s="305">
        <v>0</v>
      </c>
      <c r="L225" s="305">
        <v>0</v>
      </c>
      <c r="M225" s="305">
        <v>0</v>
      </c>
      <c r="N225" s="305">
        <v>0</v>
      </c>
      <c r="O225" s="305">
        <v>0</v>
      </c>
      <c r="P225" s="305">
        <v>0</v>
      </c>
      <c r="Q225" s="305">
        <v>0</v>
      </c>
      <c r="R225" s="305">
        <v>0</v>
      </c>
      <c r="S225" s="305">
        <v>0</v>
      </c>
      <c r="T225" s="305">
        <v>0</v>
      </c>
      <c r="U225" s="305">
        <v>0</v>
      </c>
      <c r="V225" s="305">
        <v>0</v>
      </c>
      <c r="W225" s="305">
        <v>0</v>
      </c>
      <c r="X225" s="305">
        <v>0</v>
      </c>
      <c r="Y225" s="305">
        <v>0</v>
      </c>
      <c r="Z225" s="305">
        <v>0</v>
      </c>
      <c r="AA225" s="305">
        <v>0</v>
      </c>
      <c r="AB225" s="305">
        <v>0</v>
      </c>
      <c r="AC225" s="305">
        <v>0</v>
      </c>
      <c r="AD225" s="305">
        <v>0</v>
      </c>
      <c r="AE225" s="305">
        <v>0</v>
      </c>
      <c r="AF225" s="305">
        <v>0</v>
      </c>
      <c r="AG225" s="305">
        <v>0</v>
      </c>
      <c r="AH225" s="305">
        <v>0</v>
      </c>
      <c r="AI225" s="305">
        <v>0</v>
      </c>
      <c r="AJ225" s="305">
        <v>0</v>
      </c>
      <c r="AK225" s="305">
        <v>0</v>
      </c>
      <c r="AL225" s="305">
        <v>0</v>
      </c>
      <c r="AM225" s="305">
        <v>0</v>
      </c>
      <c r="AN225" s="305">
        <v>0</v>
      </c>
      <c r="AO225" s="305">
        <v>0</v>
      </c>
      <c r="AP225" s="305">
        <v>0</v>
      </c>
      <c r="AQ225" s="305">
        <v>0</v>
      </c>
      <c r="AR225" s="305">
        <v>0</v>
      </c>
      <c r="AS225" s="305">
        <v>0</v>
      </c>
      <c r="AT225" s="305">
        <v>0</v>
      </c>
      <c r="AU225" s="305">
        <v>0</v>
      </c>
      <c r="AV225" s="305">
        <v>0</v>
      </c>
      <c r="AW225" s="305">
        <v>0</v>
      </c>
      <c r="AX225" s="305">
        <v>0</v>
      </c>
      <c r="AY225" s="305">
        <v>0</v>
      </c>
      <c r="AZ225" s="305">
        <v>0</v>
      </c>
      <c r="BA225" s="305">
        <v>0</v>
      </c>
      <c r="BB225" s="305">
        <v>0</v>
      </c>
      <c r="BC225" s="305">
        <v>0</v>
      </c>
      <c r="BD225" s="305">
        <v>0</v>
      </c>
      <c r="BE225" s="305">
        <v>0</v>
      </c>
      <c r="BF225" s="305">
        <v>0</v>
      </c>
      <c r="BG225" s="305">
        <v>0</v>
      </c>
      <c r="BH225" s="305">
        <v>0</v>
      </c>
      <c r="BI225" s="305">
        <v>0</v>
      </c>
      <c r="BJ225" s="305">
        <v>0</v>
      </c>
      <c r="BK225" s="305">
        <v>0</v>
      </c>
      <c r="BL225" s="305">
        <v>0</v>
      </c>
      <c r="BM225" s="305">
        <v>0</v>
      </c>
      <c r="BN225" s="305">
        <v>0</v>
      </c>
      <c r="BO225" s="305">
        <v>0</v>
      </c>
      <c r="BP225" s="305">
        <v>-177661.72168078335</v>
      </c>
      <c r="BQ225" s="305">
        <v>0</v>
      </c>
      <c r="BR225" s="305">
        <v>0</v>
      </c>
      <c r="BS225" s="305">
        <v>0</v>
      </c>
      <c r="BT225" s="305">
        <v>0</v>
      </c>
      <c r="BU225" s="305">
        <v>0</v>
      </c>
      <c r="BV225" s="305">
        <v>0</v>
      </c>
      <c r="BW225" s="305">
        <v>0</v>
      </c>
      <c r="BX225" s="305">
        <v>0</v>
      </c>
      <c r="BY225" s="305">
        <v>0</v>
      </c>
      <c r="BZ225" s="305">
        <v>0</v>
      </c>
      <c r="CA225" s="305">
        <v>0</v>
      </c>
    </row>
    <row r="226" spans="1:79" x14ac:dyDescent="0.2">
      <c r="B226" s="116" t="s">
        <v>259</v>
      </c>
      <c r="D226" s="305">
        <v>0</v>
      </c>
      <c r="E226" s="305">
        <v>0</v>
      </c>
      <c r="F226" s="305">
        <v>0</v>
      </c>
      <c r="G226" s="305">
        <v>0</v>
      </c>
      <c r="H226" s="305">
        <v>0</v>
      </c>
      <c r="I226" s="305">
        <v>0</v>
      </c>
      <c r="J226" s="305">
        <v>0</v>
      </c>
      <c r="K226" s="305">
        <v>0</v>
      </c>
      <c r="L226" s="305">
        <v>0</v>
      </c>
      <c r="M226" s="305">
        <v>0</v>
      </c>
      <c r="N226" s="305">
        <v>0</v>
      </c>
      <c r="O226" s="305">
        <v>0</v>
      </c>
      <c r="P226" s="305">
        <v>0</v>
      </c>
      <c r="Q226" s="305">
        <v>0</v>
      </c>
      <c r="R226" s="305">
        <v>0</v>
      </c>
      <c r="S226" s="305">
        <v>0</v>
      </c>
      <c r="T226" s="305">
        <v>0</v>
      </c>
      <c r="U226" s="305">
        <v>0</v>
      </c>
      <c r="V226" s="305">
        <v>0</v>
      </c>
      <c r="W226" s="305">
        <v>0</v>
      </c>
      <c r="X226" s="305">
        <v>0</v>
      </c>
      <c r="Y226" s="305">
        <v>0</v>
      </c>
      <c r="Z226" s="305">
        <v>0</v>
      </c>
      <c r="AA226" s="305">
        <v>0</v>
      </c>
      <c r="AB226" s="305">
        <v>0</v>
      </c>
      <c r="AC226" s="305">
        <v>0</v>
      </c>
      <c r="AD226" s="305">
        <v>0</v>
      </c>
      <c r="AE226" s="305">
        <v>0</v>
      </c>
      <c r="AF226" s="305">
        <v>0</v>
      </c>
      <c r="AG226" s="305">
        <v>0</v>
      </c>
      <c r="AH226" s="305">
        <v>0</v>
      </c>
      <c r="AI226" s="305">
        <v>0</v>
      </c>
      <c r="AJ226" s="305">
        <v>0</v>
      </c>
      <c r="AK226" s="305">
        <v>0</v>
      </c>
      <c r="AL226" s="305">
        <v>0</v>
      </c>
      <c r="AM226" s="305">
        <v>0</v>
      </c>
      <c r="AN226" s="305">
        <v>0</v>
      </c>
      <c r="AO226" s="305">
        <v>0</v>
      </c>
      <c r="AP226" s="305">
        <v>0</v>
      </c>
      <c r="AQ226" s="305">
        <v>0</v>
      </c>
      <c r="AR226" s="305">
        <v>0</v>
      </c>
      <c r="AS226" s="305">
        <v>0</v>
      </c>
      <c r="AT226" s="305">
        <v>0</v>
      </c>
      <c r="AU226" s="305">
        <v>0</v>
      </c>
      <c r="AV226" s="305">
        <v>0</v>
      </c>
      <c r="AW226" s="305">
        <v>0</v>
      </c>
      <c r="AX226" s="305">
        <v>0</v>
      </c>
      <c r="AY226" s="305">
        <v>0</v>
      </c>
      <c r="AZ226" s="305">
        <v>0</v>
      </c>
      <c r="BA226" s="305">
        <v>0</v>
      </c>
      <c r="BB226" s="305">
        <v>0</v>
      </c>
      <c r="BC226" s="305">
        <v>0</v>
      </c>
      <c r="BD226" s="305">
        <v>0</v>
      </c>
      <c r="BE226" s="305">
        <v>0</v>
      </c>
      <c r="BF226" s="305">
        <v>0</v>
      </c>
      <c r="BG226" s="305">
        <v>0</v>
      </c>
      <c r="BH226" s="305">
        <v>0</v>
      </c>
      <c r="BI226" s="305">
        <v>0</v>
      </c>
      <c r="BJ226" s="305">
        <v>0</v>
      </c>
      <c r="BK226" s="305">
        <v>0</v>
      </c>
      <c r="BL226" s="117">
        <f>-'FPC Sch 8&amp;24'!C38</f>
        <v>0</v>
      </c>
      <c r="BM226" s="117">
        <f>-'FPC Sch 8&amp;24'!D38</f>
        <v>0</v>
      </c>
      <c r="BN226" s="117">
        <f>-'FPC Sch 8&amp;24'!E38</f>
        <v>0</v>
      </c>
      <c r="BO226" s="117">
        <f>-'FPC Sch 8&amp;24'!F38</f>
        <v>0</v>
      </c>
      <c r="BP226" s="117">
        <f>-'FPC Sch 8&amp;24'!G38</f>
        <v>12658.11</v>
      </c>
      <c r="BQ226" s="117">
        <f>-'FPC Sch 8&amp;24'!H38</f>
        <v>11679.1</v>
      </c>
      <c r="BR226" s="117">
        <f>-'FPC Sch 8&amp;24'!I38</f>
        <v>13336.02</v>
      </c>
      <c r="BS226" s="117">
        <f>-'FPC Sch 8&amp;24'!J38</f>
        <v>13205.21</v>
      </c>
      <c r="BT226" s="117">
        <f>-'FPC Sch 8&amp;24'!K38</f>
        <v>11561.04</v>
      </c>
      <c r="BU226" s="117">
        <f>-'FPC Sch 8&amp;24'!L38</f>
        <v>12699.51</v>
      </c>
      <c r="BV226" s="117">
        <f>-'FPC Sch 8&amp;24'!M38</f>
        <v>13527.84</v>
      </c>
      <c r="BW226" s="117">
        <f>-'FPC Sch 8&amp;24'!N38</f>
        <v>14507.34</v>
      </c>
      <c r="BX226" s="305">
        <v>15092.74</v>
      </c>
      <c r="BY226" s="305">
        <v>14009.44</v>
      </c>
      <c r="BZ226" s="117">
        <f>-'Amort Estimate'!I25</f>
        <v>16162.062138475345</v>
      </c>
      <c r="CA226" s="117">
        <f>-'Amort Estimate'!J25</f>
        <v>14449.780345334701</v>
      </c>
    </row>
    <row r="227" spans="1:79" x14ac:dyDescent="0.2">
      <c r="B227" s="39" t="s">
        <v>260</v>
      </c>
      <c r="D227" s="118">
        <f t="shared" ref="D227:BO227" si="487">SUM(D225:D226)</f>
        <v>0</v>
      </c>
      <c r="E227" s="118">
        <f t="shared" si="487"/>
        <v>0</v>
      </c>
      <c r="F227" s="118">
        <f t="shared" si="487"/>
        <v>0</v>
      </c>
      <c r="G227" s="118">
        <f t="shared" si="487"/>
        <v>0</v>
      </c>
      <c r="H227" s="118">
        <f t="shared" si="487"/>
        <v>0</v>
      </c>
      <c r="I227" s="118">
        <f t="shared" si="487"/>
        <v>0</v>
      </c>
      <c r="J227" s="118">
        <f t="shared" si="487"/>
        <v>0</v>
      </c>
      <c r="K227" s="118">
        <f t="shared" si="487"/>
        <v>0</v>
      </c>
      <c r="L227" s="118">
        <f t="shared" si="487"/>
        <v>0</v>
      </c>
      <c r="M227" s="118">
        <f t="shared" si="487"/>
        <v>0</v>
      </c>
      <c r="N227" s="118">
        <f t="shared" si="487"/>
        <v>0</v>
      </c>
      <c r="O227" s="118">
        <f t="shared" si="487"/>
        <v>0</v>
      </c>
      <c r="P227" s="118">
        <f t="shared" si="487"/>
        <v>0</v>
      </c>
      <c r="Q227" s="118">
        <f t="shared" si="487"/>
        <v>0</v>
      </c>
      <c r="R227" s="118">
        <f t="shared" si="487"/>
        <v>0</v>
      </c>
      <c r="S227" s="118">
        <f t="shared" si="487"/>
        <v>0</v>
      </c>
      <c r="T227" s="118">
        <f t="shared" si="487"/>
        <v>0</v>
      </c>
      <c r="U227" s="118">
        <f t="shared" si="487"/>
        <v>0</v>
      </c>
      <c r="V227" s="118">
        <f t="shared" si="487"/>
        <v>0</v>
      </c>
      <c r="W227" s="118">
        <f t="shared" si="487"/>
        <v>0</v>
      </c>
      <c r="X227" s="118">
        <f t="shared" si="487"/>
        <v>0</v>
      </c>
      <c r="Y227" s="118">
        <f t="shared" si="487"/>
        <v>0</v>
      </c>
      <c r="Z227" s="118">
        <f t="shared" si="487"/>
        <v>0</v>
      </c>
      <c r="AA227" s="118">
        <f t="shared" si="487"/>
        <v>0</v>
      </c>
      <c r="AB227" s="118">
        <f t="shared" si="487"/>
        <v>0</v>
      </c>
      <c r="AC227" s="118">
        <f t="shared" si="487"/>
        <v>0</v>
      </c>
      <c r="AD227" s="118">
        <f t="shared" si="487"/>
        <v>0</v>
      </c>
      <c r="AE227" s="118">
        <f t="shared" si="487"/>
        <v>0</v>
      </c>
      <c r="AF227" s="118">
        <f t="shared" si="487"/>
        <v>0</v>
      </c>
      <c r="AG227" s="118">
        <f t="shared" si="487"/>
        <v>0</v>
      </c>
      <c r="AH227" s="118">
        <f t="shared" si="487"/>
        <v>0</v>
      </c>
      <c r="AI227" s="118">
        <f t="shared" si="487"/>
        <v>0</v>
      </c>
      <c r="AJ227" s="118">
        <f t="shared" si="487"/>
        <v>0</v>
      </c>
      <c r="AK227" s="118">
        <f t="shared" si="487"/>
        <v>0</v>
      </c>
      <c r="AL227" s="118">
        <f t="shared" si="487"/>
        <v>0</v>
      </c>
      <c r="AM227" s="118">
        <f t="shared" si="487"/>
        <v>0</v>
      </c>
      <c r="AN227" s="118">
        <f t="shared" si="487"/>
        <v>0</v>
      </c>
      <c r="AO227" s="118">
        <f t="shared" si="487"/>
        <v>0</v>
      </c>
      <c r="AP227" s="118">
        <f t="shared" si="487"/>
        <v>0</v>
      </c>
      <c r="AQ227" s="118">
        <f t="shared" si="487"/>
        <v>0</v>
      </c>
      <c r="AR227" s="118">
        <f t="shared" si="487"/>
        <v>0</v>
      </c>
      <c r="AS227" s="118">
        <f t="shared" si="487"/>
        <v>0</v>
      </c>
      <c r="AT227" s="118">
        <f t="shared" si="487"/>
        <v>0</v>
      </c>
      <c r="AU227" s="118">
        <f t="shared" si="487"/>
        <v>0</v>
      </c>
      <c r="AV227" s="118">
        <f t="shared" si="487"/>
        <v>0</v>
      </c>
      <c r="AW227" s="118">
        <f t="shared" si="487"/>
        <v>0</v>
      </c>
      <c r="AX227" s="118">
        <f t="shared" si="487"/>
        <v>0</v>
      </c>
      <c r="AY227" s="118">
        <f t="shared" si="487"/>
        <v>0</v>
      </c>
      <c r="AZ227" s="118">
        <f t="shared" si="487"/>
        <v>0</v>
      </c>
      <c r="BA227" s="118">
        <f t="shared" si="487"/>
        <v>0</v>
      </c>
      <c r="BB227" s="118">
        <f t="shared" si="487"/>
        <v>0</v>
      </c>
      <c r="BC227" s="118">
        <f t="shared" si="487"/>
        <v>0</v>
      </c>
      <c r="BD227" s="118">
        <f t="shared" si="487"/>
        <v>0</v>
      </c>
      <c r="BE227" s="118">
        <f t="shared" si="487"/>
        <v>0</v>
      </c>
      <c r="BF227" s="118">
        <f t="shared" si="487"/>
        <v>0</v>
      </c>
      <c r="BG227" s="118">
        <f t="shared" si="487"/>
        <v>0</v>
      </c>
      <c r="BH227" s="118">
        <f t="shared" si="487"/>
        <v>0</v>
      </c>
      <c r="BI227" s="118">
        <f t="shared" si="487"/>
        <v>0</v>
      </c>
      <c r="BJ227" s="118">
        <f t="shared" si="487"/>
        <v>0</v>
      </c>
      <c r="BK227" s="118">
        <f t="shared" si="487"/>
        <v>0</v>
      </c>
      <c r="BL227" s="118">
        <f t="shared" si="487"/>
        <v>0</v>
      </c>
      <c r="BM227" s="118">
        <f t="shared" si="487"/>
        <v>0</v>
      </c>
      <c r="BN227" s="118">
        <f t="shared" si="487"/>
        <v>0</v>
      </c>
      <c r="BO227" s="118">
        <f t="shared" si="487"/>
        <v>0</v>
      </c>
      <c r="BP227" s="118">
        <f t="shared" ref="BP227:BV227" si="488">SUM(BP225:BP226)</f>
        <v>-165003.61168078333</v>
      </c>
      <c r="BQ227" s="118">
        <f t="shared" si="488"/>
        <v>11679.1</v>
      </c>
      <c r="BR227" s="118">
        <f t="shared" si="488"/>
        <v>13336.02</v>
      </c>
      <c r="BS227" s="118">
        <f t="shared" si="488"/>
        <v>13205.21</v>
      </c>
      <c r="BT227" s="118">
        <f t="shared" si="488"/>
        <v>11561.04</v>
      </c>
      <c r="BU227" s="118">
        <f t="shared" si="488"/>
        <v>12699.51</v>
      </c>
      <c r="BV227" s="118">
        <f t="shared" si="488"/>
        <v>13527.84</v>
      </c>
      <c r="BW227" s="118">
        <f t="shared" ref="BW227:CA227" si="489">SUM(BW225:BW226)</f>
        <v>14507.34</v>
      </c>
      <c r="BX227" s="118">
        <f t="shared" si="489"/>
        <v>15092.74</v>
      </c>
      <c r="BY227" s="118">
        <f t="shared" si="489"/>
        <v>14009.44</v>
      </c>
      <c r="BZ227" s="118">
        <f t="shared" si="489"/>
        <v>16162.062138475345</v>
      </c>
      <c r="CA227" s="118">
        <f t="shared" si="489"/>
        <v>14449.780345334701</v>
      </c>
    </row>
    <row r="228" spans="1:79" x14ac:dyDescent="0.2">
      <c r="B228" s="39" t="s">
        <v>261</v>
      </c>
      <c r="D228" s="115">
        <f t="shared" ref="D228:BO228" si="490">D224+D227</f>
        <v>0</v>
      </c>
      <c r="E228" s="115">
        <f t="shared" si="490"/>
        <v>0</v>
      </c>
      <c r="F228" s="115">
        <f t="shared" si="490"/>
        <v>0</v>
      </c>
      <c r="G228" s="115">
        <f t="shared" si="490"/>
        <v>0</v>
      </c>
      <c r="H228" s="115">
        <f t="shared" si="490"/>
        <v>0</v>
      </c>
      <c r="I228" s="115">
        <f t="shared" si="490"/>
        <v>0</v>
      </c>
      <c r="J228" s="115">
        <f t="shared" si="490"/>
        <v>0</v>
      </c>
      <c r="K228" s="115">
        <f t="shared" si="490"/>
        <v>0</v>
      </c>
      <c r="L228" s="115">
        <f t="shared" si="490"/>
        <v>0</v>
      </c>
      <c r="M228" s="115">
        <f t="shared" si="490"/>
        <v>0</v>
      </c>
      <c r="N228" s="115">
        <f t="shared" si="490"/>
        <v>0</v>
      </c>
      <c r="O228" s="115">
        <f t="shared" si="490"/>
        <v>0</v>
      </c>
      <c r="P228" s="115">
        <f t="shared" si="490"/>
        <v>0</v>
      </c>
      <c r="Q228" s="115">
        <f t="shared" si="490"/>
        <v>0</v>
      </c>
      <c r="R228" s="115">
        <f t="shared" si="490"/>
        <v>0</v>
      </c>
      <c r="S228" s="115">
        <f t="shared" si="490"/>
        <v>0</v>
      </c>
      <c r="T228" s="115">
        <f t="shared" si="490"/>
        <v>0</v>
      </c>
      <c r="U228" s="115">
        <f t="shared" si="490"/>
        <v>0</v>
      </c>
      <c r="V228" s="115">
        <f t="shared" si="490"/>
        <v>0</v>
      </c>
      <c r="W228" s="115">
        <f t="shared" si="490"/>
        <v>0</v>
      </c>
      <c r="X228" s="115">
        <f t="shared" si="490"/>
        <v>0</v>
      </c>
      <c r="Y228" s="115">
        <f t="shared" si="490"/>
        <v>0</v>
      </c>
      <c r="Z228" s="115">
        <f t="shared" si="490"/>
        <v>0</v>
      </c>
      <c r="AA228" s="115">
        <f t="shared" si="490"/>
        <v>0</v>
      </c>
      <c r="AB228" s="115">
        <f t="shared" si="490"/>
        <v>0</v>
      </c>
      <c r="AC228" s="115">
        <f t="shared" si="490"/>
        <v>0</v>
      </c>
      <c r="AD228" s="115">
        <f t="shared" si="490"/>
        <v>0</v>
      </c>
      <c r="AE228" s="115">
        <f t="shared" si="490"/>
        <v>0</v>
      </c>
      <c r="AF228" s="115">
        <f t="shared" si="490"/>
        <v>0</v>
      </c>
      <c r="AG228" s="115">
        <f t="shared" si="490"/>
        <v>0</v>
      </c>
      <c r="AH228" s="115">
        <f t="shared" si="490"/>
        <v>0</v>
      </c>
      <c r="AI228" s="115">
        <f t="shared" si="490"/>
        <v>0</v>
      </c>
      <c r="AJ228" s="115">
        <f t="shared" si="490"/>
        <v>0</v>
      </c>
      <c r="AK228" s="115">
        <f t="shared" si="490"/>
        <v>0</v>
      </c>
      <c r="AL228" s="115">
        <f t="shared" si="490"/>
        <v>0</v>
      </c>
      <c r="AM228" s="115">
        <f t="shared" si="490"/>
        <v>0</v>
      </c>
      <c r="AN228" s="115">
        <f t="shared" si="490"/>
        <v>0</v>
      </c>
      <c r="AO228" s="115">
        <f t="shared" si="490"/>
        <v>0</v>
      </c>
      <c r="AP228" s="115">
        <f t="shared" si="490"/>
        <v>0</v>
      </c>
      <c r="AQ228" s="115">
        <f t="shared" si="490"/>
        <v>0</v>
      </c>
      <c r="AR228" s="115">
        <f t="shared" si="490"/>
        <v>0</v>
      </c>
      <c r="AS228" s="115">
        <f t="shared" si="490"/>
        <v>0</v>
      </c>
      <c r="AT228" s="115">
        <f t="shared" si="490"/>
        <v>0</v>
      </c>
      <c r="AU228" s="115">
        <f t="shared" si="490"/>
        <v>0</v>
      </c>
      <c r="AV228" s="115">
        <f t="shared" si="490"/>
        <v>0</v>
      </c>
      <c r="AW228" s="115">
        <f t="shared" si="490"/>
        <v>0</v>
      </c>
      <c r="AX228" s="115">
        <f t="shared" si="490"/>
        <v>0</v>
      </c>
      <c r="AY228" s="115">
        <f t="shared" si="490"/>
        <v>0</v>
      </c>
      <c r="AZ228" s="115">
        <f t="shared" si="490"/>
        <v>0</v>
      </c>
      <c r="BA228" s="115">
        <f t="shared" si="490"/>
        <v>0</v>
      </c>
      <c r="BB228" s="115">
        <f t="shared" si="490"/>
        <v>0</v>
      </c>
      <c r="BC228" s="115">
        <f t="shared" si="490"/>
        <v>0</v>
      </c>
      <c r="BD228" s="115">
        <f t="shared" si="490"/>
        <v>0</v>
      </c>
      <c r="BE228" s="115">
        <f t="shared" si="490"/>
        <v>0</v>
      </c>
      <c r="BF228" s="115">
        <f t="shared" si="490"/>
        <v>0</v>
      </c>
      <c r="BG228" s="115">
        <f t="shared" si="490"/>
        <v>0</v>
      </c>
      <c r="BH228" s="115">
        <f t="shared" si="490"/>
        <v>0</v>
      </c>
      <c r="BI228" s="115">
        <f t="shared" si="490"/>
        <v>0</v>
      </c>
      <c r="BJ228" s="115">
        <f t="shared" si="490"/>
        <v>0</v>
      </c>
      <c r="BK228" s="115">
        <f t="shared" si="490"/>
        <v>0</v>
      </c>
      <c r="BL228" s="115">
        <f t="shared" si="490"/>
        <v>0</v>
      </c>
      <c r="BM228" s="115">
        <f t="shared" si="490"/>
        <v>0</v>
      </c>
      <c r="BN228" s="115">
        <f t="shared" si="490"/>
        <v>0</v>
      </c>
      <c r="BO228" s="115">
        <f t="shared" si="490"/>
        <v>0</v>
      </c>
      <c r="BP228" s="115">
        <f t="shared" ref="BP228:BV228" si="491">BP224+BP227</f>
        <v>-165003.61168078333</v>
      </c>
      <c r="BQ228" s="115">
        <f t="shared" si="491"/>
        <v>-153324.51168078333</v>
      </c>
      <c r="BR228" s="115">
        <f t="shared" si="491"/>
        <v>-139988.49168078334</v>
      </c>
      <c r="BS228" s="115">
        <f t="shared" si="491"/>
        <v>-126783.28168078334</v>
      </c>
      <c r="BT228" s="115">
        <f t="shared" si="491"/>
        <v>-115222.24168078334</v>
      </c>
      <c r="BU228" s="115">
        <f t="shared" si="491"/>
        <v>-102522.73168078334</v>
      </c>
      <c r="BV228" s="115">
        <f t="shared" si="491"/>
        <v>-88994.891680783345</v>
      </c>
      <c r="BW228" s="115">
        <f t="shared" ref="BW228:CA228" si="492">BW224+BW227</f>
        <v>-74487.551680783348</v>
      </c>
      <c r="BX228" s="115">
        <f t="shared" si="492"/>
        <v>-59394.81168078335</v>
      </c>
      <c r="BY228" s="115">
        <f t="shared" si="492"/>
        <v>-45385.371680783348</v>
      </c>
      <c r="BZ228" s="115">
        <f t="shared" si="492"/>
        <v>-29223.309542308001</v>
      </c>
      <c r="CA228" s="115">
        <f t="shared" si="492"/>
        <v>-14773.529196973301</v>
      </c>
    </row>
    <row r="229" spans="1:79" x14ac:dyDescent="0.2"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  <c r="AH229" s="114"/>
      <c r="AI229" s="114"/>
      <c r="AJ229" s="114"/>
      <c r="AK229" s="114"/>
      <c r="AL229" s="114"/>
      <c r="AM229" s="114"/>
      <c r="AN229" s="114"/>
      <c r="AO229" s="114"/>
      <c r="AP229" s="114"/>
      <c r="AQ229" s="114"/>
      <c r="AR229" s="114"/>
      <c r="AS229" s="114"/>
      <c r="AT229" s="114"/>
      <c r="AU229" s="114"/>
      <c r="AV229" s="114"/>
      <c r="AW229" s="114"/>
      <c r="AX229" s="114"/>
      <c r="AY229" s="114"/>
      <c r="AZ229" s="114"/>
      <c r="BA229" s="114"/>
      <c r="BB229" s="114"/>
      <c r="BC229" s="114"/>
      <c r="BD229" s="114"/>
      <c r="BE229" s="114"/>
      <c r="BF229" s="114"/>
      <c r="BG229" s="114"/>
      <c r="BH229" s="114"/>
      <c r="BI229" s="114"/>
      <c r="BJ229" s="114"/>
      <c r="BK229" s="114"/>
      <c r="BL229" s="114"/>
      <c r="BM229" s="114"/>
      <c r="BN229" s="114"/>
      <c r="BO229" s="114"/>
      <c r="BP229" s="114"/>
      <c r="BQ229" s="114"/>
      <c r="BR229" s="114"/>
      <c r="BS229" s="114"/>
      <c r="BT229" s="114"/>
      <c r="BU229" s="114"/>
      <c r="BV229" s="114"/>
      <c r="BW229" s="115"/>
      <c r="BX229" s="115"/>
      <c r="BY229" s="115"/>
      <c r="BZ229" s="115"/>
      <c r="CA229" s="115"/>
    </row>
    <row r="230" spans="1:79" x14ac:dyDescent="0.2">
      <c r="A230" s="4" t="s">
        <v>264</v>
      </c>
      <c r="C230" s="114">
        <v>18237461</v>
      </c>
      <c r="D230" s="119"/>
      <c r="E230" s="119"/>
      <c r="F230" s="119"/>
      <c r="G230" s="119"/>
      <c r="H230" s="119"/>
      <c r="I230" s="119"/>
      <c r="J230" s="119"/>
      <c r="K230" s="119"/>
      <c r="L230" s="119"/>
      <c r="M230" s="119"/>
      <c r="N230" s="119"/>
      <c r="O230" s="119"/>
      <c r="P230" s="119"/>
      <c r="Q230" s="119"/>
      <c r="R230" s="119"/>
      <c r="S230" s="119"/>
      <c r="T230" s="119"/>
      <c r="U230" s="119"/>
      <c r="V230" s="119"/>
      <c r="W230" s="119"/>
      <c r="X230" s="119"/>
      <c r="Y230" s="119"/>
      <c r="Z230" s="119"/>
      <c r="AA230" s="119"/>
      <c r="AB230" s="119"/>
      <c r="AC230" s="119"/>
      <c r="AD230" s="119"/>
      <c r="AE230" s="119"/>
      <c r="AF230" s="119"/>
      <c r="AG230" s="119"/>
      <c r="AH230" s="119"/>
      <c r="AI230" s="119"/>
      <c r="AJ230" s="119"/>
      <c r="AK230" s="119"/>
      <c r="AL230" s="119"/>
      <c r="AM230" s="119"/>
      <c r="AN230" s="119"/>
      <c r="AO230" s="119"/>
      <c r="AP230" s="119"/>
      <c r="AQ230" s="119"/>
      <c r="AR230" s="119"/>
      <c r="AS230" s="119"/>
      <c r="AT230" s="119"/>
      <c r="AU230" s="119"/>
      <c r="AV230" s="119"/>
      <c r="AW230" s="119"/>
      <c r="AX230" s="119"/>
      <c r="AY230" s="119"/>
      <c r="AZ230" s="119"/>
      <c r="BA230" s="119"/>
      <c r="BB230" s="119"/>
      <c r="BC230" s="119"/>
      <c r="BD230" s="119"/>
      <c r="BE230" s="119"/>
      <c r="BF230" s="119"/>
      <c r="BG230" s="119"/>
      <c r="BH230" s="119"/>
      <c r="BI230" s="119"/>
      <c r="BJ230" s="119"/>
      <c r="BK230" s="119"/>
      <c r="BL230" s="119"/>
      <c r="BM230" s="119"/>
      <c r="BN230" s="119"/>
      <c r="BO230" s="119"/>
      <c r="BP230" s="119"/>
      <c r="BQ230" s="119"/>
      <c r="BR230" s="119"/>
      <c r="BS230" s="119"/>
      <c r="BT230" s="119"/>
      <c r="BU230" s="119"/>
      <c r="BV230" s="119"/>
      <c r="BW230" s="115"/>
      <c r="BX230" s="115"/>
      <c r="BY230" s="115"/>
      <c r="BZ230" s="115"/>
      <c r="CA230" s="115"/>
    </row>
    <row r="231" spans="1:79" x14ac:dyDescent="0.2">
      <c r="B231" s="39" t="s">
        <v>257</v>
      </c>
      <c r="C231" s="114">
        <v>25400861</v>
      </c>
      <c r="D231" s="115">
        <f t="shared" ref="D231:BO231" si="493">C235</f>
        <v>0</v>
      </c>
      <c r="E231" s="115">
        <f t="shared" si="493"/>
        <v>0</v>
      </c>
      <c r="F231" s="115">
        <f t="shared" si="493"/>
        <v>0</v>
      </c>
      <c r="G231" s="115">
        <f t="shared" si="493"/>
        <v>0</v>
      </c>
      <c r="H231" s="115">
        <f t="shared" si="493"/>
        <v>0</v>
      </c>
      <c r="I231" s="115">
        <f t="shared" si="493"/>
        <v>0</v>
      </c>
      <c r="J231" s="115">
        <f t="shared" si="493"/>
        <v>0</v>
      </c>
      <c r="K231" s="115">
        <f t="shared" si="493"/>
        <v>0</v>
      </c>
      <c r="L231" s="115">
        <f t="shared" si="493"/>
        <v>0</v>
      </c>
      <c r="M231" s="115">
        <f t="shared" si="493"/>
        <v>0</v>
      </c>
      <c r="N231" s="115">
        <f t="shared" si="493"/>
        <v>0</v>
      </c>
      <c r="O231" s="115">
        <f t="shared" si="493"/>
        <v>0</v>
      </c>
      <c r="P231" s="115">
        <f t="shared" si="493"/>
        <v>0</v>
      </c>
      <c r="Q231" s="115">
        <f t="shared" si="493"/>
        <v>0</v>
      </c>
      <c r="R231" s="115">
        <f t="shared" si="493"/>
        <v>0</v>
      </c>
      <c r="S231" s="115">
        <f t="shared" si="493"/>
        <v>0</v>
      </c>
      <c r="T231" s="115">
        <f t="shared" si="493"/>
        <v>0</v>
      </c>
      <c r="U231" s="115">
        <f t="shared" si="493"/>
        <v>0</v>
      </c>
      <c r="V231" s="115">
        <f t="shared" si="493"/>
        <v>0</v>
      </c>
      <c r="W231" s="115">
        <f t="shared" si="493"/>
        <v>0</v>
      </c>
      <c r="X231" s="115">
        <f t="shared" si="493"/>
        <v>0</v>
      </c>
      <c r="Y231" s="115">
        <f t="shared" si="493"/>
        <v>0</v>
      </c>
      <c r="Z231" s="115">
        <f t="shared" si="493"/>
        <v>0</v>
      </c>
      <c r="AA231" s="115">
        <f t="shared" si="493"/>
        <v>0</v>
      </c>
      <c r="AB231" s="115">
        <f t="shared" si="493"/>
        <v>0</v>
      </c>
      <c r="AC231" s="115">
        <f t="shared" si="493"/>
        <v>0</v>
      </c>
      <c r="AD231" s="115">
        <f t="shared" si="493"/>
        <v>0</v>
      </c>
      <c r="AE231" s="115">
        <f t="shared" si="493"/>
        <v>0</v>
      </c>
      <c r="AF231" s="115">
        <f t="shared" si="493"/>
        <v>0</v>
      </c>
      <c r="AG231" s="115">
        <f t="shared" si="493"/>
        <v>0</v>
      </c>
      <c r="AH231" s="115">
        <f t="shared" si="493"/>
        <v>0</v>
      </c>
      <c r="AI231" s="115">
        <f t="shared" si="493"/>
        <v>0</v>
      </c>
      <c r="AJ231" s="115">
        <f t="shared" si="493"/>
        <v>0</v>
      </c>
      <c r="AK231" s="115">
        <f t="shared" si="493"/>
        <v>0</v>
      </c>
      <c r="AL231" s="115">
        <f t="shared" si="493"/>
        <v>0</v>
      </c>
      <c r="AM231" s="115">
        <f t="shared" si="493"/>
        <v>0</v>
      </c>
      <c r="AN231" s="115">
        <f t="shared" si="493"/>
        <v>0</v>
      </c>
      <c r="AO231" s="115">
        <f t="shared" si="493"/>
        <v>0</v>
      </c>
      <c r="AP231" s="115">
        <f t="shared" si="493"/>
        <v>0</v>
      </c>
      <c r="AQ231" s="115">
        <f t="shared" si="493"/>
        <v>0</v>
      </c>
      <c r="AR231" s="115">
        <f t="shared" si="493"/>
        <v>0</v>
      </c>
      <c r="AS231" s="115">
        <f t="shared" si="493"/>
        <v>0</v>
      </c>
      <c r="AT231" s="115">
        <f t="shared" si="493"/>
        <v>0</v>
      </c>
      <c r="AU231" s="115">
        <f t="shared" si="493"/>
        <v>0</v>
      </c>
      <c r="AV231" s="115">
        <f t="shared" si="493"/>
        <v>0</v>
      </c>
      <c r="AW231" s="115">
        <f t="shared" si="493"/>
        <v>0</v>
      </c>
      <c r="AX231" s="115">
        <f t="shared" si="493"/>
        <v>0</v>
      </c>
      <c r="AY231" s="115">
        <f t="shared" si="493"/>
        <v>0</v>
      </c>
      <c r="AZ231" s="115">
        <f t="shared" si="493"/>
        <v>0</v>
      </c>
      <c r="BA231" s="115">
        <f t="shared" si="493"/>
        <v>0</v>
      </c>
      <c r="BB231" s="115">
        <f t="shared" si="493"/>
        <v>0</v>
      </c>
      <c r="BC231" s="115">
        <f t="shared" si="493"/>
        <v>0</v>
      </c>
      <c r="BD231" s="115">
        <f t="shared" si="493"/>
        <v>0</v>
      </c>
      <c r="BE231" s="115">
        <f t="shared" si="493"/>
        <v>0</v>
      </c>
      <c r="BF231" s="115">
        <f t="shared" si="493"/>
        <v>0</v>
      </c>
      <c r="BG231" s="115">
        <f t="shared" si="493"/>
        <v>0</v>
      </c>
      <c r="BH231" s="115">
        <f t="shared" si="493"/>
        <v>0</v>
      </c>
      <c r="BI231" s="115">
        <f t="shared" si="493"/>
        <v>0</v>
      </c>
      <c r="BJ231" s="115">
        <f t="shared" si="493"/>
        <v>0</v>
      </c>
      <c r="BK231" s="115">
        <f t="shared" si="493"/>
        <v>0</v>
      </c>
      <c r="BL231" s="115">
        <f t="shared" si="493"/>
        <v>0</v>
      </c>
      <c r="BM231" s="115">
        <f t="shared" si="493"/>
        <v>0</v>
      </c>
      <c r="BN231" s="115">
        <f t="shared" si="493"/>
        <v>0</v>
      </c>
      <c r="BO231" s="115">
        <f t="shared" si="493"/>
        <v>0</v>
      </c>
      <c r="BP231" s="115">
        <f t="shared" ref="BP231" si="494">BO235</f>
        <v>0</v>
      </c>
      <c r="BQ231" s="115">
        <f t="shared" ref="BQ231" si="495">BP235</f>
        <v>987.2471703899904</v>
      </c>
      <c r="BR231" s="115">
        <f t="shared" ref="BR231" si="496">BQ235</f>
        <v>987.2471703899904</v>
      </c>
      <c r="BS231" s="115">
        <f t="shared" ref="BS231" si="497">BR235</f>
        <v>987.2471703899904</v>
      </c>
      <c r="BT231" s="115">
        <f t="shared" ref="BT231" si="498">BS235</f>
        <v>987.2471703899904</v>
      </c>
      <c r="BU231" s="115">
        <f t="shared" ref="BU231" si="499">BT235</f>
        <v>987.2471703899904</v>
      </c>
      <c r="BV231" s="115">
        <f t="shared" ref="BV231" si="500">BU235</f>
        <v>987.2471703899904</v>
      </c>
      <c r="BW231" s="115">
        <f t="shared" ref="BW231" si="501">BV235</f>
        <v>987.2471703899904</v>
      </c>
      <c r="BX231" s="115">
        <f t="shared" ref="BX231" si="502">BW235</f>
        <v>987.2471703899904</v>
      </c>
      <c r="BY231" s="115">
        <f t="shared" ref="BY231" si="503">BX235</f>
        <v>987.2471703899904</v>
      </c>
      <c r="BZ231" s="115">
        <f t="shared" ref="BZ231" si="504">BY235</f>
        <v>987.2471703899904</v>
      </c>
      <c r="CA231" s="115">
        <f t="shared" ref="CA231" si="505">BZ235</f>
        <v>987.2471703899904</v>
      </c>
    </row>
    <row r="232" spans="1:79" x14ac:dyDescent="0.2">
      <c r="B232" s="116" t="s">
        <v>258</v>
      </c>
      <c r="C232" s="119"/>
      <c r="D232" s="305">
        <v>0</v>
      </c>
      <c r="E232" s="305">
        <v>0</v>
      </c>
      <c r="F232" s="305">
        <v>0</v>
      </c>
      <c r="G232" s="305">
        <v>0</v>
      </c>
      <c r="H232" s="305">
        <v>0</v>
      </c>
      <c r="I232" s="305">
        <v>0</v>
      </c>
      <c r="J232" s="305">
        <v>0</v>
      </c>
      <c r="K232" s="305">
        <v>0</v>
      </c>
      <c r="L232" s="305">
        <v>0</v>
      </c>
      <c r="M232" s="305">
        <v>0</v>
      </c>
      <c r="N232" s="305">
        <v>0</v>
      </c>
      <c r="O232" s="305">
        <v>0</v>
      </c>
      <c r="P232" s="305">
        <v>0</v>
      </c>
      <c r="Q232" s="305">
        <v>0</v>
      </c>
      <c r="R232" s="305">
        <v>0</v>
      </c>
      <c r="S232" s="305">
        <v>0</v>
      </c>
      <c r="T232" s="305">
        <v>0</v>
      </c>
      <c r="U232" s="305">
        <v>0</v>
      </c>
      <c r="V232" s="305">
        <v>0</v>
      </c>
      <c r="W232" s="305">
        <v>0</v>
      </c>
      <c r="X232" s="305">
        <v>0</v>
      </c>
      <c r="Y232" s="305">
        <v>0</v>
      </c>
      <c r="Z232" s="305">
        <v>0</v>
      </c>
      <c r="AA232" s="305">
        <v>0</v>
      </c>
      <c r="AB232" s="305">
        <v>0</v>
      </c>
      <c r="AC232" s="305">
        <v>0</v>
      </c>
      <c r="AD232" s="305">
        <v>0</v>
      </c>
      <c r="AE232" s="305">
        <v>0</v>
      </c>
      <c r="AF232" s="305">
        <v>0</v>
      </c>
      <c r="AG232" s="305">
        <v>0</v>
      </c>
      <c r="AH232" s="305">
        <v>0</v>
      </c>
      <c r="AI232" s="305">
        <v>0</v>
      </c>
      <c r="AJ232" s="305">
        <v>0</v>
      </c>
      <c r="AK232" s="305">
        <v>0</v>
      </c>
      <c r="AL232" s="305">
        <v>0</v>
      </c>
      <c r="AM232" s="305">
        <v>0</v>
      </c>
      <c r="AN232" s="305">
        <v>0</v>
      </c>
      <c r="AO232" s="305">
        <v>0</v>
      </c>
      <c r="AP232" s="305">
        <v>0</v>
      </c>
      <c r="AQ232" s="305">
        <v>0</v>
      </c>
      <c r="AR232" s="305">
        <v>0</v>
      </c>
      <c r="AS232" s="305">
        <v>0</v>
      </c>
      <c r="AT232" s="305">
        <v>0</v>
      </c>
      <c r="AU232" s="305">
        <v>0</v>
      </c>
      <c r="AV232" s="305">
        <v>0</v>
      </c>
      <c r="AW232" s="305">
        <v>0</v>
      </c>
      <c r="AX232" s="305">
        <v>0</v>
      </c>
      <c r="AY232" s="305">
        <v>0</v>
      </c>
      <c r="AZ232" s="305">
        <v>0</v>
      </c>
      <c r="BA232" s="305">
        <v>0</v>
      </c>
      <c r="BB232" s="305">
        <v>0</v>
      </c>
      <c r="BC232" s="305">
        <v>0</v>
      </c>
      <c r="BD232" s="305">
        <v>0</v>
      </c>
      <c r="BE232" s="305">
        <v>0</v>
      </c>
      <c r="BF232" s="305">
        <v>0</v>
      </c>
      <c r="BG232" s="305">
        <v>0</v>
      </c>
      <c r="BH232" s="305">
        <v>0</v>
      </c>
      <c r="BI232" s="305">
        <v>0</v>
      </c>
      <c r="BJ232" s="305">
        <v>0</v>
      </c>
      <c r="BK232" s="305">
        <v>0</v>
      </c>
      <c r="BL232" s="305">
        <v>0</v>
      </c>
      <c r="BM232" s="305">
        <v>0</v>
      </c>
      <c r="BN232" s="305">
        <v>0</v>
      </c>
      <c r="BO232" s="305">
        <v>0</v>
      </c>
      <c r="BP232" s="305">
        <v>987.2471703899904</v>
      </c>
      <c r="BQ232" s="305">
        <v>0</v>
      </c>
      <c r="BR232" s="305">
        <v>0</v>
      </c>
      <c r="BS232" s="305">
        <v>0</v>
      </c>
      <c r="BT232" s="305">
        <v>0</v>
      </c>
      <c r="BU232" s="305">
        <v>0</v>
      </c>
      <c r="BV232" s="305">
        <v>0</v>
      </c>
      <c r="BW232" s="305">
        <v>0</v>
      </c>
      <c r="BX232" s="305">
        <v>0</v>
      </c>
      <c r="BY232" s="305">
        <v>0</v>
      </c>
      <c r="BZ232" s="305">
        <v>0</v>
      </c>
      <c r="CA232" s="305">
        <v>0</v>
      </c>
    </row>
    <row r="233" spans="1:79" x14ac:dyDescent="0.2">
      <c r="B233" s="116" t="s">
        <v>259</v>
      </c>
      <c r="D233" s="305">
        <v>0</v>
      </c>
      <c r="E233" s="305">
        <v>0</v>
      </c>
      <c r="F233" s="305">
        <v>0</v>
      </c>
      <c r="G233" s="305">
        <v>0</v>
      </c>
      <c r="H233" s="305">
        <v>0</v>
      </c>
      <c r="I233" s="305">
        <v>0</v>
      </c>
      <c r="J233" s="305">
        <v>0</v>
      </c>
      <c r="K233" s="305">
        <v>0</v>
      </c>
      <c r="L233" s="305">
        <v>0</v>
      </c>
      <c r="M233" s="305">
        <v>0</v>
      </c>
      <c r="N233" s="305">
        <v>0</v>
      </c>
      <c r="O233" s="305">
        <v>0</v>
      </c>
      <c r="P233" s="305">
        <v>0</v>
      </c>
      <c r="Q233" s="305">
        <v>0</v>
      </c>
      <c r="R233" s="305">
        <v>0</v>
      </c>
      <c r="S233" s="305">
        <v>0</v>
      </c>
      <c r="T233" s="305">
        <v>0</v>
      </c>
      <c r="U233" s="305">
        <v>0</v>
      </c>
      <c r="V233" s="305">
        <v>0</v>
      </c>
      <c r="W233" s="305">
        <v>0</v>
      </c>
      <c r="X233" s="305">
        <v>0</v>
      </c>
      <c r="Y233" s="305">
        <v>0</v>
      </c>
      <c r="Z233" s="305">
        <v>0</v>
      </c>
      <c r="AA233" s="305">
        <v>0</v>
      </c>
      <c r="AB233" s="305">
        <v>0</v>
      </c>
      <c r="AC233" s="305">
        <v>0</v>
      </c>
      <c r="AD233" s="305">
        <v>0</v>
      </c>
      <c r="AE233" s="305">
        <v>0</v>
      </c>
      <c r="AF233" s="305">
        <v>0</v>
      </c>
      <c r="AG233" s="305">
        <v>0</v>
      </c>
      <c r="AH233" s="305">
        <v>0</v>
      </c>
      <c r="AI233" s="305">
        <v>0</v>
      </c>
      <c r="AJ233" s="305">
        <v>0</v>
      </c>
      <c r="AK233" s="305">
        <v>0</v>
      </c>
      <c r="AL233" s="305">
        <v>0</v>
      </c>
      <c r="AM233" s="305">
        <v>0</v>
      </c>
      <c r="AN233" s="305">
        <v>0</v>
      </c>
      <c r="AO233" s="305">
        <v>0</v>
      </c>
      <c r="AP233" s="305">
        <v>0</v>
      </c>
      <c r="AQ233" s="305">
        <v>0</v>
      </c>
      <c r="AR233" s="305">
        <v>0</v>
      </c>
      <c r="AS233" s="305">
        <v>0</v>
      </c>
      <c r="AT233" s="305">
        <v>0</v>
      </c>
      <c r="AU233" s="305">
        <v>0</v>
      </c>
      <c r="AV233" s="305">
        <v>0</v>
      </c>
      <c r="AW233" s="305">
        <v>0</v>
      </c>
      <c r="AX233" s="305">
        <v>0</v>
      </c>
      <c r="AY233" s="305">
        <v>0</v>
      </c>
      <c r="AZ233" s="305">
        <v>0</v>
      </c>
      <c r="BA233" s="305">
        <v>0</v>
      </c>
      <c r="BB233" s="305">
        <v>0</v>
      </c>
      <c r="BC233" s="305">
        <v>0</v>
      </c>
      <c r="BD233" s="305">
        <v>0</v>
      </c>
      <c r="BE233" s="305">
        <v>0</v>
      </c>
      <c r="BF233" s="305">
        <v>0</v>
      </c>
      <c r="BG233" s="305">
        <v>0</v>
      </c>
      <c r="BH233" s="305">
        <v>0</v>
      </c>
      <c r="BI233" s="305">
        <v>0</v>
      </c>
      <c r="BJ233" s="305">
        <v>0</v>
      </c>
      <c r="BK233" s="305">
        <v>0</v>
      </c>
      <c r="BL233" s="117">
        <f>-'FPC Sch 7A,11,25,29,35,43'!C38</f>
        <v>0</v>
      </c>
      <c r="BM233" s="117">
        <f>-'FPC Sch 7A,11,25,29,35,43'!D38</f>
        <v>0</v>
      </c>
      <c r="BN233" s="117">
        <f>-'FPC Sch 7A,11,25,29,35,43'!E38</f>
        <v>0</v>
      </c>
      <c r="BO233" s="117">
        <f>-'FPC Sch 7A,11,25,29,35,43'!F38</f>
        <v>0</v>
      </c>
      <c r="BP233" s="117">
        <f>-'FPC Sch 7A,11,25,29,35,43'!G38</f>
        <v>0</v>
      </c>
      <c r="BQ233" s="117">
        <f>-'FPC Sch 7A,11,25,29,35,43'!H38</f>
        <v>0</v>
      </c>
      <c r="BR233" s="117">
        <f>-'FPC Sch 7A,11,25,29,35,43'!I38</f>
        <v>0</v>
      </c>
      <c r="BS233" s="117">
        <f>-'FPC Sch 7A,11,25,29,35,43'!J38</f>
        <v>0</v>
      </c>
      <c r="BT233" s="117">
        <f>-'FPC Sch 7A,11,25,29,35,43'!K38</f>
        <v>0</v>
      </c>
      <c r="BU233" s="117">
        <f>-'FPC Sch 7A,11,25,29,35,43'!L38</f>
        <v>0</v>
      </c>
      <c r="BV233" s="117">
        <f>-'FPC Sch 7A,11,25,29,35,43'!M38</f>
        <v>0</v>
      </c>
      <c r="BW233" s="117">
        <f>-'FPC Sch 7A,11,25,29,35,43'!N38</f>
        <v>0</v>
      </c>
      <c r="BX233" s="305">
        <v>0</v>
      </c>
      <c r="BY233" s="305">
        <v>0</v>
      </c>
      <c r="BZ233" s="117">
        <f>-'Amort Estimate'!I34</f>
        <v>0</v>
      </c>
      <c r="CA233" s="117">
        <f>-'Amort Estimate'!J34</f>
        <v>0</v>
      </c>
    </row>
    <row r="234" spans="1:79" x14ac:dyDescent="0.2">
      <c r="B234" s="39" t="s">
        <v>260</v>
      </c>
      <c r="D234" s="118">
        <f t="shared" ref="D234:BO234" si="506">SUM(D232:D233)</f>
        <v>0</v>
      </c>
      <c r="E234" s="118">
        <f t="shared" si="506"/>
        <v>0</v>
      </c>
      <c r="F234" s="118">
        <f t="shared" si="506"/>
        <v>0</v>
      </c>
      <c r="G234" s="118">
        <f t="shared" si="506"/>
        <v>0</v>
      </c>
      <c r="H234" s="118">
        <f t="shared" si="506"/>
        <v>0</v>
      </c>
      <c r="I234" s="118">
        <f t="shared" si="506"/>
        <v>0</v>
      </c>
      <c r="J234" s="118">
        <f t="shared" si="506"/>
        <v>0</v>
      </c>
      <c r="K234" s="118">
        <f t="shared" si="506"/>
        <v>0</v>
      </c>
      <c r="L234" s="118">
        <f t="shared" si="506"/>
        <v>0</v>
      </c>
      <c r="M234" s="118">
        <f t="shared" si="506"/>
        <v>0</v>
      </c>
      <c r="N234" s="118">
        <f t="shared" si="506"/>
        <v>0</v>
      </c>
      <c r="O234" s="118">
        <f t="shared" si="506"/>
        <v>0</v>
      </c>
      <c r="P234" s="118">
        <f t="shared" si="506"/>
        <v>0</v>
      </c>
      <c r="Q234" s="118">
        <f t="shared" si="506"/>
        <v>0</v>
      </c>
      <c r="R234" s="118">
        <f t="shared" si="506"/>
        <v>0</v>
      </c>
      <c r="S234" s="118">
        <f t="shared" si="506"/>
        <v>0</v>
      </c>
      <c r="T234" s="118">
        <f t="shared" si="506"/>
        <v>0</v>
      </c>
      <c r="U234" s="118">
        <f t="shared" si="506"/>
        <v>0</v>
      </c>
      <c r="V234" s="118">
        <f t="shared" si="506"/>
        <v>0</v>
      </c>
      <c r="W234" s="118">
        <f t="shared" si="506"/>
        <v>0</v>
      </c>
      <c r="X234" s="118">
        <f t="shared" si="506"/>
        <v>0</v>
      </c>
      <c r="Y234" s="118">
        <f t="shared" si="506"/>
        <v>0</v>
      </c>
      <c r="Z234" s="118">
        <f t="shared" si="506"/>
        <v>0</v>
      </c>
      <c r="AA234" s="118">
        <f t="shared" si="506"/>
        <v>0</v>
      </c>
      <c r="AB234" s="118">
        <f t="shared" si="506"/>
        <v>0</v>
      </c>
      <c r="AC234" s="118">
        <f t="shared" si="506"/>
        <v>0</v>
      </c>
      <c r="AD234" s="118">
        <f t="shared" si="506"/>
        <v>0</v>
      </c>
      <c r="AE234" s="118">
        <f t="shared" si="506"/>
        <v>0</v>
      </c>
      <c r="AF234" s="118">
        <f t="shared" si="506"/>
        <v>0</v>
      </c>
      <c r="AG234" s="118">
        <f t="shared" si="506"/>
        <v>0</v>
      </c>
      <c r="AH234" s="118">
        <f t="shared" si="506"/>
        <v>0</v>
      </c>
      <c r="AI234" s="118">
        <f t="shared" si="506"/>
        <v>0</v>
      </c>
      <c r="AJ234" s="118">
        <f t="shared" si="506"/>
        <v>0</v>
      </c>
      <c r="AK234" s="118">
        <f t="shared" si="506"/>
        <v>0</v>
      </c>
      <c r="AL234" s="118">
        <f t="shared" si="506"/>
        <v>0</v>
      </c>
      <c r="AM234" s="118">
        <f t="shared" si="506"/>
        <v>0</v>
      </c>
      <c r="AN234" s="118">
        <f t="shared" si="506"/>
        <v>0</v>
      </c>
      <c r="AO234" s="118">
        <f t="shared" si="506"/>
        <v>0</v>
      </c>
      <c r="AP234" s="118">
        <f t="shared" si="506"/>
        <v>0</v>
      </c>
      <c r="AQ234" s="118">
        <f t="shared" si="506"/>
        <v>0</v>
      </c>
      <c r="AR234" s="118">
        <f t="shared" si="506"/>
        <v>0</v>
      </c>
      <c r="AS234" s="118">
        <f t="shared" si="506"/>
        <v>0</v>
      </c>
      <c r="AT234" s="118">
        <f t="shared" si="506"/>
        <v>0</v>
      </c>
      <c r="AU234" s="118">
        <f t="shared" si="506"/>
        <v>0</v>
      </c>
      <c r="AV234" s="118">
        <f t="shared" si="506"/>
        <v>0</v>
      </c>
      <c r="AW234" s="118">
        <f t="shared" si="506"/>
        <v>0</v>
      </c>
      <c r="AX234" s="118">
        <f t="shared" si="506"/>
        <v>0</v>
      </c>
      <c r="AY234" s="118">
        <f t="shared" si="506"/>
        <v>0</v>
      </c>
      <c r="AZ234" s="118">
        <f t="shared" si="506"/>
        <v>0</v>
      </c>
      <c r="BA234" s="118">
        <f t="shared" si="506"/>
        <v>0</v>
      </c>
      <c r="BB234" s="118">
        <f t="shared" si="506"/>
        <v>0</v>
      </c>
      <c r="BC234" s="118">
        <f t="shared" si="506"/>
        <v>0</v>
      </c>
      <c r="BD234" s="118">
        <f t="shared" si="506"/>
        <v>0</v>
      </c>
      <c r="BE234" s="118">
        <f t="shared" si="506"/>
        <v>0</v>
      </c>
      <c r="BF234" s="118">
        <f t="shared" si="506"/>
        <v>0</v>
      </c>
      <c r="BG234" s="118">
        <f t="shared" si="506"/>
        <v>0</v>
      </c>
      <c r="BH234" s="118">
        <f t="shared" si="506"/>
        <v>0</v>
      </c>
      <c r="BI234" s="118">
        <f t="shared" si="506"/>
        <v>0</v>
      </c>
      <c r="BJ234" s="118">
        <f t="shared" si="506"/>
        <v>0</v>
      </c>
      <c r="BK234" s="118">
        <f t="shared" si="506"/>
        <v>0</v>
      </c>
      <c r="BL234" s="118">
        <f t="shared" si="506"/>
        <v>0</v>
      </c>
      <c r="BM234" s="118">
        <f t="shared" si="506"/>
        <v>0</v>
      </c>
      <c r="BN234" s="118">
        <f t="shared" si="506"/>
        <v>0</v>
      </c>
      <c r="BO234" s="118">
        <f t="shared" si="506"/>
        <v>0</v>
      </c>
      <c r="BP234" s="118">
        <f t="shared" ref="BP234:BV234" si="507">SUM(BP232:BP233)</f>
        <v>987.2471703899904</v>
      </c>
      <c r="BQ234" s="118">
        <f t="shared" si="507"/>
        <v>0</v>
      </c>
      <c r="BR234" s="118">
        <f t="shared" si="507"/>
        <v>0</v>
      </c>
      <c r="BS234" s="118">
        <f t="shared" si="507"/>
        <v>0</v>
      </c>
      <c r="BT234" s="118">
        <f t="shared" si="507"/>
        <v>0</v>
      </c>
      <c r="BU234" s="118">
        <f t="shared" si="507"/>
        <v>0</v>
      </c>
      <c r="BV234" s="118">
        <f t="shared" si="507"/>
        <v>0</v>
      </c>
      <c r="BW234" s="118">
        <f t="shared" ref="BW234:CA234" si="508">SUM(BW232:BW233)</f>
        <v>0</v>
      </c>
      <c r="BX234" s="118">
        <f t="shared" si="508"/>
        <v>0</v>
      </c>
      <c r="BY234" s="118">
        <f t="shared" si="508"/>
        <v>0</v>
      </c>
      <c r="BZ234" s="118">
        <f t="shared" si="508"/>
        <v>0</v>
      </c>
      <c r="CA234" s="118">
        <f t="shared" si="508"/>
        <v>0</v>
      </c>
    </row>
    <row r="235" spans="1:79" x14ac:dyDescent="0.2">
      <c r="B235" s="39" t="s">
        <v>261</v>
      </c>
      <c r="D235" s="115">
        <f t="shared" ref="D235:BO235" si="509">D231+D234</f>
        <v>0</v>
      </c>
      <c r="E235" s="115">
        <f t="shared" si="509"/>
        <v>0</v>
      </c>
      <c r="F235" s="115">
        <f t="shared" si="509"/>
        <v>0</v>
      </c>
      <c r="G235" s="115">
        <f t="shared" si="509"/>
        <v>0</v>
      </c>
      <c r="H235" s="115">
        <f t="shared" si="509"/>
        <v>0</v>
      </c>
      <c r="I235" s="115">
        <f t="shared" si="509"/>
        <v>0</v>
      </c>
      <c r="J235" s="115">
        <f t="shared" si="509"/>
        <v>0</v>
      </c>
      <c r="K235" s="115">
        <f t="shared" si="509"/>
        <v>0</v>
      </c>
      <c r="L235" s="115">
        <f t="shared" si="509"/>
        <v>0</v>
      </c>
      <c r="M235" s="115">
        <f t="shared" si="509"/>
        <v>0</v>
      </c>
      <c r="N235" s="115">
        <f t="shared" si="509"/>
        <v>0</v>
      </c>
      <c r="O235" s="115">
        <f t="shared" si="509"/>
        <v>0</v>
      </c>
      <c r="P235" s="115">
        <f t="shared" si="509"/>
        <v>0</v>
      </c>
      <c r="Q235" s="115">
        <f t="shared" si="509"/>
        <v>0</v>
      </c>
      <c r="R235" s="115">
        <f t="shared" si="509"/>
        <v>0</v>
      </c>
      <c r="S235" s="115">
        <f t="shared" si="509"/>
        <v>0</v>
      </c>
      <c r="T235" s="115">
        <f t="shared" si="509"/>
        <v>0</v>
      </c>
      <c r="U235" s="115">
        <f t="shared" si="509"/>
        <v>0</v>
      </c>
      <c r="V235" s="115">
        <f t="shared" si="509"/>
        <v>0</v>
      </c>
      <c r="W235" s="115">
        <f t="shared" si="509"/>
        <v>0</v>
      </c>
      <c r="X235" s="115">
        <f t="shared" si="509"/>
        <v>0</v>
      </c>
      <c r="Y235" s="115">
        <f t="shared" si="509"/>
        <v>0</v>
      </c>
      <c r="Z235" s="115">
        <f t="shared" si="509"/>
        <v>0</v>
      </c>
      <c r="AA235" s="115">
        <f t="shared" si="509"/>
        <v>0</v>
      </c>
      <c r="AB235" s="115">
        <f t="shared" si="509"/>
        <v>0</v>
      </c>
      <c r="AC235" s="115">
        <f t="shared" si="509"/>
        <v>0</v>
      </c>
      <c r="AD235" s="115">
        <f t="shared" si="509"/>
        <v>0</v>
      </c>
      <c r="AE235" s="115">
        <f t="shared" si="509"/>
        <v>0</v>
      </c>
      <c r="AF235" s="115">
        <f t="shared" si="509"/>
        <v>0</v>
      </c>
      <c r="AG235" s="115">
        <f t="shared" si="509"/>
        <v>0</v>
      </c>
      <c r="AH235" s="115">
        <f t="shared" si="509"/>
        <v>0</v>
      </c>
      <c r="AI235" s="115">
        <f t="shared" si="509"/>
        <v>0</v>
      </c>
      <c r="AJ235" s="115">
        <f t="shared" si="509"/>
        <v>0</v>
      </c>
      <c r="AK235" s="115">
        <f t="shared" si="509"/>
        <v>0</v>
      </c>
      <c r="AL235" s="115">
        <f t="shared" si="509"/>
        <v>0</v>
      </c>
      <c r="AM235" s="115">
        <f t="shared" si="509"/>
        <v>0</v>
      </c>
      <c r="AN235" s="115">
        <f t="shared" si="509"/>
        <v>0</v>
      </c>
      <c r="AO235" s="115">
        <f t="shared" si="509"/>
        <v>0</v>
      </c>
      <c r="AP235" s="115">
        <f t="shared" si="509"/>
        <v>0</v>
      </c>
      <c r="AQ235" s="115">
        <f t="shared" si="509"/>
        <v>0</v>
      </c>
      <c r="AR235" s="115">
        <f t="shared" si="509"/>
        <v>0</v>
      </c>
      <c r="AS235" s="115">
        <f t="shared" si="509"/>
        <v>0</v>
      </c>
      <c r="AT235" s="115">
        <f t="shared" si="509"/>
        <v>0</v>
      </c>
      <c r="AU235" s="115">
        <f t="shared" si="509"/>
        <v>0</v>
      </c>
      <c r="AV235" s="115">
        <f t="shared" si="509"/>
        <v>0</v>
      </c>
      <c r="AW235" s="115">
        <f t="shared" si="509"/>
        <v>0</v>
      </c>
      <c r="AX235" s="115">
        <f t="shared" si="509"/>
        <v>0</v>
      </c>
      <c r="AY235" s="115">
        <f t="shared" si="509"/>
        <v>0</v>
      </c>
      <c r="AZ235" s="115">
        <f t="shared" si="509"/>
        <v>0</v>
      </c>
      <c r="BA235" s="115">
        <f t="shared" si="509"/>
        <v>0</v>
      </c>
      <c r="BB235" s="115">
        <f t="shared" si="509"/>
        <v>0</v>
      </c>
      <c r="BC235" s="115">
        <f t="shared" si="509"/>
        <v>0</v>
      </c>
      <c r="BD235" s="115">
        <f t="shared" si="509"/>
        <v>0</v>
      </c>
      <c r="BE235" s="115">
        <f t="shared" si="509"/>
        <v>0</v>
      </c>
      <c r="BF235" s="115">
        <f t="shared" si="509"/>
        <v>0</v>
      </c>
      <c r="BG235" s="115">
        <f t="shared" si="509"/>
        <v>0</v>
      </c>
      <c r="BH235" s="115">
        <f t="shared" si="509"/>
        <v>0</v>
      </c>
      <c r="BI235" s="115">
        <f t="shared" si="509"/>
        <v>0</v>
      </c>
      <c r="BJ235" s="115">
        <f t="shared" si="509"/>
        <v>0</v>
      </c>
      <c r="BK235" s="115">
        <f t="shared" si="509"/>
        <v>0</v>
      </c>
      <c r="BL235" s="115">
        <f t="shared" si="509"/>
        <v>0</v>
      </c>
      <c r="BM235" s="115">
        <f t="shared" si="509"/>
        <v>0</v>
      </c>
      <c r="BN235" s="115">
        <f t="shared" si="509"/>
        <v>0</v>
      </c>
      <c r="BO235" s="115">
        <f t="shared" si="509"/>
        <v>0</v>
      </c>
      <c r="BP235" s="115">
        <f t="shared" ref="BP235:BV235" si="510">BP231+BP234</f>
        <v>987.2471703899904</v>
      </c>
      <c r="BQ235" s="115">
        <f t="shared" si="510"/>
        <v>987.2471703899904</v>
      </c>
      <c r="BR235" s="115">
        <f t="shared" si="510"/>
        <v>987.2471703899904</v>
      </c>
      <c r="BS235" s="115">
        <f t="shared" si="510"/>
        <v>987.2471703899904</v>
      </c>
      <c r="BT235" s="115">
        <f t="shared" si="510"/>
        <v>987.2471703899904</v>
      </c>
      <c r="BU235" s="115">
        <f t="shared" si="510"/>
        <v>987.2471703899904</v>
      </c>
      <c r="BV235" s="115">
        <f t="shared" si="510"/>
        <v>987.2471703899904</v>
      </c>
      <c r="BW235" s="115">
        <f t="shared" ref="BW235:CA235" si="511">BW231+BW234</f>
        <v>987.2471703899904</v>
      </c>
      <c r="BX235" s="115">
        <f t="shared" si="511"/>
        <v>987.2471703899904</v>
      </c>
      <c r="BY235" s="115">
        <f t="shared" si="511"/>
        <v>987.2471703899904</v>
      </c>
      <c r="BZ235" s="115">
        <f t="shared" si="511"/>
        <v>987.2471703899904</v>
      </c>
      <c r="CA235" s="115">
        <f t="shared" si="511"/>
        <v>987.2471703899904</v>
      </c>
    </row>
    <row r="236" spans="1:79" x14ac:dyDescent="0.2"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  <c r="AH236" s="114"/>
      <c r="AI236" s="114"/>
      <c r="AJ236" s="114"/>
      <c r="AK236" s="114"/>
      <c r="AL236" s="114"/>
      <c r="AM236" s="114"/>
      <c r="AN236" s="114"/>
      <c r="AO236" s="114"/>
      <c r="AP236" s="114"/>
      <c r="AQ236" s="114"/>
      <c r="AR236" s="114"/>
      <c r="AS236" s="114"/>
      <c r="AT236" s="114"/>
      <c r="AU236" s="114"/>
      <c r="AV236" s="114"/>
      <c r="AW236" s="114"/>
      <c r="AX236" s="114"/>
      <c r="AY236" s="114"/>
      <c r="AZ236" s="114"/>
      <c r="BA236" s="114"/>
      <c r="BB236" s="114"/>
      <c r="BC236" s="114"/>
      <c r="BD236" s="114"/>
      <c r="BE236" s="114"/>
      <c r="BF236" s="114"/>
      <c r="BG236" s="114"/>
      <c r="BH236" s="114"/>
      <c r="BI236" s="114"/>
      <c r="BJ236" s="114"/>
      <c r="BK236" s="114"/>
      <c r="BL236" s="114"/>
      <c r="BM236" s="114"/>
      <c r="BN236" s="114"/>
      <c r="BO236" s="114"/>
      <c r="BP236" s="114"/>
      <c r="BQ236" s="114"/>
      <c r="BR236" s="114"/>
      <c r="BS236" s="114"/>
      <c r="BT236" s="114"/>
      <c r="BU236" s="114"/>
      <c r="BV236" s="114"/>
      <c r="BW236" s="115"/>
      <c r="BX236" s="115"/>
      <c r="BY236" s="115"/>
      <c r="BZ236" s="115"/>
      <c r="CA236" s="115"/>
    </row>
    <row r="237" spans="1:79" x14ac:dyDescent="0.2">
      <c r="A237" s="4" t="s">
        <v>265</v>
      </c>
      <c r="C237" s="114">
        <v>18237501</v>
      </c>
      <c r="D237" s="119"/>
      <c r="E237" s="119"/>
      <c r="F237" s="119"/>
      <c r="G237" s="119"/>
      <c r="H237" s="119"/>
      <c r="I237" s="119"/>
      <c r="J237" s="119"/>
      <c r="K237" s="119"/>
      <c r="L237" s="119"/>
      <c r="M237" s="119"/>
      <c r="N237" s="119"/>
      <c r="O237" s="119"/>
      <c r="P237" s="119"/>
      <c r="Q237" s="119"/>
      <c r="R237" s="119"/>
      <c r="S237" s="119"/>
      <c r="T237" s="119"/>
      <c r="U237" s="119"/>
      <c r="V237" s="119"/>
      <c r="W237" s="119"/>
      <c r="X237" s="119"/>
      <c r="Y237" s="119"/>
      <c r="Z237" s="119"/>
      <c r="AA237" s="119"/>
      <c r="AB237" s="119"/>
      <c r="AC237" s="119"/>
      <c r="AD237" s="119"/>
      <c r="AE237" s="119"/>
      <c r="AF237" s="119"/>
      <c r="AG237" s="119"/>
      <c r="AH237" s="119"/>
      <c r="AI237" s="119"/>
      <c r="AJ237" s="119"/>
      <c r="AK237" s="119"/>
      <c r="AL237" s="119"/>
      <c r="AM237" s="119"/>
      <c r="AN237" s="119"/>
      <c r="AO237" s="119"/>
      <c r="AP237" s="119"/>
      <c r="AQ237" s="119"/>
      <c r="AR237" s="119"/>
      <c r="AS237" s="119"/>
      <c r="AT237" s="119"/>
      <c r="AU237" s="119"/>
      <c r="AV237" s="119"/>
      <c r="AW237" s="119"/>
      <c r="AX237" s="119"/>
      <c r="AY237" s="119"/>
      <c r="AZ237" s="119"/>
      <c r="BA237" s="119"/>
      <c r="BB237" s="119"/>
      <c r="BC237" s="119"/>
      <c r="BD237" s="119"/>
      <c r="BE237" s="119"/>
      <c r="BF237" s="119"/>
      <c r="BG237" s="119"/>
      <c r="BH237" s="119"/>
      <c r="BI237" s="119"/>
      <c r="BJ237" s="119"/>
      <c r="BK237" s="119"/>
      <c r="BL237" s="119"/>
      <c r="BM237" s="119"/>
      <c r="BN237" s="119"/>
      <c r="BO237" s="119"/>
      <c r="BP237" s="119"/>
      <c r="BQ237" s="119"/>
      <c r="BR237" s="119"/>
      <c r="BS237" s="119"/>
      <c r="BT237" s="119"/>
      <c r="BU237" s="119"/>
      <c r="BV237" s="119"/>
      <c r="BW237" s="115"/>
      <c r="BX237" s="115"/>
      <c r="BY237" s="115"/>
      <c r="BZ237" s="115"/>
      <c r="CA237" s="115"/>
    </row>
    <row r="238" spans="1:79" ht="12.75" customHeight="1" x14ac:dyDescent="0.2">
      <c r="B238" s="39" t="s">
        <v>257</v>
      </c>
      <c r="C238" s="114">
        <v>25400901</v>
      </c>
      <c r="D238" s="115">
        <f t="shared" ref="D238:BO238" si="512">C242</f>
        <v>0</v>
      </c>
      <c r="E238" s="115">
        <f t="shared" si="512"/>
        <v>0</v>
      </c>
      <c r="F238" s="115">
        <f t="shared" si="512"/>
        <v>0</v>
      </c>
      <c r="G238" s="115">
        <f t="shared" si="512"/>
        <v>0</v>
      </c>
      <c r="H238" s="115">
        <f t="shared" si="512"/>
        <v>0</v>
      </c>
      <c r="I238" s="115">
        <f t="shared" si="512"/>
        <v>0</v>
      </c>
      <c r="J238" s="115">
        <f t="shared" si="512"/>
        <v>0</v>
      </c>
      <c r="K238" s="115">
        <f t="shared" si="512"/>
        <v>0</v>
      </c>
      <c r="L238" s="115">
        <f t="shared" si="512"/>
        <v>0</v>
      </c>
      <c r="M238" s="115">
        <f t="shared" si="512"/>
        <v>0</v>
      </c>
      <c r="N238" s="115">
        <f t="shared" si="512"/>
        <v>0</v>
      </c>
      <c r="O238" s="115">
        <f t="shared" si="512"/>
        <v>0</v>
      </c>
      <c r="P238" s="115">
        <f t="shared" si="512"/>
        <v>0</v>
      </c>
      <c r="Q238" s="115">
        <f t="shared" si="512"/>
        <v>0</v>
      </c>
      <c r="R238" s="115">
        <f t="shared" si="512"/>
        <v>0</v>
      </c>
      <c r="S238" s="115">
        <f t="shared" si="512"/>
        <v>0</v>
      </c>
      <c r="T238" s="115">
        <f t="shared" si="512"/>
        <v>0</v>
      </c>
      <c r="U238" s="115">
        <f t="shared" si="512"/>
        <v>0</v>
      </c>
      <c r="V238" s="115">
        <f t="shared" si="512"/>
        <v>0</v>
      </c>
      <c r="W238" s="115">
        <f t="shared" si="512"/>
        <v>0</v>
      </c>
      <c r="X238" s="115">
        <f t="shared" si="512"/>
        <v>0</v>
      </c>
      <c r="Y238" s="115">
        <f t="shared" si="512"/>
        <v>0</v>
      </c>
      <c r="Z238" s="115">
        <f t="shared" si="512"/>
        <v>0</v>
      </c>
      <c r="AA238" s="115">
        <f t="shared" si="512"/>
        <v>0</v>
      </c>
      <c r="AB238" s="115">
        <f t="shared" si="512"/>
        <v>0</v>
      </c>
      <c r="AC238" s="115">
        <f t="shared" si="512"/>
        <v>0</v>
      </c>
      <c r="AD238" s="115">
        <f t="shared" si="512"/>
        <v>0</v>
      </c>
      <c r="AE238" s="115">
        <f t="shared" si="512"/>
        <v>0</v>
      </c>
      <c r="AF238" s="115">
        <f t="shared" si="512"/>
        <v>0</v>
      </c>
      <c r="AG238" s="115">
        <f t="shared" si="512"/>
        <v>0</v>
      </c>
      <c r="AH238" s="115">
        <f t="shared" si="512"/>
        <v>0</v>
      </c>
      <c r="AI238" s="115">
        <f t="shared" si="512"/>
        <v>0</v>
      </c>
      <c r="AJ238" s="115">
        <f t="shared" si="512"/>
        <v>0</v>
      </c>
      <c r="AK238" s="115">
        <f t="shared" si="512"/>
        <v>0</v>
      </c>
      <c r="AL238" s="115">
        <f t="shared" si="512"/>
        <v>0</v>
      </c>
      <c r="AM238" s="115">
        <f t="shared" si="512"/>
        <v>0</v>
      </c>
      <c r="AN238" s="115">
        <f t="shared" si="512"/>
        <v>0</v>
      </c>
      <c r="AO238" s="115">
        <f t="shared" si="512"/>
        <v>0</v>
      </c>
      <c r="AP238" s="115">
        <f t="shared" si="512"/>
        <v>0</v>
      </c>
      <c r="AQ238" s="115">
        <f t="shared" si="512"/>
        <v>0</v>
      </c>
      <c r="AR238" s="115">
        <f t="shared" si="512"/>
        <v>0</v>
      </c>
      <c r="AS238" s="115">
        <f t="shared" si="512"/>
        <v>0</v>
      </c>
      <c r="AT238" s="115">
        <f t="shared" si="512"/>
        <v>0</v>
      </c>
      <c r="AU238" s="115">
        <f t="shared" si="512"/>
        <v>0</v>
      </c>
      <c r="AV238" s="115">
        <f t="shared" si="512"/>
        <v>0</v>
      </c>
      <c r="AW238" s="115">
        <f t="shared" si="512"/>
        <v>0</v>
      </c>
      <c r="AX238" s="115">
        <f t="shared" si="512"/>
        <v>0</v>
      </c>
      <c r="AY238" s="115">
        <f t="shared" si="512"/>
        <v>0</v>
      </c>
      <c r="AZ238" s="115">
        <f t="shared" si="512"/>
        <v>0</v>
      </c>
      <c r="BA238" s="115">
        <f t="shared" si="512"/>
        <v>0</v>
      </c>
      <c r="BB238" s="115">
        <f t="shared" si="512"/>
        <v>0</v>
      </c>
      <c r="BC238" s="115">
        <f t="shared" si="512"/>
        <v>0</v>
      </c>
      <c r="BD238" s="115">
        <f t="shared" si="512"/>
        <v>0</v>
      </c>
      <c r="BE238" s="115">
        <f t="shared" si="512"/>
        <v>0</v>
      </c>
      <c r="BF238" s="115">
        <f t="shared" si="512"/>
        <v>0</v>
      </c>
      <c r="BG238" s="115">
        <f t="shared" si="512"/>
        <v>0</v>
      </c>
      <c r="BH238" s="115">
        <f t="shared" si="512"/>
        <v>0</v>
      </c>
      <c r="BI238" s="115">
        <f t="shared" si="512"/>
        <v>0</v>
      </c>
      <c r="BJ238" s="115">
        <f t="shared" si="512"/>
        <v>0</v>
      </c>
      <c r="BK238" s="115">
        <f t="shared" si="512"/>
        <v>0</v>
      </c>
      <c r="BL238" s="115">
        <f t="shared" si="512"/>
        <v>0</v>
      </c>
      <c r="BM238" s="115">
        <f t="shared" si="512"/>
        <v>0</v>
      </c>
      <c r="BN238" s="115">
        <f t="shared" si="512"/>
        <v>0</v>
      </c>
      <c r="BO238" s="115">
        <f t="shared" si="512"/>
        <v>0</v>
      </c>
      <c r="BP238" s="115">
        <f t="shared" ref="BP238" si="513">BO242</f>
        <v>0</v>
      </c>
      <c r="BQ238" s="115">
        <f t="shared" ref="BQ238" si="514">BP242</f>
        <v>130096.76317974</v>
      </c>
      <c r="BR238" s="115">
        <f t="shared" ref="BR238" si="515">BQ242</f>
        <v>121871.23317974</v>
      </c>
      <c r="BS238" s="115">
        <f t="shared" ref="BS238" si="516">BR242</f>
        <v>111347.74317973999</v>
      </c>
      <c r="BT238" s="115">
        <f t="shared" ref="BT238" si="517">BS242</f>
        <v>102187.65317973999</v>
      </c>
      <c r="BU238" s="115">
        <f t="shared" ref="BU238" si="518">BT242</f>
        <v>93201.66317973999</v>
      </c>
      <c r="BV238" s="115">
        <f t="shared" ref="BV238" si="519">BU242</f>
        <v>84288.153179739995</v>
      </c>
      <c r="BW238" s="115">
        <f t="shared" ref="BW238" si="520">BV242</f>
        <v>76315.563179739998</v>
      </c>
      <c r="BX238" s="115">
        <f t="shared" ref="BX238" si="521">BW242</f>
        <v>66995.943179740003</v>
      </c>
      <c r="BY238" s="115">
        <f t="shared" ref="BY238" si="522">BX242</f>
        <v>58353.623179740003</v>
      </c>
      <c r="BZ238" s="115">
        <f t="shared" ref="BZ238" si="523">BY242</f>
        <v>49046.113179740001</v>
      </c>
      <c r="CA238" s="115">
        <f t="shared" ref="CA238" si="524">BZ242</f>
        <v>38340.941099771546</v>
      </c>
    </row>
    <row r="239" spans="1:79" x14ac:dyDescent="0.2">
      <c r="B239" s="116" t="s">
        <v>258</v>
      </c>
      <c r="C239" s="119"/>
      <c r="D239" s="305">
        <v>0</v>
      </c>
      <c r="E239" s="305">
        <v>0</v>
      </c>
      <c r="F239" s="305">
        <v>0</v>
      </c>
      <c r="G239" s="305">
        <v>0</v>
      </c>
      <c r="H239" s="305">
        <v>0</v>
      </c>
      <c r="I239" s="305">
        <v>0</v>
      </c>
      <c r="J239" s="305">
        <v>0</v>
      </c>
      <c r="K239" s="305">
        <v>0</v>
      </c>
      <c r="L239" s="305">
        <v>0</v>
      </c>
      <c r="M239" s="305">
        <v>0</v>
      </c>
      <c r="N239" s="305">
        <v>0</v>
      </c>
      <c r="O239" s="305">
        <v>0</v>
      </c>
      <c r="P239" s="305">
        <v>0</v>
      </c>
      <c r="Q239" s="305">
        <v>0</v>
      </c>
      <c r="R239" s="305">
        <v>0</v>
      </c>
      <c r="S239" s="305">
        <v>0</v>
      </c>
      <c r="T239" s="305">
        <v>0</v>
      </c>
      <c r="U239" s="305">
        <v>0</v>
      </c>
      <c r="V239" s="305">
        <v>0</v>
      </c>
      <c r="W239" s="305">
        <v>0</v>
      </c>
      <c r="X239" s="305">
        <v>0</v>
      </c>
      <c r="Y239" s="305">
        <v>0</v>
      </c>
      <c r="Z239" s="305">
        <v>0</v>
      </c>
      <c r="AA239" s="305">
        <v>0</v>
      </c>
      <c r="AB239" s="305">
        <v>0</v>
      </c>
      <c r="AC239" s="305">
        <v>0</v>
      </c>
      <c r="AD239" s="305">
        <v>0</v>
      </c>
      <c r="AE239" s="305">
        <v>0</v>
      </c>
      <c r="AF239" s="305">
        <v>0</v>
      </c>
      <c r="AG239" s="305">
        <v>0</v>
      </c>
      <c r="AH239" s="305">
        <v>0</v>
      </c>
      <c r="AI239" s="305">
        <v>0</v>
      </c>
      <c r="AJ239" s="305">
        <v>0</v>
      </c>
      <c r="AK239" s="305">
        <v>0</v>
      </c>
      <c r="AL239" s="305">
        <v>0</v>
      </c>
      <c r="AM239" s="305">
        <v>0</v>
      </c>
      <c r="AN239" s="305">
        <v>0</v>
      </c>
      <c r="AO239" s="305">
        <v>0</v>
      </c>
      <c r="AP239" s="305">
        <v>0</v>
      </c>
      <c r="AQ239" s="305">
        <v>0</v>
      </c>
      <c r="AR239" s="305">
        <v>0</v>
      </c>
      <c r="AS239" s="305">
        <v>0</v>
      </c>
      <c r="AT239" s="305">
        <v>0</v>
      </c>
      <c r="AU239" s="305">
        <v>0</v>
      </c>
      <c r="AV239" s="305">
        <v>0</v>
      </c>
      <c r="AW239" s="305">
        <v>0</v>
      </c>
      <c r="AX239" s="305">
        <v>0</v>
      </c>
      <c r="AY239" s="305">
        <v>0</v>
      </c>
      <c r="AZ239" s="305">
        <v>0</v>
      </c>
      <c r="BA239" s="305">
        <v>0</v>
      </c>
      <c r="BB239" s="305">
        <v>0</v>
      </c>
      <c r="BC239" s="305">
        <v>0</v>
      </c>
      <c r="BD239" s="305">
        <v>0</v>
      </c>
      <c r="BE239" s="305">
        <v>0</v>
      </c>
      <c r="BF239" s="305">
        <v>0</v>
      </c>
      <c r="BG239" s="305">
        <v>0</v>
      </c>
      <c r="BH239" s="305">
        <v>0</v>
      </c>
      <c r="BI239" s="305">
        <v>0</v>
      </c>
      <c r="BJ239" s="305">
        <v>0</v>
      </c>
      <c r="BK239" s="305">
        <v>0</v>
      </c>
      <c r="BL239" s="305">
        <v>0</v>
      </c>
      <c r="BM239" s="305">
        <v>0</v>
      </c>
      <c r="BN239" s="305">
        <v>0</v>
      </c>
      <c r="BO239" s="305">
        <v>0</v>
      </c>
      <c r="BP239" s="305">
        <v>136559.73317974</v>
      </c>
      <c r="BQ239" s="305">
        <v>0</v>
      </c>
      <c r="BR239" s="305">
        <v>0</v>
      </c>
      <c r="BS239" s="305">
        <v>0</v>
      </c>
      <c r="BT239" s="305">
        <v>0</v>
      </c>
      <c r="BU239" s="305">
        <v>0</v>
      </c>
      <c r="BV239" s="305">
        <v>0</v>
      </c>
      <c r="BW239" s="305">
        <v>0</v>
      </c>
      <c r="BX239" s="305">
        <v>0</v>
      </c>
      <c r="BY239" s="305">
        <v>0</v>
      </c>
      <c r="BZ239" s="305">
        <v>0</v>
      </c>
      <c r="CA239" s="305">
        <v>0</v>
      </c>
    </row>
    <row r="240" spans="1:79" x14ac:dyDescent="0.2">
      <c r="B240" s="116" t="s">
        <v>259</v>
      </c>
      <c r="D240" s="305">
        <v>0</v>
      </c>
      <c r="E240" s="305">
        <v>0</v>
      </c>
      <c r="F240" s="305">
        <v>0</v>
      </c>
      <c r="G240" s="305">
        <v>0</v>
      </c>
      <c r="H240" s="305">
        <v>0</v>
      </c>
      <c r="I240" s="305">
        <v>0</v>
      </c>
      <c r="J240" s="305">
        <v>0</v>
      </c>
      <c r="K240" s="305">
        <v>0</v>
      </c>
      <c r="L240" s="305">
        <v>0</v>
      </c>
      <c r="M240" s="305">
        <v>0</v>
      </c>
      <c r="N240" s="305">
        <v>0</v>
      </c>
      <c r="O240" s="305">
        <v>0</v>
      </c>
      <c r="P240" s="305">
        <v>0</v>
      </c>
      <c r="Q240" s="305">
        <v>0</v>
      </c>
      <c r="R240" s="305">
        <v>0</v>
      </c>
      <c r="S240" s="305">
        <v>0</v>
      </c>
      <c r="T240" s="305">
        <v>0</v>
      </c>
      <c r="U240" s="305">
        <v>0</v>
      </c>
      <c r="V240" s="305">
        <v>0</v>
      </c>
      <c r="W240" s="305">
        <v>0</v>
      </c>
      <c r="X240" s="305">
        <v>0</v>
      </c>
      <c r="Y240" s="305">
        <v>0</v>
      </c>
      <c r="Z240" s="305">
        <v>0</v>
      </c>
      <c r="AA240" s="305">
        <v>0</v>
      </c>
      <c r="AB240" s="305">
        <v>0</v>
      </c>
      <c r="AC240" s="305">
        <v>0</v>
      </c>
      <c r="AD240" s="305">
        <v>0</v>
      </c>
      <c r="AE240" s="305">
        <v>0</v>
      </c>
      <c r="AF240" s="305">
        <v>0</v>
      </c>
      <c r="AG240" s="305">
        <v>0</v>
      </c>
      <c r="AH240" s="305">
        <v>0</v>
      </c>
      <c r="AI240" s="305">
        <v>0</v>
      </c>
      <c r="AJ240" s="305">
        <v>0</v>
      </c>
      <c r="AK240" s="305">
        <v>0</v>
      </c>
      <c r="AL240" s="305">
        <v>0</v>
      </c>
      <c r="AM240" s="305">
        <v>0</v>
      </c>
      <c r="AN240" s="305">
        <v>0</v>
      </c>
      <c r="AO240" s="305">
        <v>0</v>
      </c>
      <c r="AP240" s="305">
        <v>0</v>
      </c>
      <c r="AQ240" s="305">
        <v>0</v>
      </c>
      <c r="AR240" s="305">
        <v>0</v>
      </c>
      <c r="AS240" s="305">
        <v>0</v>
      </c>
      <c r="AT240" s="305">
        <v>0</v>
      </c>
      <c r="AU240" s="305">
        <v>0</v>
      </c>
      <c r="AV240" s="305">
        <v>0</v>
      </c>
      <c r="AW240" s="305">
        <v>0</v>
      </c>
      <c r="AX240" s="305">
        <v>0</v>
      </c>
      <c r="AY240" s="305">
        <v>0</v>
      </c>
      <c r="AZ240" s="305">
        <v>0</v>
      </c>
      <c r="BA240" s="305">
        <v>0</v>
      </c>
      <c r="BB240" s="305">
        <v>0</v>
      </c>
      <c r="BC240" s="305">
        <v>0</v>
      </c>
      <c r="BD240" s="305">
        <v>0</v>
      </c>
      <c r="BE240" s="305">
        <v>0</v>
      </c>
      <c r="BF240" s="305">
        <v>0</v>
      </c>
      <c r="BG240" s="305">
        <v>0</v>
      </c>
      <c r="BH240" s="305">
        <v>0</v>
      </c>
      <c r="BI240" s="305">
        <v>0</v>
      </c>
      <c r="BJ240" s="305">
        <v>0</v>
      </c>
      <c r="BK240" s="305">
        <v>0</v>
      </c>
      <c r="BL240" s="117">
        <f>-'FPC Sch 40'!C38</f>
        <v>0</v>
      </c>
      <c r="BM240" s="117">
        <f>-'FPC Sch 40'!D38</f>
        <v>0</v>
      </c>
      <c r="BN240" s="117">
        <f>-'FPC Sch 40'!E38</f>
        <v>0</v>
      </c>
      <c r="BO240" s="117">
        <f>-'FPC Sch 40'!F38</f>
        <v>0</v>
      </c>
      <c r="BP240" s="117">
        <f>-'FPC Sch 40'!G38</f>
        <v>-6462.97</v>
      </c>
      <c r="BQ240" s="117">
        <f>-'FPC Sch 40'!H38</f>
        <v>-8225.5300000000007</v>
      </c>
      <c r="BR240" s="117">
        <f>-'FPC Sch 40'!I38</f>
        <v>-10523.49</v>
      </c>
      <c r="BS240" s="117">
        <f>-'FPC Sch 40'!J38</f>
        <v>-9160.09</v>
      </c>
      <c r="BT240" s="117">
        <f>-'FPC Sch 40'!K38</f>
        <v>-8985.99</v>
      </c>
      <c r="BU240" s="117">
        <f>-'FPC Sch 40'!L38</f>
        <v>-8913.51</v>
      </c>
      <c r="BV240" s="117">
        <f>-'FPC Sch 40'!M38</f>
        <v>-7972.59</v>
      </c>
      <c r="BW240" s="117">
        <f>-'FPC Sch 40'!N38</f>
        <v>-9319.6200000000008</v>
      </c>
      <c r="BX240" s="305">
        <v>-8642.32</v>
      </c>
      <c r="BY240" s="305">
        <v>-9307.51</v>
      </c>
      <c r="BZ240" s="117">
        <f>-'Amort Estimate'!I43</f>
        <v>-10705.172079968459</v>
      </c>
      <c r="CA240" s="117">
        <f>-'Amort Estimate'!J43</f>
        <v>-10546.098458787499</v>
      </c>
    </row>
    <row r="241" spans="1:79" x14ac:dyDescent="0.2">
      <c r="B241" s="39" t="s">
        <v>260</v>
      </c>
      <c r="D241" s="118">
        <f t="shared" ref="D241:BO241" si="525">SUM(D239:D240)</f>
        <v>0</v>
      </c>
      <c r="E241" s="118">
        <f t="shared" si="525"/>
        <v>0</v>
      </c>
      <c r="F241" s="118">
        <f t="shared" si="525"/>
        <v>0</v>
      </c>
      <c r="G241" s="118">
        <f t="shared" si="525"/>
        <v>0</v>
      </c>
      <c r="H241" s="118">
        <f t="shared" si="525"/>
        <v>0</v>
      </c>
      <c r="I241" s="118">
        <f t="shared" si="525"/>
        <v>0</v>
      </c>
      <c r="J241" s="118">
        <f t="shared" si="525"/>
        <v>0</v>
      </c>
      <c r="K241" s="118">
        <f t="shared" si="525"/>
        <v>0</v>
      </c>
      <c r="L241" s="118">
        <f t="shared" si="525"/>
        <v>0</v>
      </c>
      <c r="M241" s="118">
        <f t="shared" si="525"/>
        <v>0</v>
      </c>
      <c r="N241" s="118">
        <f t="shared" si="525"/>
        <v>0</v>
      </c>
      <c r="O241" s="118">
        <f t="shared" si="525"/>
        <v>0</v>
      </c>
      <c r="P241" s="118">
        <f t="shared" si="525"/>
        <v>0</v>
      </c>
      <c r="Q241" s="118">
        <f t="shared" si="525"/>
        <v>0</v>
      </c>
      <c r="R241" s="118">
        <f t="shared" si="525"/>
        <v>0</v>
      </c>
      <c r="S241" s="118">
        <f t="shared" si="525"/>
        <v>0</v>
      </c>
      <c r="T241" s="118">
        <f t="shared" si="525"/>
        <v>0</v>
      </c>
      <c r="U241" s="118">
        <f t="shared" si="525"/>
        <v>0</v>
      </c>
      <c r="V241" s="118">
        <f t="shared" si="525"/>
        <v>0</v>
      </c>
      <c r="W241" s="118">
        <f t="shared" si="525"/>
        <v>0</v>
      </c>
      <c r="X241" s="118">
        <f t="shared" si="525"/>
        <v>0</v>
      </c>
      <c r="Y241" s="118">
        <f t="shared" si="525"/>
        <v>0</v>
      </c>
      <c r="Z241" s="118">
        <f t="shared" si="525"/>
        <v>0</v>
      </c>
      <c r="AA241" s="118">
        <f t="shared" si="525"/>
        <v>0</v>
      </c>
      <c r="AB241" s="118">
        <f t="shared" si="525"/>
        <v>0</v>
      </c>
      <c r="AC241" s="118">
        <f t="shared" si="525"/>
        <v>0</v>
      </c>
      <c r="AD241" s="118">
        <f t="shared" si="525"/>
        <v>0</v>
      </c>
      <c r="AE241" s="118">
        <f t="shared" si="525"/>
        <v>0</v>
      </c>
      <c r="AF241" s="118">
        <f t="shared" si="525"/>
        <v>0</v>
      </c>
      <c r="AG241" s="118">
        <f t="shared" si="525"/>
        <v>0</v>
      </c>
      <c r="AH241" s="118">
        <f t="shared" si="525"/>
        <v>0</v>
      </c>
      <c r="AI241" s="118">
        <f t="shared" si="525"/>
        <v>0</v>
      </c>
      <c r="AJ241" s="118">
        <f t="shared" si="525"/>
        <v>0</v>
      </c>
      <c r="AK241" s="118">
        <f t="shared" si="525"/>
        <v>0</v>
      </c>
      <c r="AL241" s="118">
        <f t="shared" si="525"/>
        <v>0</v>
      </c>
      <c r="AM241" s="118">
        <f t="shared" si="525"/>
        <v>0</v>
      </c>
      <c r="AN241" s="118">
        <f t="shared" si="525"/>
        <v>0</v>
      </c>
      <c r="AO241" s="118">
        <f t="shared" si="525"/>
        <v>0</v>
      </c>
      <c r="AP241" s="118">
        <f t="shared" si="525"/>
        <v>0</v>
      </c>
      <c r="AQ241" s="118">
        <f t="shared" si="525"/>
        <v>0</v>
      </c>
      <c r="AR241" s="118">
        <f t="shared" si="525"/>
        <v>0</v>
      </c>
      <c r="AS241" s="118">
        <f t="shared" si="525"/>
        <v>0</v>
      </c>
      <c r="AT241" s="118">
        <f t="shared" si="525"/>
        <v>0</v>
      </c>
      <c r="AU241" s="118">
        <f t="shared" si="525"/>
        <v>0</v>
      </c>
      <c r="AV241" s="118">
        <f t="shared" si="525"/>
        <v>0</v>
      </c>
      <c r="AW241" s="118">
        <f t="shared" si="525"/>
        <v>0</v>
      </c>
      <c r="AX241" s="118">
        <f t="shared" si="525"/>
        <v>0</v>
      </c>
      <c r="AY241" s="118">
        <f t="shared" si="525"/>
        <v>0</v>
      </c>
      <c r="AZ241" s="118">
        <f t="shared" si="525"/>
        <v>0</v>
      </c>
      <c r="BA241" s="118">
        <f t="shared" si="525"/>
        <v>0</v>
      </c>
      <c r="BB241" s="118">
        <f t="shared" si="525"/>
        <v>0</v>
      </c>
      <c r="BC241" s="118">
        <f t="shared" si="525"/>
        <v>0</v>
      </c>
      <c r="BD241" s="118">
        <f t="shared" si="525"/>
        <v>0</v>
      </c>
      <c r="BE241" s="118">
        <f t="shared" si="525"/>
        <v>0</v>
      </c>
      <c r="BF241" s="118">
        <f t="shared" si="525"/>
        <v>0</v>
      </c>
      <c r="BG241" s="118">
        <f t="shared" si="525"/>
        <v>0</v>
      </c>
      <c r="BH241" s="118">
        <f t="shared" si="525"/>
        <v>0</v>
      </c>
      <c r="BI241" s="118">
        <f t="shared" si="525"/>
        <v>0</v>
      </c>
      <c r="BJ241" s="118">
        <f t="shared" si="525"/>
        <v>0</v>
      </c>
      <c r="BK241" s="118">
        <f t="shared" si="525"/>
        <v>0</v>
      </c>
      <c r="BL241" s="118">
        <f t="shared" si="525"/>
        <v>0</v>
      </c>
      <c r="BM241" s="118">
        <f t="shared" si="525"/>
        <v>0</v>
      </c>
      <c r="BN241" s="118">
        <f t="shared" si="525"/>
        <v>0</v>
      </c>
      <c r="BO241" s="118">
        <f t="shared" si="525"/>
        <v>0</v>
      </c>
      <c r="BP241" s="118">
        <f t="shared" ref="BP241:BV241" si="526">SUM(BP239:BP240)</f>
        <v>130096.76317974</v>
      </c>
      <c r="BQ241" s="118">
        <f t="shared" si="526"/>
        <v>-8225.5300000000007</v>
      </c>
      <c r="BR241" s="118">
        <f t="shared" si="526"/>
        <v>-10523.49</v>
      </c>
      <c r="BS241" s="118">
        <f t="shared" si="526"/>
        <v>-9160.09</v>
      </c>
      <c r="BT241" s="118">
        <f t="shared" si="526"/>
        <v>-8985.99</v>
      </c>
      <c r="BU241" s="118">
        <f t="shared" si="526"/>
        <v>-8913.51</v>
      </c>
      <c r="BV241" s="118">
        <f t="shared" si="526"/>
        <v>-7972.59</v>
      </c>
      <c r="BW241" s="118">
        <f t="shared" ref="BW241:CA241" si="527">SUM(BW239:BW240)</f>
        <v>-9319.6200000000008</v>
      </c>
      <c r="BX241" s="118">
        <f t="shared" si="527"/>
        <v>-8642.32</v>
      </c>
      <c r="BY241" s="118">
        <f t="shared" si="527"/>
        <v>-9307.51</v>
      </c>
      <c r="BZ241" s="118">
        <f t="shared" si="527"/>
        <v>-10705.172079968459</v>
      </c>
      <c r="CA241" s="118">
        <f t="shared" si="527"/>
        <v>-10546.098458787499</v>
      </c>
    </row>
    <row r="242" spans="1:79" x14ac:dyDescent="0.2">
      <c r="B242" s="39" t="s">
        <v>261</v>
      </c>
      <c r="D242" s="115">
        <f t="shared" ref="D242:BO242" si="528">D238+D241</f>
        <v>0</v>
      </c>
      <c r="E242" s="115">
        <f t="shared" si="528"/>
        <v>0</v>
      </c>
      <c r="F242" s="115">
        <f t="shared" si="528"/>
        <v>0</v>
      </c>
      <c r="G242" s="115">
        <f t="shared" si="528"/>
        <v>0</v>
      </c>
      <c r="H242" s="115">
        <f t="shared" si="528"/>
        <v>0</v>
      </c>
      <c r="I242" s="115">
        <f t="shared" si="528"/>
        <v>0</v>
      </c>
      <c r="J242" s="115">
        <f t="shared" si="528"/>
        <v>0</v>
      </c>
      <c r="K242" s="115">
        <f t="shared" si="528"/>
        <v>0</v>
      </c>
      <c r="L242" s="115">
        <f t="shared" si="528"/>
        <v>0</v>
      </c>
      <c r="M242" s="115">
        <f t="shared" si="528"/>
        <v>0</v>
      </c>
      <c r="N242" s="115">
        <f t="shared" si="528"/>
        <v>0</v>
      </c>
      <c r="O242" s="115">
        <f t="shared" si="528"/>
        <v>0</v>
      </c>
      <c r="P242" s="115">
        <f t="shared" si="528"/>
        <v>0</v>
      </c>
      <c r="Q242" s="115">
        <f t="shared" si="528"/>
        <v>0</v>
      </c>
      <c r="R242" s="115">
        <f t="shared" si="528"/>
        <v>0</v>
      </c>
      <c r="S242" s="115">
        <f t="shared" si="528"/>
        <v>0</v>
      </c>
      <c r="T242" s="115">
        <f t="shared" si="528"/>
        <v>0</v>
      </c>
      <c r="U242" s="115">
        <f t="shared" si="528"/>
        <v>0</v>
      </c>
      <c r="V242" s="115">
        <f t="shared" si="528"/>
        <v>0</v>
      </c>
      <c r="W242" s="115">
        <f t="shared" si="528"/>
        <v>0</v>
      </c>
      <c r="X242" s="115">
        <f t="shared" si="528"/>
        <v>0</v>
      </c>
      <c r="Y242" s="115">
        <f t="shared" si="528"/>
        <v>0</v>
      </c>
      <c r="Z242" s="115">
        <f t="shared" si="528"/>
        <v>0</v>
      </c>
      <c r="AA242" s="115">
        <f t="shared" si="528"/>
        <v>0</v>
      </c>
      <c r="AB242" s="115">
        <f t="shared" si="528"/>
        <v>0</v>
      </c>
      <c r="AC242" s="115">
        <f t="shared" si="528"/>
        <v>0</v>
      </c>
      <c r="AD242" s="115">
        <f t="shared" si="528"/>
        <v>0</v>
      </c>
      <c r="AE242" s="115">
        <f t="shared" si="528"/>
        <v>0</v>
      </c>
      <c r="AF242" s="115">
        <f t="shared" si="528"/>
        <v>0</v>
      </c>
      <c r="AG242" s="115">
        <f t="shared" si="528"/>
        <v>0</v>
      </c>
      <c r="AH242" s="115">
        <f t="shared" si="528"/>
        <v>0</v>
      </c>
      <c r="AI242" s="115">
        <f t="shared" si="528"/>
        <v>0</v>
      </c>
      <c r="AJ242" s="115">
        <f t="shared" si="528"/>
        <v>0</v>
      </c>
      <c r="AK242" s="115">
        <f t="shared" si="528"/>
        <v>0</v>
      </c>
      <c r="AL242" s="115">
        <f t="shared" si="528"/>
        <v>0</v>
      </c>
      <c r="AM242" s="115">
        <f t="shared" si="528"/>
        <v>0</v>
      </c>
      <c r="AN242" s="115">
        <f t="shared" si="528"/>
        <v>0</v>
      </c>
      <c r="AO242" s="115">
        <f t="shared" si="528"/>
        <v>0</v>
      </c>
      <c r="AP242" s="115">
        <f t="shared" si="528"/>
        <v>0</v>
      </c>
      <c r="AQ242" s="115">
        <f t="shared" si="528"/>
        <v>0</v>
      </c>
      <c r="AR242" s="115">
        <f t="shared" si="528"/>
        <v>0</v>
      </c>
      <c r="AS242" s="115">
        <f t="shared" si="528"/>
        <v>0</v>
      </c>
      <c r="AT242" s="115">
        <f t="shared" si="528"/>
        <v>0</v>
      </c>
      <c r="AU242" s="115">
        <f t="shared" si="528"/>
        <v>0</v>
      </c>
      <c r="AV242" s="115">
        <f t="shared" si="528"/>
        <v>0</v>
      </c>
      <c r="AW242" s="115">
        <f t="shared" si="528"/>
        <v>0</v>
      </c>
      <c r="AX242" s="115">
        <f t="shared" si="528"/>
        <v>0</v>
      </c>
      <c r="AY242" s="115">
        <f t="shared" si="528"/>
        <v>0</v>
      </c>
      <c r="AZ242" s="115">
        <f t="shared" si="528"/>
        <v>0</v>
      </c>
      <c r="BA242" s="115">
        <f t="shared" si="528"/>
        <v>0</v>
      </c>
      <c r="BB242" s="115">
        <f t="shared" si="528"/>
        <v>0</v>
      </c>
      <c r="BC242" s="115">
        <f t="shared" si="528"/>
        <v>0</v>
      </c>
      <c r="BD242" s="115">
        <f t="shared" si="528"/>
        <v>0</v>
      </c>
      <c r="BE242" s="115">
        <f t="shared" si="528"/>
        <v>0</v>
      </c>
      <c r="BF242" s="115">
        <f t="shared" si="528"/>
        <v>0</v>
      </c>
      <c r="BG242" s="115">
        <f t="shared" si="528"/>
        <v>0</v>
      </c>
      <c r="BH242" s="115">
        <f t="shared" si="528"/>
        <v>0</v>
      </c>
      <c r="BI242" s="115">
        <f t="shared" si="528"/>
        <v>0</v>
      </c>
      <c r="BJ242" s="115">
        <f t="shared" si="528"/>
        <v>0</v>
      </c>
      <c r="BK242" s="115">
        <f t="shared" si="528"/>
        <v>0</v>
      </c>
      <c r="BL242" s="115">
        <f t="shared" si="528"/>
        <v>0</v>
      </c>
      <c r="BM242" s="115">
        <f t="shared" si="528"/>
        <v>0</v>
      </c>
      <c r="BN242" s="115">
        <f t="shared" si="528"/>
        <v>0</v>
      </c>
      <c r="BO242" s="115">
        <f t="shared" si="528"/>
        <v>0</v>
      </c>
      <c r="BP242" s="115">
        <f t="shared" ref="BP242:BV242" si="529">BP238+BP241</f>
        <v>130096.76317974</v>
      </c>
      <c r="BQ242" s="115">
        <f t="shared" si="529"/>
        <v>121871.23317974</v>
      </c>
      <c r="BR242" s="115">
        <f t="shared" si="529"/>
        <v>111347.74317973999</v>
      </c>
      <c r="BS242" s="115">
        <f t="shared" si="529"/>
        <v>102187.65317973999</v>
      </c>
      <c r="BT242" s="115">
        <f t="shared" si="529"/>
        <v>93201.66317973999</v>
      </c>
      <c r="BU242" s="115">
        <f t="shared" si="529"/>
        <v>84288.153179739995</v>
      </c>
      <c r="BV242" s="115">
        <f t="shared" si="529"/>
        <v>76315.563179739998</v>
      </c>
      <c r="BW242" s="115">
        <f t="shared" ref="BW242:CA242" si="530">BW238+BW241</f>
        <v>66995.943179740003</v>
      </c>
      <c r="BX242" s="115">
        <f t="shared" si="530"/>
        <v>58353.623179740003</v>
      </c>
      <c r="BY242" s="115">
        <f t="shared" si="530"/>
        <v>49046.113179740001</v>
      </c>
      <c r="BZ242" s="115">
        <f t="shared" si="530"/>
        <v>38340.941099771546</v>
      </c>
      <c r="CA242" s="115">
        <f t="shared" si="530"/>
        <v>27794.842640984047</v>
      </c>
    </row>
    <row r="243" spans="1:79" x14ac:dyDescent="0.2"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  <c r="AH243" s="114"/>
      <c r="AI243" s="114"/>
      <c r="AJ243" s="114"/>
      <c r="AK243" s="114"/>
      <c r="AL243" s="114"/>
      <c r="AM243" s="114"/>
      <c r="AN243" s="114"/>
      <c r="AO243" s="114"/>
      <c r="AP243" s="114"/>
      <c r="AQ243" s="114"/>
      <c r="AR243" s="114"/>
      <c r="AS243" s="114"/>
      <c r="AT243" s="114"/>
      <c r="AU243" s="114"/>
      <c r="AV243" s="114"/>
      <c r="AW243" s="114"/>
      <c r="AX243" s="114"/>
      <c r="AY243" s="114"/>
      <c r="AZ243" s="114"/>
      <c r="BA243" s="114"/>
      <c r="BB243" s="114"/>
      <c r="BC243" s="114"/>
      <c r="BD243" s="114"/>
      <c r="BE243" s="114"/>
      <c r="BF243" s="114"/>
      <c r="BG243" s="114"/>
      <c r="BH243" s="114"/>
      <c r="BI243" s="114"/>
      <c r="BJ243" s="114"/>
      <c r="BK243" s="114"/>
      <c r="BL243" s="114"/>
      <c r="BM243" s="114"/>
      <c r="BN243" s="114"/>
      <c r="BO243" s="114"/>
      <c r="BP243" s="114"/>
      <c r="BQ243" s="114"/>
      <c r="BR243" s="114"/>
      <c r="BS243" s="114"/>
      <c r="BT243" s="114"/>
      <c r="BU243" s="114"/>
      <c r="BV243" s="114"/>
      <c r="BW243" s="115"/>
      <c r="BX243" s="115"/>
      <c r="BY243" s="115"/>
      <c r="BZ243" s="115"/>
      <c r="CA243" s="115"/>
    </row>
    <row r="244" spans="1:79" x14ac:dyDescent="0.2">
      <c r="A244" s="4" t="s">
        <v>266</v>
      </c>
      <c r="C244" s="114">
        <v>18237491</v>
      </c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  <c r="AI244" s="114"/>
      <c r="AJ244" s="114"/>
      <c r="AK244" s="114"/>
      <c r="AL244" s="114"/>
      <c r="AM244" s="114"/>
      <c r="AN244" s="114"/>
      <c r="AO244" s="114"/>
      <c r="AP244" s="114"/>
      <c r="AQ244" s="114"/>
      <c r="AR244" s="114"/>
      <c r="AS244" s="114"/>
      <c r="AT244" s="114"/>
      <c r="AU244" s="114"/>
      <c r="AV244" s="114"/>
      <c r="AW244" s="114"/>
      <c r="AX244" s="114"/>
      <c r="AY244" s="114"/>
      <c r="AZ244" s="114"/>
      <c r="BA244" s="114"/>
      <c r="BB244" s="114"/>
      <c r="BC244" s="114"/>
      <c r="BD244" s="114"/>
      <c r="BE244" s="114"/>
      <c r="BF244" s="114"/>
      <c r="BG244" s="114"/>
      <c r="BH244" s="114"/>
      <c r="BI244" s="114"/>
      <c r="BJ244" s="114"/>
      <c r="BK244" s="114"/>
      <c r="BL244" s="114"/>
      <c r="BM244" s="114"/>
      <c r="BN244" s="114"/>
      <c r="BO244" s="114"/>
      <c r="BP244" s="114"/>
      <c r="BQ244" s="114"/>
      <c r="BR244" s="114"/>
      <c r="BS244" s="114"/>
      <c r="BT244" s="114"/>
      <c r="BU244" s="114"/>
      <c r="BV244" s="114"/>
      <c r="BY244" s="25"/>
      <c r="BZ244" s="25"/>
      <c r="CA244" s="25"/>
    </row>
    <row r="245" spans="1:79" x14ac:dyDescent="0.2">
      <c r="B245" s="39" t="s">
        <v>257</v>
      </c>
      <c r="C245" s="114">
        <v>25400891</v>
      </c>
      <c r="D245" s="115">
        <f t="shared" ref="D245:BO245" si="531">C249</f>
        <v>0</v>
      </c>
      <c r="E245" s="115">
        <f t="shared" si="531"/>
        <v>0</v>
      </c>
      <c r="F245" s="115">
        <f t="shared" si="531"/>
        <v>0</v>
      </c>
      <c r="G245" s="115">
        <f t="shared" si="531"/>
        <v>0</v>
      </c>
      <c r="H245" s="115">
        <f t="shared" si="531"/>
        <v>0</v>
      </c>
      <c r="I245" s="115">
        <f t="shared" si="531"/>
        <v>0</v>
      </c>
      <c r="J245" s="115">
        <f t="shared" si="531"/>
        <v>0</v>
      </c>
      <c r="K245" s="115">
        <f t="shared" si="531"/>
        <v>0</v>
      </c>
      <c r="L245" s="115">
        <f t="shared" si="531"/>
        <v>0</v>
      </c>
      <c r="M245" s="115">
        <f t="shared" si="531"/>
        <v>0</v>
      </c>
      <c r="N245" s="115">
        <f t="shared" si="531"/>
        <v>0</v>
      </c>
      <c r="O245" s="115">
        <f t="shared" si="531"/>
        <v>0</v>
      </c>
      <c r="P245" s="115">
        <f t="shared" si="531"/>
        <v>0</v>
      </c>
      <c r="Q245" s="115">
        <f t="shared" si="531"/>
        <v>0</v>
      </c>
      <c r="R245" s="115">
        <f t="shared" si="531"/>
        <v>0</v>
      </c>
      <c r="S245" s="115">
        <f t="shared" si="531"/>
        <v>0</v>
      </c>
      <c r="T245" s="115">
        <f t="shared" si="531"/>
        <v>0</v>
      </c>
      <c r="U245" s="115">
        <f t="shared" si="531"/>
        <v>0</v>
      </c>
      <c r="V245" s="115">
        <f t="shared" si="531"/>
        <v>0</v>
      </c>
      <c r="W245" s="115">
        <f t="shared" si="531"/>
        <v>0</v>
      </c>
      <c r="X245" s="115">
        <f t="shared" si="531"/>
        <v>0</v>
      </c>
      <c r="Y245" s="115">
        <f t="shared" si="531"/>
        <v>0</v>
      </c>
      <c r="Z245" s="115">
        <f t="shared" si="531"/>
        <v>0</v>
      </c>
      <c r="AA245" s="115">
        <f t="shared" si="531"/>
        <v>0</v>
      </c>
      <c r="AB245" s="115">
        <f t="shared" si="531"/>
        <v>0</v>
      </c>
      <c r="AC245" s="115">
        <f t="shared" si="531"/>
        <v>0</v>
      </c>
      <c r="AD245" s="115">
        <f t="shared" si="531"/>
        <v>0</v>
      </c>
      <c r="AE245" s="115">
        <f t="shared" si="531"/>
        <v>0</v>
      </c>
      <c r="AF245" s="115">
        <f t="shared" si="531"/>
        <v>0</v>
      </c>
      <c r="AG245" s="115">
        <f t="shared" si="531"/>
        <v>0</v>
      </c>
      <c r="AH245" s="115">
        <f t="shared" si="531"/>
        <v>0</v>
      </c>
      <c r="AI245" s="115">
        <f t="shared" si="531"/>
        <v>0</v>
      </c>
      <c r="AJ245" s="115">
        <f t="shared" si="531"/>
        <v>0</v>
      </c>
      <c r="AK245" s="115">
        <f t="shared" si="531"/>
        <v>0</v>
      </c>
      <c r="AL245" s="115">
        <f t="shared" si="531"/>
        <v>0</v>
      </c>
      <c r="AM245" s="115">
        <f t="shared" si="531"/>
        <v>0</v>
      </c>
      <c r="AN245" s="115">
        <f t="shared" si="531"/>
        <v>0</v>
      </c>
      <c r="AO245" s="115">
        <f t="shared" si="531"/>
        <v>0</v>
      </c>
      <c r="AP245" s="115">
        <f t="shared" si="531"/>
        <v>0</v>
      </c>
      <c r="AQ245" s="115">
        <f t="shared" si="531"/>
        <v>0</v>
      </c>
      <c r="AR245" s="115">
        <f t="shared" si="531"/>
        <v>0</v>
      </c>
      <c r="AS245" s="115">
        <f t="shared" si="531"/>
        <v>0</v>
      </c>
      <c r="AT245" s="115">
        <f t="shared" si="531"/>
        <v>0</v>
      </c>
      <c r="AU245" s="115">
        <f t="shared" si="531"/>
        <v>0</v>
      </c>
      <c r="AV245" s="115">
        <f t="shared" si="531"/>
        <v>0</v>
      </c>
      <c r="AW245" s="115">
        <f t="shared" si="531"/>
        <v>0</v>
      </c>
      <c r="AX245" s="115">
        <f t="shared" si="531"/>
        <v>0</v>
      </c>
      <c r="AY245" s="115">
        <f t="shared" si="531"/>
        <v>0</v>
      </c>
      <c r="AZ245" s="115">
        <f t="shared" si="531"/>
        <v>0</v>
      </c>
      <c r="BA245" s="115">
        <f t="shared" si="531"/>
        <v>0</v>
      </c>
      <c r="BB245" s="115">
        <f t="shared" si="531"/>
        <v>0</v>
      </c>
      <c r="BC245" s="115">
        <f t="shared" si="531"/>
        <v>0</v>
      </c>
      <c r="BD245" s="115">
        <f t="shared" si="531"/>
        <v>0</v>
      </c>
      <c r="BE245" s="115">
        <f t="shared" si="531"/>
        <v>0</v>
      </c>
      <c r="BF245" s="115">
        <f t="shared" si="531"/>
        <v>0</v>
      </c>
      <c r="BG245" s="115">
        <f t="shared" si="531"/>
        <v>0</v>
      </c>
      <c r="BH245" s="115">
        <f t="shared" si="531"/>
        <v>0</v>
      </c>
      <c r="BI245" s="115">
        <f t="shared" si="531"/>
        <v>0</v>
      </c>
      <c r="BJ245" s="115">
        <f t="shared" si="531"/>
        <v>0</v>
      </c>
      <c r="BK245" s="115">
        <f t="shared" si="531"/>
        <v>0</v>
      </c>
      <c r="BL245" s="115">
        <f t="shared" si="531"/>
        <v>0</v>
      </c>
      <c r="BM245" s="115">
        <f t="shared" si="531"/>
        <v>0</v>
      </c>
      <c r="BN245" s="115">
        <f t="shared" si="531"/>
        <v>0</v>
      </c>
      <c r="BO245" s="115">
        <f t="shared" si="531"/>
        <v>0</v>
      </c>
      <c r="BP245" s="115">
        <f t="shared" ref="BP245" si="532">BO249</f>
        <v>0</v>
      </c>
      <c r="BQ245" s="115">
        <f t="shared" ref="BQ245" si="533">BP249</f>
        <v>143853.22797730836</v>
      </c>
      <c r="BR245" s="115">
        <f t="shared" ref="BR245" si="534">BQ249</f>
        <v>131137.55797730834</v>
      </c>
      <c r="BS245" s="115">
        <f t="shared" ref="BS245" si="535">BR249</f>
        <v>116702.89797730834</v>
      </c>
      <c r="BT245" s="115">
        <f t="shared" ref="BT245" si="536">BS249</f>
        <v>102519.38797730835</v>
      </c>
      <c r="BU245" s="115">
        <f t="shared" ref="BU245" si="537">BT249</f>
        <v>89826.167977308345</v>
      </c>
      <c r="BV245" s="115">
        <f t="shared" ref="BV245" si="538">BU249</f>
        <v>76515.727977308343</v>
      </c>
      <c r="BW245" s="115">
        <f t="shared" ref="BW245" si="539">BV249</f>
        <v>64689.527977308346</v>
      </c>
      <c r="BX245" s="115">
        <f t="shared" ref="BX245" si="540">BW249</f>
        <v>51871.247977308347</v>
      </c>
      <c r="BY245" s="115">
        <f t="shared" ref="BY245" si="541">BX249</f>
        <v>38738.947977308344</v>
      </c>
      <c r="BZ245" s="115">
        <f t="shared" ref="BZ245" si="542">BY249</f>
        <v>26876.297977308343</v>
      </c>
      <c r="CA245" s="115">
        <f t="shared" ref="CA245" si="543">BZ249</f>
        <v>13677.571229189232</v>
      </c>
    </row>
    <row r="246" spans="1:79" x14ac:dyDescent="0.2">
      <c r="B246" s="116" t="s">
        <v>258</v>
      </c>
      <c r="C246" s="114"/>
      <c r="D246" s="305">
        <v>0</v>
      </c>
      <c r="E246" s="305">
        <v>0</v>
      </c>
      <c r="F246" s="305">
        <v>0</v>
      </c>
      <c r="G246" s="305">
        <v>0</v>
      </c>
      <c r="H246" s="305">
        <v>0</v>
      </c>
      <c r="I246" s="305">
        <v>0</v>
      </c>
      <c r="J246" s="305">
        <v>0</v>
      </c>
      <c r="K246" s="305">
        <v>0</v>
      </c>
      <c r="L246" s="305">
        <v>0</v>
      </c>
      <c r="M246" s="305">
        <v>0</v>
      </c>
      <c r="N246" s="305">
        <v>0</v>
      </c>
      <c r="O246" s="305">
        <v>0</v>
      </c>
      <c r="P246" s="305">
        <v>0</v>
      </c>
      <c r="Q246" s="305">
        <v>0</v>
      </c>
      <c r="R246" s="305">
        <v>0</v>
      </c>
      <c r="S246" s="305">
        <v>0</v>
      </c>
      <c r="T246" s="305">
        <v>0</v>
      </c>
      <c r="U246" s="305">
        <v>0</v>
      </c>
      <c r="V246" s="305">
        <v>0</v>
      </c>
      <c r="W246" s="305">
        <v>0</v>
      </c>
      <c r="X246" s="305">
        <v>0</v>
      </c>
      <c r="Y246" s="305">
        <v>0</v>
      </c>
      <c r="Z246" s="305">
        <v>0</v>
      </c>
      <c r="AA246" s="305">
        <v>0</v>
      </c>
      <c r="AB246" s="305">
        <v>0</v>
      </c>
      <c r="AC246" s="305">
        <v>0</v>
      </c>
      <c r="AD246" s="305">
        <v>0</v>
      </c>
      <c r="AE246" s="305">
        <v>0</v>
      </c>
      <c r="AF246" s="305">
        <v>0</v>
      </c>
      <c r="AG246" s="305">
        <v>0</v>
      </c>
      <c r="AH246" s="305">
        <v>0</v>
      </c>
      <c r="AI246" s="305">
        <v>0</v>
      </c>
      <c r="AJ246" s="305">
        <v>0</v>
      </c>
      <c r="AK246" s="305">
        <v>0</v>
      </c>
      <c r="AL246" s="305">
        <v>0</v>
      </c>
      <c r="AM246" s="305">
        <v>0</v>
      </c>
      <c r="AN246" s="305">
        <v>0</v>
      </c>
      <c r="AO246" s="305">
        <v>0</v>
      </c>
      <c r="AP246" s="305">
        <v>0</v>
      </c>
      <c r="AQ246" s="305">
        <v>0</v>
      </c>
      <c r="AR246" s="305">
        <v>0</v>
      </c>
      <c r="AS246" s="305">
        <v>0</v>
      </c>
      <c r="AT246" s="305">
        <v>0</v>
      </c>
      <c r="AU246" s="305">
        <v>0</v>
      </c>
      <c r="AV246" s="305">
        <v>0</v>
      </c>
      <c r="AW246" s="305">
        <v>0</v>
      </c>
      <c r="AX246" s="305">
        <v>0</v>
      </c>
      <c r="AY246" s="305">
        <v>0</v>
      </c>
      <c r="AZ246" s="305">
        <v>0</v>
      </c>
      <c r="BA246" s="305">
        <v>0</v>
      </c>
      <c r="BB246" s="305">
        <v>0</v>
      </c>
      <c r="BC246" s="305">
        <v>0</v>
      </c>
      <c r="BD246" s="305">
        <v>0</v>
      </c>
      <c r="BE246" s="305">
        <v>0</v>
      </c>
      <c r="BF246" s="305">
        <v>0</v>
      </c>
      <c r="BG246" s="305">
        <v>0</v>
      </c>
      <c r="BH246" s="305">
        <v>0</v>
      </c>
      <c r="BI246" s="305">
        <v>0</v>
      </c>
      <c r="BJ246" s="305">
        <v>0</v>
      </c>
      <c r="BK246" s="305">
        <v>0</v>
      </c>
      <c r="BL246" s="305">
        <v>0</v>
      </c>
      <c r="BM246" s="305">
        <v>0</v>
      </c>
      <c r="BN246" s="305">
        <v>0</v>
      </c>
      <c r="BO246" s="305">
        <v>0</v>
      </c>
      <c r="BP246" s="305">
        <v>156754.81797730835</v>
      </c>
      <c r="BQ246" s="305">
        <v>0</v>
      </c>
      <c r="BR246" s="305">
        <v>0</v>
      </c>
      <c r="BS246" s="305">
        <v>0</v>
      </c>
      <c r="BT246" s="305">
        <v>0</v>
      </c>
      <c r="BU246" s="305">
        <v>0</v>
      </c>
      <c r="BV246" s="305">
        <v>0</v>
      </c>
      <c r="BW246" s="305">
        <v>0</v>
      </c>
      <c r="BX246" s="305">
        <v>0</v>
      </c>
      <c r="BY246" s="305">
        <v>0</v>
      </c>
      <c r="BZ246" s="305">
        <v>0</v>
      </c>
      <c r="CA246" s="305">
        <v>0</v>
      </c>
    </row>
    <row r="247" spans="1:79" x14ac:dyDescent="0.2">
      <c r="B247" s="116" t="s">
        <v>259</v>
      </c>
      <c r="D247" s="305">
        <v>0</v>
      </c>
      <c r="E247" s="305">
        <v>0</v>
      </c>
      <c r="F247" s="305">
        <v>0</v>
      </c>
      <c r="G247" s="305">
        <v>0</v>
      </c>
      <c r="H247" s="305">
        <v>0</v>
      </c>
      <c r="I247" s="305">
        <v>0</v>
      </c>
      <c r="J247" s="305">
        <v>0</v>
      </c>
      <c r="K247" s="305">
        <v>0</v>
      </c>
      <c r="L247" s="305">
        <v>0</v>
      </c>
      <c r="M247" s="305">
        <v>0</v>
      </c>
      <c r="N247" s="305">
        <v>0</v>
      </c>
      <c r="O247" s="305">
        <v>0</v>
      </c>
      <c r="P247" s="305">
        <v>0</v>
      </c>
      <c r="Q247" s="305">
        <v>0</v>
      </c>
      <c r="R247" s="305">
        <v>0</v>
      </c>
      <c r="S247" s="305">
        <v>0</v>
      </c>
      <c r="T247" s="305">
        <v>0</v>
      </c>
      <c r="U247" s="305">
        <v>0</v>
      </c>
      <c r="V247" s="305">
        <v>0</v>
      </c>
      <c r="W247" s="305">
        <v>0</v>
      </c>
      <c r="X247" s="305">
        <v>0</v>
      </c>
      <c r="Y247" s="305">
        <v>0</v>
      </c>
      <c r="Z247" s="305">
        <v>0</v>
      </c>
      <c r="AA247" s="305">
        <v>0</v>
      </c>
      <c r="AB247" s="305">
        <v>0</v>
      </c>
      <c r="AC247" s="305">
        <v>0</v>
      </c>
      <c r="AD247" s="305">
        <v>0</v>
      </c>
      <c r="AE247" s="305">
        <v>0</v>
      </c>
      <c r="AF247" s="305">
        <v>0</v>
      </c>
      <c r="AG247" s="305">
        <v>0</v>
      </c>
      <c r="AH247" s="305">
        <v>0</v>
      </c>
      <c r="AI247" s="305">
        <v>0</v>
      </c>
      <c r="AJ247" s="305">
        <v>0</v>
      </c>
      <c r="AK247" s="305">
        <v>0</v>
      </c>
      <c r="AL247" s="305">
        <v>0</v>
      </c>
      <c r="AM247" s="305">
        <v>0</v>
      </c>
      <c r="AN247" s="305">
        <v>0</v>
      </c>
      <c r="AO247" s="305">
        <v>0</v>
      </c>
      <c r="AP247" s="305">
        <v>0</v>
      </c>
      <c r="AQ247" s="305">
        <v>0</v>
      </c>
      <c r="AR247" s="305">
        <v>0</v>
      </c>
      <c r="AS247" s="305">
        <v>0</v>
      </c>
      <c r="AT247" s="305">
        <v>0</v>
      </c>
      <c r="AU247" s="305">
        <v>0</v>
      </c>
      <c r="AV247" s="305">
        <v>0</v>
      </c>
      <c r="AW247" s="305">
        <v>0</v>
      </c>
      <c r="AX247" s="305">
        <v>0</v>
      </c>
      <c r="AY247" s="305">
        <v>0</v>
      </c>
      <c r="AZ247" s="305">
        <v>0</v>
      </c>
      <c r="BA247" s="305">
        <v>0</v>
      </c>
      <c r="BB247" s="305">
        <v>0</v>
      </c>
      <c r="BC247" s="305">
        <v>0</v>
      </c>
      <c r="BD247" s="305">
        <v>0</v>
      </c>
      <c r="BE247" s="305">
        <v>0</v>
      </c>
      <c r="BF247" s="305">
        <v>0</v>
      </c>
      <c r="BG247" s="305">
        <v>0</v>
      </c>
      <c r="BH247" s="305">
        <v>0</v>
      </c>
      <c r="BI247" s="305">
        <v>0</v>
      </c>
      <c r="BJ247" s="305">
        <v>0</v>
      </c>
      <c r="BK247" s="305">
        <v>0</v>
      </c>
      <c r="BL247" s="117">
        <f>-'FPC Sch 12&amp;26'!C38</f>
        <v>0</v>
      </c>
      <c r="BM247" s="117">
        <f>-'FPC Sch 12&amp;26'!D38</f>
        <v>0</v>
      </c>
      <c r="BN247" s="117">
        <f>-'FPC Sch 12&amp;26'!E38</f>
        <v>0</v>
      </c>
      <c r="BO247" s="117">
        <f>-'FPC Sch 12&amp;26'!F38</f>
        <v>0</v>
      </c>
      <c r="BP247" s="117">
        <f>-'FPC Sch 12&amp;26'!G38</f>
        <v>-12901.59</v>
      </c>
      <c r="BQ247" s="117">
        <f>-'FPC Sch 12&amp;26'!H38</f>
        <v>-12715.67</v>
      </c>
      <c r="BR247" s="117">
        <f>-'FPC Sch 12&amp;26'!I38</f>
        <v>-14434.66</v>
      </c>
      <c r="BS247" s="117">
        <f>-'FPC Sch 12&amp;26'!J38</f>
        <v>-14183.51</v>
      </c>
      <c r="BT247" s="117">
        <f>-'FPC Sch 12&amp;26'!K38</f>
        <v>-12693.22</v>
      </c>
      <c r="BU247" s="117">
        <f>-'FPC Sch 12&amp;26'!L38</f>
        <v>-13310.44</v>
      </c>
      <c r="BV247" s="117">
        <f>-'FPC Sch 12&amp;26'!M38</f>
        <v>-11826.2</v>
      </c>
      <c r="BW247" s="117">
        <f>-'FPC Sch 12&amp;26'!N38</f>
        <v>-12818.28</v>
      </c>
      <c r="BX247" s="305">
        <v>-13132.3</v>
      </c>
      <c r="BY247" s="305">
        <v>-11862.65</v>
      </c>
      <c r="BZ247" s="117">
        <f>-'Amort Estimate'!I52</f>
        <v>-13198.72674811911</v>
      </c>
      <c r="CA247" s="117">
        <f>-'Amort Estimate'!J52</f>
        <v>-12369.970089065429</v>
      </c>
    </row>
    <row r="248" spans="1:79" x14ac:dyDescent="0.2">
      <c r="B248" s="39" t="s">
        <v>260</v>
      </c>
      <c r="D248" s="118">
        <f t="shared" ref="D248:BO248" si="544">SUM(D246:D247)</f>
        <v>0</v>
      </c>
      <c r="E248" s="118">
        <f t="shared" si="544"/>
        <v>0</v>
      </c>
      <c r="F248" s="118">
        <f t="shared" si="544"/>
        <v>0</v>
      </c>
      <c r="G248" s="118">
        <f t="shared" si="544"/>
        <v>0</v>
      </c>
      <c r="H248" s="118">
        <f t="shared" si="544"/>
        <v>0</v>
      </c>
      <c r="I248" s="118">
        <f t="shared" si="544"/>
        <v>0</v>
      </c>
      <c r="J248" s="118">
        <f t="shared" si="544"/>
        <v>0</v>
      </c>
      <c r="K248" s="118">
        <f t="shared" si="544"/>
        <v>0</v>
      </c>
      <c r="L248" s="118">
        <f t="shared" si="544"/>
        <v>0</v>
      </c>
      <c r="M248" s="118">
        <f t="shared" si="544"/>
        <v>0</v>
      </c>
      <c r="N248" s="118">
        <f t="shared" si="544"/>
        <v>0</v>
      </c>
      <c r="O248" s="118">
        <f t="shared" si="544"/>
        <v>0</v>
      </c>
      <c r="P248" s="118">
        <f t="shared" si="544"/>
        <v>0</v>
      </c>
      <c r="Q248" s="118">
        <f t="shared" si="544"/>
        <v>0</v>
      </c>
      <c r="R248" s="118">
        <f t="shared" si="544"/>
        <v>0</v>
      </c>
      <c r="S248" s="118">
        <f t="shared" si="544"/>
        <v>0</v>
      </c>
      <c r="T248" s="118">
        <f t="shared" si="544"/>
        <v>0</v>
      </c>
      <c r="U248" s="118">
        <f t="shared" si="544"/>
        <v>0</v>
      </c>
      <c r="V248" s="118">
        <f t="shared" si="544"/>
        <v>0</v>
      </c>
      <c r="W248" s="118">
        <f t="shared" si="544"/>
        <v>0</v>
      </c>
      <c r="X248" s="118">
        <f t="shared" si="544"/>
        <v>0</v>
      </c>
      <c r="Y248" s="118">
        <f t="shared" si="544"/>
        <v>0</v>
      </c>
      <c r="Z248" s="118">
        <f t="shared" si="544"/>
        <v>0</v>
      </c>
      <c r="AA248" s="118">
        <f t="shared" si="544"/>
        <v>0</v>
      </c>
      <c r="AB248" s="118">
        <f t="shared" si="544"/>
        <v>0</v>
      </c>
      <c r="AC248" s="118">
        <f t="shared" si="544"/>
        <v>0</v>
      </c>
      <c r="AD248" s="118">
        <f t="shared" si="544"/>
        <v>0</v>
      </c>
      <c r="AE248" s="118">
        <f t="shared" si="544"/>
        <v>0</v>
      </c>
      <c r="AF248" s="118">
        <f t="shared" si="544"/>
        <v>0</v>
      </c>
      <c r="AG248" s="118">
        <f t="shared" si="544"/>
        <v>0</v>
      </c>
      <c r="AH248" s="118">
        <f t="shared" si="544"/>
        <v>0</v>
      </c>
      <c r="AI248" s="118">
        <f t="shared" si="544"/>
        <v>0</v>
      </c>
      <c r="AJ248" s="118">
        <f t="shared" si="544"/>
        <v>0</v>
      </c>
      <c r="AK248" s="118">
        <f t="shared" si="544"/>
        <v>0</v>
      </c>
      <c r="AL248" s="118">
        <f t="shared" si="544"/>
        <v>0</v>
      </c>
      <c r="AM248" s="118">
        <f t="shared" si="544"/>
        <v>0</v>
      </c>
      <c r="AN248" s="118">
        <f t="shared" si="544"/>
        <v>0</v>
      </c>
      <c r="AO248" s="118">
        <f t="shared" si="544"/>
        <v>0</v>
      </c>
      <c r="AP248" s="118">
        <f t="shared" si="544"/>
        <v>0</v>
      </c>
      <c r="AQ248" s="118">
        <f t="shared" si="544"/>
        <v>0</v>
      </c>
      <c r="AR248" s="118">
        <f t="shared" si="544"/>
        <v>0</v>
      </c>
      <c r="AS248" s="118">
        <f t="shared" si="544"/>
        <v>0</v>
      </c>
      <c r="AT248" s="118">
        <f t="shared" si="544"/>
        <v>0</v>
      </c>
      <c r="AU248" s="118">
        <f t="shared" si="544"/>
        <v>0</v>
      </c>
      <c r="AV248" s="118">
        <f t="shared" si="544"/>
        <v>0</v>
      </c>
      <c r="AW248" s="118">
        <f t="shared" si="544"/>
        <v>0</v>
      </c>
      <c r="AX248" s="118">
        <f t="shared" si="544"/>
        <v>0</v>
      </c>
      <c r="AY248" s="118">
        <f t="shared" si="544"/>
        <v>0</v>
      </c>
      <c r="AZ248" s="118">
        <f t="shared" si="544"/>
        <v>0</v>
      </c>
      <c r="BA248" s="118">
        <f t="shared" si="544"/>
        <v>0</v>
      </c>
      <c r="BB248" s="118">
        <f t="shared" si="544"/>
        <v>0</v>
      </c>
      <c r="BC248" s="118">
        <f t="shared" si="544"/>
        <v>0</v>
      </c>
      <c r="BD248" s="118">
        <f t="shared" si="544"/>
        <v>0</v>
      </c>
      <c r="BE248" s="118">
        <f t="shared" si="544"/>
        <v>0</v>
      </c>
      <c r="BF248" s="118">
        <f t="shared" si="544"/>
        <v>0</v>
      </c>
      <c r="BG248" s="118">
        <f t="shared" si="544"/>
        <v>0</v>
      </c>
      <c r="BH248" s="118">
        <f t="shared" si="544"/>
        <v>0</v>
      </c>
      <c r="BI248" s="118">
        <f t="shared" si="544"/>
        <v>0</v>
      </c>
      <c r="BJ248" s="118">
        <f t="shared" si="544"/>
        <v>0</v>
      </c>
      <c r="BK248" s="118">
        <f t="shared" si="544"/>
        <v>0</v>
      </c>
      <c r="BL248" s="118">
        <f t="shared" si="544"/>
        <v>0</v>
      </c>
      <c r="BM248" s="118">
        <f t="shared" si="544"/>
        <v>0</v>
      </c>
      <c r="BN248" s="118">
        <f t="shared" si="544"/>
        <v>0</v>
      </c>
      <c r="BO248" s="118">
        <f t="shared" si="544"/>
        <v>0</v>
      </c>
      <c r="BP248" s="118">
        <f t="shared" ref="BP248:BV248" si="545">SUM(BP246:BP247)</f>
        <v>143853.22797730836</v>
      </c>
      <c r="BQ248" s="118">
        <f t="shared" si="545"/>
        <v>-12715.67</v>
      </c>
      <c r="BR248" s="118">
        <f t="shared" si="545"/>
        <v>-14434.66</v>
      </c>
      <c r="BS248" s="118">
        <f t="shared" si="545"/>
        <v>-14183.51</v>
      </c>
      <c r="BT248" s="118">
        <f t="shared" si="545"/>
        <v>-12693.22</v>
      </c>
      <c r="BU248" s="118">
        <f t="shared" si="545"/>
        <v>-13310.44</v>
      </c>
      <c r="BV248" s="118">
        <f t="shared" si="545"/>
        <v>-11826.2</v>
      </c>
      <c r="BW248" s="118">
        <f t="shared" ref="BW248:CA248" si="546">SUM(BW246:BW247)</f>
        <v>-12818.28</v>
      </c>
      <c r="BX248" s="118">
        <f t="shared" si="546"/>
        <v>-13132.3</v>
      </c>
      <c r="BY248" s="118">
        <f t="shared" si="546"/>
        <v>-11862.65</v>
      </c>
      <c r="BZ248" s="118">
        <f t="shared" si="546"/>
        <v>-13198.72674811911</v>
      </c>
      <c r="CA248" s="118">
        <f t="shared" si="546"/>
        <v>-12369.970089065429</v>
      </c>
    </row>
    <row r="249" spans="1:79" x14ac:dyDescent="0.2">
      <c r="B249" s="39" t="s">
        <v>261</v>
      </c>
      <c r="D249" s="115">
        <f t="shared" ref="D249:BO249" si="547">D245+D248</f>
        <v>0</v>
      </c>
      <c r="E249" s="115">
        <f t="shared" si="547"/>
        <v>0</v>
      </c>
      <c r="F249" s="115">
        <f t="shared" si="547"/>
        <v>0</v>
      </c>
      <c r="G249" s="115">
        <f t="shared" si="547"/>
        <v>0</v>
      </c>
      <c r="H249" s="115">
        <f t="shared" si="547"/>
        <v>0</v>
      </c>
      <c r="I249" s="115">
        <f t="shared" si="547"/>
        <v>0</v>
      </c>
      <c r="J249" s="115">
        <f t="shared" si="547"/>
        <v>0</v>
      </c>
      <c r="K249" s="115">
        <f t="shared" si="547"/>
        <v>0</v>
      </c>
      <c r="L249" s="115">
        <f t="shared" si="547"/>
        <v>0</v>
      </c>
      <c r="M249" s="115">
        <f t="shared" si="547"/>
        <v>0</v>
      </c>
      <c r="N249" s="115">
        <f t="shared" si="547"/>
        <v>0</v>
      </c>
      <c r="O249" s="115">
        <f t="shared" si="547"/>
        <v>0</v>
      </c>
      <c r="P249" s="115">
        <f t="shared" si="547"/>
        <v>0</v>
      </c>
      <c r="Q249" s="115">
        <f t="shared" si="547"/>
        <v>0</v>
      </c>
      <c r="R249" s="115">
        <f t="shared" si="547"/>
        <v>0</v>
      </c>
      <c r="S249" s="115">
        <f t="shared" si="547"/>
        <v>0</v>
      </c>
      <c r="T249" s="115">
        <f t="shared" si="547"/>
        <v>0</v>
      </c>
      <c r="U249" s="115">
        <f t="shared" si="547"/>
        <v>0</v>
      </c>
      <c r="V249" s="115">
        <f t="shared" si="547"/>
        <v>0</v>
      </c>
      <c r="W249" s="115">
        <f t="shared" si="547"/>
        <v>0</v>
      </c>
      <c r="X249" s="115">
        <f t="shared" si="547"/>
        <v>0</v>
      </c>
      <c r="Y249" s="115">
        <f t="shared" si="547"/>
        <v>0</v>
      </c>
      <c r="Z249" s="115">
        <f t="shared" si="547"/>
        <v>0</v>
      </c>
      <c r="AA249" s="115">
        <f t="shared" si="547"/>
        <v>0</v>
      </c>
      <c r="AB249" s="115">
        <f t="shared" si="547"/>
        <v>0</v>
      </c>
      <c r="AC249" s="115">
        <f t="shared" si="547"/>
        <v>0</v>
      </c>
      <c r="AD249" s="115">
        <f t="shared" si="547"/>
        <v>0</v>
      </c>
      <c r="AE249" s="115">
        <f t="shared" si="547"/>
        <v>0</v>
      </c>
      <c r="AF249" s="115">
        <f t="shared" si="547"/>
        <v>0</v>
      </c>
      <c r="AG249" s="115">
        <f t="shared" si="547"/>
        <v>0</v>
      </c>
      <c r="AH249" s="115">
        <f t="shared" si="547"/>
        <v>0</v>
      </c>
      <c r="AI249" s="115">
        <f t="shared" si="547"/>
        <v>0</v>
      </c>
      <c r="AJ249" s="115">
        <f t="shared" si="547"/>
        <v>0</v>
      </c>
      <c r="AK249" s="115">
        <f t="shared" si="547"/>
        <v>0</v>
      </c>
      <c r="AL249" s="115">
        <f t="shared" si="547"/>
        <v>0</v>
      </c>
      <c r="AM249" s="115">
        <f t="shared" si="547"/>
        <v>0</v>
      </c>
      <c r="AN249" s="115">
        <f t="shared" si="547"/>
        <v>0</v>
      </c>
      <c r="AO249" s="115">
        <f t="shared" si="547"/>
        <v>0</v>
      </c>
      <c r="AP249" s="115">
        <f t="shared" si="547"/>
        <v>0</v>
      </c>
      <c r="AQ249" s="115">
        <f t="shared" si="547"/>
        <v>0</v>
      </c>
      <c r="AR249" s="115">
        <f t="shared" si="547"/>
        <v>0</v>
      </c>
      <c r="AS249" s="115">
        <f t="shared" si="547"/>
        <v>0</v>
      </c>
      <c r="AT249" s="115">
        <f t="shared" si="547"/>
        <v>0</v>
      </c>
      <c r="AU249" s="115">
        <f t="shared" si="547"/>
        <v>0</v>
      </c>
      <c r="AV249" s="115">
        <f t="shared" si="547"/>
        <v>0</v>
      </c>
      <c r="AW249" s="115">
        <f t="shared" si="547"/>
        <v>0</v>
      </c>
      <c r="AX249" s="115">
        <f t="shared" si="547"/>
        <v>0</v>
      </c>
      <c r="AY249" s="115">
        <f t="shared" si="547"/>
        <v>0</v>
      </c>
      <c r="AZ249" s="115">
        <f t="shared" si="547"/>
        <v>0</v>
      </c>
      <c r="BA249" s="115">
        <f t="shared" si="547"/>
        <v>0</v>
      </c>
      <c r="BB249" s="115">
        <f t="shared" si="547"/>
        <v>0</v>
      </c>
      <c r="BC249" s="115">
        <f t="shared" si="547"/>
        <v>0</v>
      </c>
      <c r="BD249" s="115">
        <f t="shared" si="547"/>
        <v>0</v>
      </c>
      <c r="BE249" s="115">
        <f t="shared" si="547"/>
        <v>0</v>
      </c>
      <c r="BF249" s="115">
        <f t="shared" si="547"/>
        <v>0</v>
      </c>
      <c r="BG249" s="115">
        <f t="shared" si="547"/>
        <v>0</v>
      </c>
      <c r="BH249" s="115">
        <f t="shared" si="547"/>
        <v>0</v>
      </c>
      <c r="BI249" s="115">
        <f t="shared" si="547"/>
        <v>0</v>
      </c>
      <c r="BJ249" s="115">
        <f t="shared" si="547"/>
        <v>0</v>
      </c>
      <c r="BK249" s="115">
        <f t="shared" si="547"/>
        <v>0</v>
      </c>
      <c r="BL249" s="115">
        <f t="shared" si="547"/>
        <v>0</v>
      </c>
      <c r="BM249" s="115">
        <f t="shared" si="547"/>
        <v>0</v>
      </c>
      <c r="BN249" s="115">
        <f t="shared" si="547"/>
        <v>0</v>
      </c>
      <c r="BO249" s="115">
        <f t="shared" si="547"/>
        <v>0</v>
      </c>
      <c r="BP249" s="115">
        <f t="shared" ref="BP249:BV249" si="548">BP245+BP248</f>
        <v>143853.22797730836</v>
      </c>
      <c r="BQ249" s="115">
        <f t="shared" si="548"/>
        <v>131137.55797730834</v>
      </c>
      <c r="BR249" s="115">
        <f t="shared" si="548"/>
        <v>116702.89797730834</v>
      </c>
      <c r="BS249" s="115">
        <f t="shared" si="548"/>
        <v>102519.38797730835</v>
      </c>
      <c r="BT249" s="115">
        <f t="shared" si="548"/>
        <v>89826.167977308345</v>
      </c>
      <c r="BU249" s="115">
        <f t="shared" si="548"/>
        <v>76515.727977308343</v>
      </c>
      <c r="BV249" s="115">
        <f t="shared" si="548"/>
        <v>64689.527977308346</v>
      </c>
      <c r="BW249" s="115">
        <f t="shared" ref="BW249:CA249" si="549">BW245+BW248</f>
        <v>51871.247977308347</v>
      </c>
      <c r="BX249" s="115">
        <f t="shared" si="549"/>
        <v>38738.947977308344</v>
      </c>
      <c r="BY249" s="115">
        <f t="shared" si="549"/>
        <v>26876.297977308343</v>
      </c>
      <c r="BZ249" s="115">
        <f t="shared" si="549"/>
        <v>13677.571229189232</v>
      </c>
      <c r="CA249" s="115">
        <f t="shared" si="549"/>
        <v>1307.6011401238029</v>
      </c>
    </row>
    <row r="250" spans="1:79" x14ac:dyDescent="0.2"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  <c r="AH250" s="114"/>
      <c r="AI250" s="114"/>
      <c r="AJ250" s="114"/>
      <c r="AK250" s="114"/>
      <c r="AL250" s="114"/>
      <c r="AM250" s="114"/>
      <c r="AN250" s="114"/>
      <c r="AO250" s="114"/>
      <c r="AP250" s="114"/>
      <c r="AQ250" s="114"/>
      <c r="AR250" s="114"/>
      <c r="AS250" s="114"/>
      <c r="AT250" s="114"/>
      <c r="AU250" s="114"/>
      <c r="AV250" s="114"/>
      <c r="AW250" s="114"/>
      <c r="AX250" s="114"/>
      <c r="AY250" s="114"/>
      <c r="AZ250" s="114"/>
      <c r="BA250" s="114"/>
      <c r="BB250" s="114"/>
      <c r="BC250" s="114"/>
      <c r="BD250" s="114"/>
      <c r="BE250" s="114"/>
      <c r="BF250" s="114"/>
      <c r="BG250" s="114"/>
      <c r="BH250" s="114"/>
      <c r="BI250" s="114"/>
      <c r="BJ250" s="114"/>
      <c r="BK250" s="114"/>
      <c r="BL250" s="114"/>
      <c r="BM250" s="114"/>
      <c r="BN250" s="114"/>
      <c r="BO250" s="114"/>
      <c r="BP250" s="114"/>
      <c r="BQ250" s="114"/>
      <c r="BR250" s="114"/>
      <c r="BS250" s="114"/>
      <c r="BT250" s="114"/>
      <c r="BU250" s="114"/>
      <c r="BV250" s="114"/>
      <c r="BW250" s="115"/>
      <c r="BX250" s="115"/>
      <c r="BY250" s="115"/>
      <c r="BZ250" s="115"/>
      <c r="CA250" s="115"/>
    </row>
    <row r="251" spans="1:79" x14ac:dyDescent="0.2">
      <c r="A251" s="4" t="s">
        <v>267</v>
      </c>
      <c r="C251" s="114">
        <v>18237481</v>
      </c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  <c r="AH251" s="114"/>
      <c r="AI251" s="114"/>
      <c r="AJ251" s="114"/>
      <c r="AK251" s="114"/>
      <c r="AL251" s="114"/>
      <c r="AM251" s="114"/>
      <c r="AN251" s="114"/>
      <c r="AO251" s="114"/>
      <c r="AP251" s="114"/>
      <c r="AQ251" s="114"/>
      <c r="AR251" s="114"/>
      <c r="AS251" s="114"/>
      <c r="AT251" s="114"/>
      <c r="AU251" s="114"/>
      <c r="AV251" s="114"/>
      <c r="AW251" s="114"/>
      <c r="AX251" s="114"/>
      <c r="AY251" s="114"/>
      <c r="AZ251" s="114"/>
      <c r="BA251" s="114"/>
      <c r="BB251" s="114"/>
      <c r="BC251" s="114"/>
      <c r="BD251" s="114"/>
      <c r="BE251" s="114"/>
      <c r="BF251" s="114"/>
      <c r="BG251" s="114"/>
      <c r="BH251" s="114"/>
      <c r="BI251" s="114"/>
      <c r="BJ251" s="114"/>
      <c r="BK251" s="114"/>
      <c r="BL251" s="114"/>
      <c r="BM251" s="114"/>
      <c r="BN251" s="114"/>
      <c r="BO251" s="114"/>
      <c r="BP251" s="114"/>
      <c r="BQ251" s="114"/>
      <c r="BR251" s="114"/>
      <c r="BS251" s="114"/>
      <c r="BT251" s="114"/>
      <c r="BU251" s="114"/>
      <c r="BV251" s="114"/>
      <c r="BY251" s="25"/>
      <c r="BZ251" s="25"/>
      <c r="CA251" s="25"/>
    </row>
    <row r="252" spans="1:79" x14ac:dyDescent="0.2">
      <c r="B252" s="39" t="s">
        <v>257</v>
      </c>
      <c r="C252" s="114">
        <v>25400881</v>
      </c>
      <c r="D252" s="115">
        <f t="shared" ref="D252" si="550">C256</f>
        <v>0</v>
      </c>
      <c r="E252" s="115">
        <f t="shared" ref="E252" si="551">D256</f>
        <v>0</v>
      </c>
      <c r="F252" s="115">
        <f t="shared" ref="F252" si="552">E256</f>
        <v>0</v>
      </c>
      <c r="G252" s="115">
        <f t="shared" ref="G252" si="553">F256</f>
        <v>0</v>
      </c>
      <c r="H252" s="115">
        <f t="shared" ref="H252" si="554">G256</f>
        <v>0</v>
      </c>
      <c r="I252" s="115">
        <f t="shared" ref="I252" si="555">H256</f>
        <v>0</v>
      </c>
      <c r="J252" s="115">
        <f t="shared" ref="J252" si="556">I256</f>
        <v>0</v>
      </c>
      <c r="K252" s="115">
        <f t="shared" ref="K252" si="557">J256</f>
        <v>0</v>
      </c>
      <c r="L252" s="115">
        <f t="shared" ref="L252" si="558">K256</f>
        <v>0</v>
      </c>
      <c r="M252" s="115">
        <f t="shared" ref="M252" si="559">L256</f>
        <v>0</v>
      </c>
      <c r="N252" s="115">
        <f t="shared" ref="N252" si="560">M256</f>
        <v>0</v>
      </c>
      <c r="O252" s="115">
        <f t="shared" ref="O252" si="561">N256</f>
        <v>0</v>
      </c>
      <c r="P252" s="115">
        <f t="shared" ref="P252" si="562">O256</f>
        <v>0</v>
      </c>
      <c r="Q252" s="115">
        <f t="shared" ref="Q252" si="563">P256</f>
        <v>0</v>
      </c>
      <c r="R252" s="115">
        <f t="shared" ref="R252" si="564">Q256</f>
        <v>0</v>
      </c>
      <c r="S252" s="115">
        <f t="shared" ref="S252" si="565">R256</f>
        <v>0</v>
      </c>
      <c r="T252" s="115">
        <f t="shared" ref="T252" si="566">S256</f>
        <v>0</v>
      </c>
      <c r="U252" s="115">
        <f t="shared" ref="U252" si="567">T256</f>
        <v>0</v>
      </c>
      <c r="V252" s="115">
        <f t="shared" ref="V252" si="568">U256</f>
        <v>0</v>
      </c>
      <c r="W252" s="115">
        <f t="shared" ref="W252" si="569">V256</f>
        <v>0</v>
      </c>
      <c r="X252" s="115">
        <f t="shared" ref="X252" si="570">W256</f>
        <v>0</v>
      </c>
      <c r="Y252" s="115">
        <f t="shared" ref="Y252" si="571">X256</f>
        <v>0</v>
      </c>
      <c r="Z252" s="115">
        <f t="shared" ref="Z252" si="572">Y256</f>
        <v>0</v>
      </c>
      <c r="AA252" s="115">
        <f t="shared" ref="AA252" si="573">Z256</f>
        <v>0</v>
      </c>
      <c r="AB252" s="115">
        <f t="shared" ref="AB252" si="574">AA256</f>
        <v>0</v>
      </c>
      <c r="AC252" s="115">
        <f t="shared" ref="AC252" si="575">AB256</f>
        <v>0</v>
      </c>
      <c r="AD252" s="115">
        <f t="shared" ref="AD252" si="576">AC256</f>
        <v>0</v>
      </c>
      <c r="AE252" s="115">
        <f t="shared" ref="AE252" si="577">AD256</f>
        <v>0</v>
      </c>
      <c r="AF252" s="115">
        <f t="shared" ref="AF252" si="578">AE256</f>
        <v>0</v>
      </c>
      <c r="AG252" s="115">
        <f t="shared" ref="AG252" si="579">AF256</f>
        <v>0</v>
      </c>
      <c r="AH252" s="115">
        <f t="shared" ref="AH252" si="580">AG256</f>
        <v>0</v>
      </c>
      <c r="AI252" s="115">
        <f t="shared" ref="AI252" si="581">AH256</f>
        <v>0</v>
      </c>
      <c r="AJ252" s="115">
        <f t="shared" ref="AJ252" si="582">AI256</f>
        <v>0</v>
      </c>
      <c r="AK252" s="115">
        <f t="shared" ref="AK252" si="583">AJ256</f>
        <v>0</v>
      </c>
      <c r="AL252" s="115">
        <f t="shared" ref="AL252" si="584">AK256</f>
        <v>0</v>
      </c>
      <c r="AM252" s="115">
        <f t="shared" ref="AM252" si="585">AL256</f>
        <v>0</v>
      </c>
      <c r="AN252" s="115">
        <f t="shared" ref="AN252" si="586">AM256</f>
        <v>0</v>
      </c>
      <c r="AO252" s="115">
        <f t="shared" ref="AO252" si="587">AN256</f>
        <v>0</v>
      </c>
      <c r="AP252" s="115">
        <f t="shared" ref="AP252" si="588">AO256</f>
        <v>0</v>
      </c>
      <c r="AQ252" s="115">
        <f t="shared" ref="AQ252" si="589">AP256</f>
        <v>0</v>
      </c>
      <c r="AR252" s="115">
        <f t="shared" ref="AR252" si="590">AQ256</f>
        <v>0</v>
      </c>
      <c r="AS252" s="115">
        <f t="shared" ref="AS252" si="591">AR256</f>
        <v>0</v>
      </c>
      <c r="AT252" s="115">
        <f t="shared" ref="AT252" si="592">AS256</f>
        <v>0</v>
      </c>
      <c r="AU252" s="115">
        <f t="shared" ref="AU252" si="593">AT256</f>
        <v>0</v>
      </c>
      <c r="AV252" s="115">
        <f t="shared" ref="AV252" si="594">AU256</f>
        <v>0</v>
      </c>
      <c r="AW252" s="115">
        <f t="shared" ref="AW252" si="595">AV256</f>
        <v>0</v>
      </c>
      <c r="AX252" s="115">
        <f t="shared" ref="AX252" si="596">AW256</f>
        <v>0</v>
      </c>
      <c r="AY252" s="115">
        <f t="shared" ref="AY252" si="597">AX256</f>
        <v>0</v>
      </c>
      <c r="AZ252" s="115">
        <f t="shared" ref="AZ252" si="598">AY256</f>
        <v>0</v>
      </c>
      <c r="BA252" s="115">
        <f t="shared" ref="BA252" si="599">AZ256</f>
        <v>0</v>
      </c>
      <c r="BB252" s="115">
        <f t="shared" ref="BB252" si="600">BA256</f>
        <v>0</v>
      </c>
      <c r="BC252" s="115">
        <f t="shared" ref="BC252" si="601">BB256</f>
        <v>0</v>
      </c>
      <c r="BD252" s="115">
        <f t="shared" ref="BD252" si="602">BC256</f>
        <v>0</v>
      </c>
      <c r="BE252" s="115">
        <f t="shared" ref="BE252" si="603">BD256</f>
        <v>0</v>
      </c>
      <c r="BF252" s="115">
        <f t="shared" ref="BF252" si="604">BE256</f>
        <v>0</v>
      </c>
      <c r="BG252" s="115">
        <f t="shared" ref="BG252" si="605">BF256</f>
        <v>0</v>
      </c>
      <c r="BH252" s="115">
        <f t="shared" ref="BH252" si="606">BG256</f>
        <v>0</v>
      </c>
      <c r="BI252" s="115">
        <f t="shared" ref="BI252" si="607">BH256</f>
        <v>0</v>
      </c>
      <c r="BJ252" s="115">
        <f t="shared" ref="BJ252" si="608">BI256</f>
        <v>0</v>
      </c>
      <c r="BK252" s="115">
        <f t="shared" ref="BK252" si="609">BJ256</f>
        <v>0</v>
      </c>
      <c r="BL252" s="115">
        <f t="shared" ref="BL252" si="610">BK256</f>
        <v>0</v>
      </c>
      <c r="BM252" s="115">
        <f t="shared" ref="BM252" si="611">BL256</f>
        <v>0</v>
      </c>
      <c r="BN252" s="115">
        <f t="shared" ref="BN252" si="612">BM256</f>
        <v>0</v>
      </c>
      <c r="BO252" s="115">
        <f t="shared" ref="BO252" si="613">BN256</f>
        <v>0</v>
      </c>
      <c r="BP252" s="115">
        <f t="shared" ref="BP252" si="614">BO256</f>
        <v>0</v>
      </c>
      <c r="BQ252" s="115">
        <f t="shared" ref="BQ252" si="615">BP256</f>
        <v>-64872.236005251667</v>
      </c>
      <c r="BR252" s="115">
        <f t="shared" ref="BR252" si="616">BQ256</f>
        <v>-59091.596005251668</v>
      </c>
      <c r="BS252" s="115">
        <f t="shared" ref="BS252" si="617">BR256</f>
        <v>-53303.366005251664</v>
      </c>
      <c r="BT252" s="115">
        <f t="shared" ref="BT252" si="618">BS256</f>
        <v>-47651.076005251663</v>
      </c>
      <c r="BU252" s="115">
        <f t="shared" ref="BU252" si="619">BT256</f>
        <v>-42005.756005251664</v>
      </c>
      <c r="BV252" s="115">
        <f t="shared" ref="BV252" si="620">BU256</f>
        <v>-36063.376005251666</v>
      </c>
      <c r="BW252" s="115">
        <f t="shared" ref="BW252" si="621">BV256</f>
        <v>-30728.006005251667</v>
      </c>
      <c r="BX252" s="115">
        <f t="shared" ref="BX252" si="622">BW256</f>
        <v>-24936.546005251668</v>
      </c>
      <c r="BY252" s="115">
        <f t="shared" ref="BY252" si="623">BX256</f>
        <v>-19100.776005251668</v>
      </c>
      <c r="BZ252" s="115">
        <f t="shared" ref="BZ252" si="624">BY256</f>
        <v>-12876.806005251667</v>
      </c>
      <c r="CA252" s="115">
        <f t="shared" ref="CA252" si="625">BZ256</f>
        <v>-6410.8430424962589</v>
      </c>
    </row>
    <row r="253" spans="1:79" x14ac:dyDescent="0.2">
      <c r="B253" s="116" t="s">
        <v>258</v>
      </c>
      <c r="C253" s="114"/>
      <c r="D253" s="305">
        <v>0</v>
      </c>
      <c r="E253" s="305">
        <v>0</v>
      </c>
      <c r="F253" s="305">
        <v>0</v>
      </c>
      <c r="G253" s="305">
        <v>0</v>
      </c>
      <c r="H253" s="305">
        <v>0</v>
      </c>
      <c r="I253" s="305">
        <v>0</v>
      </c>
      <c r="J253" s="305">
        <v>0</v>
      </c>
      <c r="K253" s="305">
        <v>0</v>
      </c>
      <c r="L253" s="305">
        <v>0</v>
      </c>
      <c r="M253" s="305">
        <v>0</v>
      </c>
      <c r="N253" s="305">
        <v>0</v>
      </c>
      <c r="O253" s="305">
        <v>0</v>
      </c>
      <c r="P253" s="305">
        <v>0</v>
      </c>
      <c r="Q253" s="305">
        <v>0</v>
      </c>
      <c r="R253" s="305">
        <v>0</v>
      </c>
      <c r="S253" s="305">
        <v>0</v>
      </c>
      <c r="T253" s="305">
        <v>0</v>
      </c>
      <c r="U253" s="305">
        <v>0</v>
      </c>
      <c r="V253" s="305">
        <v>0</v>
      </c>
      <c r="W253" s="305">
        <v>0</v>
      </c>
      <c r="X253" s="305">
        <v>0</v>
      </c>
      <c r="Y253" s="305">
        <v>0</v>
      </c>
      <c r="Z253" s="305">
        <v>0</v>
      </c>
      <c r="AA253" s="305">
        <v>0</v>
      </c>
      <c r="AB253" s="305">
        <v>0</v>
      </c>
      <c r="AC253" s="305">
        <v>0</v>
      </c>
      <c r="AD253" s="305">
        <v>0</v>
      </c>
      <c r="AE253" s="305">
        <v>0</v>
      </c>
      <c r="AF253" s="305">
        <v>0</v>
      </c>
      <c r="AG253" s="305">
        <v>0</v>
      </c>
      <c r="AH253" s="305">
        <v>0</v>
      </c>
      <c r="AI253" s="305">
        <v>0</v>
      </c>
      <c r="AJ253" s="305">
        <v>0</v>
      </c>
      <c r="AK253" s="305">
        <v>0</v>
      </c>
      <c r="AL253" s="305">
        <v>0</v>
      </c>
      <c r="AM253" s="305">
        <v>0</v>
      </c>
      <c r="AN253" s="305">
        <v>0</v>
      </c>
      <c r="AO253" s="305">
        <v>0</v>
      </c>
      <c r="AP253" s="305">
        <v>0</v>
      </c>
      <c r="AQ253" s="305">
        <v>0</v>
      </c>
      <c r="AR253" s="305">
        <v>0</v>
      </c>
      <c r="AS253" s="305">
        <v>0</v>
      </c>
      <c r="AT253" s="305">
        <v>0</v>
      </c>
      <c r="AU253" s="305">
        <v>0</v>
      </c>
      <c r="AV253" s="305">
        <v>0</v>
      </c>
      <c r="AW253" s="305">
        <v>0</v>
      </c>
      <c r="AX253" s="305">
        <v>0</v>
      </c>
      <c r="AY253" s="305">
        <v>0</v>
      </c>
      <c r="AZ253" s="305">
        <v>0</v>
      </c>
      <c r="BA253" s="305">
        <v>0</v>
      </c>
      <c r="BB253" s="305">
        <v>0</v>
      </c>
      <c r="BC253" s="305">
        <v>0</v>
      </c>
      <c r="BD253" s="305">
        <v>0</v>
      </c>
      <c r="BE253" s="305">
        <v>0</v>
      </c>
      <c r="BF253" s="305">
        <v>0</v>
      </c>
      <c r="BG253" s="305">
        <v>0</v>
      </c>
      <c r="BH253" s="305">
        <v>0</v>
      </c>
      <c r="BI253" s="305">
        <v>0</v>
      </c>
      <c r="BJ253" s="305">
        <v>0</v>
      </c>
      <c r="BK253" s="305">
        <v>0</v>
      </c>
      <c r="BL253" s="305">
        <v>0</v>
      </c>
      <c r="BM253" s="305">
        <v>0</v>
      </c>
      <c r="BN253" s="305">
        <v>0</v>
      </c>
      <c r="BO253" s="305">
        <v>0</v>
      </c>
      <c r="BP253" s="305">
        <v>-71246.666005251667</v>
      </c>
      <c r="BQ253" s="305">
        <v>0</v>
      </c>
      <c r="BR253" s="305">
        <v>0</v>
      </c>
      <c r="BS253" s="305">
        <v>0</v>
      </c>
      <c r="BT253" s="305">
        <v>0</v>
      </c>
      <c r="BU253" s="305">
        <v>0</v>
      </c>
      <c r="BV253" s="305">
        <v>0</v>
      </c>
      <c r="BW253" s="305">
        <v>0</v>
      </c>
      <c r="BX253" s="305">
        <v>0</v>
      </c>
      <c r="BY253" s="305">
        <v>0</v>
      </c>
      <c r="BZ253" s="305">
        <v>0</v>
      </c>
      <c r="CA253" s="305">
        <v>0</v>
      </c>
    </row>
    <row r="254" spans="1:79" x14ac:dyDescent="0.2">
      <c r="B254" s="116" t="s">
        <v>259</v>
      </c>
      <c r="D254" s="305">
        <v>0</v>
      </c>
      <c r="E254" s="305">
        <v>0</v>
      </c>
      <c r="F254" s="305">
        <v>0</v>
      </c>
      <c r="G254" s="305">
        <v>0</v>
      </c>
      <c r="H254" s="305">
        <v>0</v>
      </c>
      <c r="I254" s="305">
        <v>0</v>
      </c>
      <c r="J254" s="305">
        <v>0</v>
      </c>
      <c r="K254" s="305">
        <v>0</v>
      </c>
      <c r="L254" s="305">
        <v>0</v>
      </c>
      <c r="M254" s="305">
        <v>0</v>
      </c>
      <c r="N254" s="305">
        <v>0</v>
      </c>
      <c r="O254" s="305">
        <v>0</v>
      </c>
      <c r="P254" s="305">
        <v>0</v>
      </c>
      <c r="Q254" s="305">
        <v>0</v>
      </c>
      <c r="R254" s="305">
        <v>0</v>
      </c>
      <c r="S254" s="305">
        <v>0</v>
      </c>
      <c r="T254" s="305">
        <v>0</v>
      </c>
      <c r="U254" s="305">
        <v>0</v>
      </c>
      <c r="V254" s="305">
        <v>0</v>
      </c>
      <c r="W254" s="305">
        <v>0</v>
      </c>
      <c r="X254" s="305">
        <v>0</v>
      </c>
      <c r="Y254" s="305">
        <v>0</v>
      </c>
      <c r="Z254" s="305">
        <v>0</v>
      </c>
      <c r="AA254" s="305">
        <v>0</v>
      </c>
      <c r="AB254" s="305">
        <v>0</v>
      </c>
      <c r="AC254" s="305">
        <v>0</v>
      </c>
      <c r="AD254" s="305">
        <v>0</v>
      </c>
      <c r="AE254" s="305">
        <v>0</v>
      </c>
      <c r="AF254" s="305">
        <v>0</v>
      </c>
      <c r="AG254" s="305">
        <v>0</v>
      </c>
      <c r="AH254" s="305">
        <v>0</v>
      </c>
      <c r="AI254" s="305">
        <v>0</v>
      </c>
      <c r="AJ254" s="305">
        <v>0</v>
      </c>
      <c r="AK254" s="305">
        <v>0</v>
      </c>
      <c r="AL254" s="305">
        <v>0</v>
      </c>
      <c r="AM254" s="305">
        <v>0</v>
      </c>
      <c r="AN254" s="305">
        <v>0</v>
      </c>
      <c r="AO254" s="305">
        <v>0</v>
      </c>
      <c r="AP254" s="305">
        <v>0</v>
      </c>
      <c r="AQ254" s="305">
        <v>0</v>
      </c>
      <c r="AR254" s="305">
        <v>0</v>
      </c>
      <c r="AS254" s="305">
        <v>0</v>
      </c>
      <c r="AT254" s="305">
        <v>0</v>
      </c>
      <c r="AU254" s="305">
        <v>0</v>
      </c>
      <c r="AV254" s="305">
        <v>0</v>
      </c>
      <c r="AW254" s="305">
        <v>0</v>
      </c>
      <c r="AX254" s="305">
        <v>0</v>
      </c>
      <c r="AY254" s="305">
        <v>0</v>
      </c>
      <c r="AZ254" s="305">
        <v>0</v>
      </c>
      <c r="BA254" s="305">
        <v>0</v>
      </c>
      <c r="BB254" s="305">
        <v>0</v>
      </c>
      <c r="BC254" s="305">
        <v>0</v>
      </c>
      <c r="BD254" s="305">
        <v>0</v>
      </c>
      <c r="BE254" s="305">
        <v>0</v>
      </c>
      <c r="BF254" s="305">
        <v>0</v>
      </c>
      <c r="BG254" s="305">
        <v>0</v>
      </c>
      <c r="BH254" s="305">
        <v>0</v>
      </c>
      <c r="BI254" s="305">
        <v>0</v>
      </c>
      <c r="BJ254" s="305">
        <v>0</v>
      </c>
      <c r="BK254" s="305">
        <v>0</v>
      </c>
      <c r="BL254" s="117">
        <f>-'FPC Sch 10&amp;31'!C38</f>
        <v>0</v>
      </c>
      <c r="BM254" s="117">
        <f>-'FPC Sch 10&amp;31'!D38</f>
        <v>0</v>
      </c>
      <c r="BN254" s="117">
        <f>-'FPC Sch 10&amp;31'!E38</f>
        <v>0</v>
      </c>
      <c r="BO254" s="117">
        <f>-'FPC Sch 10&amp;31'!F38</f>
        <v>0</v>
      </c>
      <c r="BP254" s="117">
        <f>-'FPC Sch 10&amp;31'!G38</f>
        <v>6374.43</v>
      </c>
      <c r="BQ254" s="117">
        <f>-'FPC Sch 10&amp;31'!H38</f>
        <v>5780.64</v>
      </c>
      <c r="BR254" s="117">
        <f>-'FPC Sch 10&amp;31'!I38</f>
        <v>5788.23</v>
      </c>
      <c r="BS254" s="117">
        <f>-'FPC Sch 10&amp;31'!J38</f>
        <v>5652.29</v>
      </c>
      <c r="BT254" s="117">
        <f>-'FPC Sch 10&amp;31'!K38</f>
        <v>5645.32</v>
      </c>
      <c r="BU254" s="117">
        <f>-'FPC Sch 10&amp;31'!L38</f>
        <v>5942.38</v>
      </c>
      <c r="BV254" s="117">
        <f>-'FPC Sch 10&amp;31'!M38</f>
        <v>5335.37</v>
      </c>
      <c r="BW254" s="117">
        <f>-'FPC Sch 10&amp;31'!N38</f>
        <v>5791.46</v>
      </c>
      <c r="BX254" s="305">
        <v>5835.77</v>
      </c>
      <c r="BY254" s="305">
        <v>6223.97</v>
      </c>
      <c r="BZ254" s="117">
        <f>-'Amort Estimate'!I61</f>
        <v>6465.9629627554077</v>
      </c>
      <c r="CA254" s="117">
        <f>-'Amort Estimate'!J61</f>
        <v>6048.7800583644002</v>
      </c>
    </row>
    <row r="255" spans="1:79" x14ac:dyDescent="0.2">
      <c r="B255" s="39" t="s">
        <v>260</v>
      </c>
      <c r="D255" s="118">
        <f t="shared" ref="D255:BO255" si="626">SUM(D253:D254)</f>
        <v>0</v>
      </c>
      <c r="E255" s="118">
        <f t="shared" si="626"/>
        <v>0</v>
      </c>
      <c r="F255" s="118">
        <f t="shared" si="626"/>
        <v>0</v>
      </c>
      <c r="G255" s="118">
        <f t="shared" si="626"/>
        <v>0</v>
      </c>
      <c r="H255" s="118">
        <f t="shared" si="626"/>
        <v>0</v>
      </c>
      <c r="I255" s="118">
        <f t="shared" si="626"/>
        <v>0</v>
      </c>
      <c r="J255" s="118">
        <f t="shared" si="626"/>
        <v>0</v>
      </c>
      <c r="K255" s="118">
        <f t="shared" si="626"/>
        <v>0</v>
      </c>
      <c r="L255" s="118">
        <f t="shared" si="626"/>
        <v>0</v>
      </c>
      <c r="M255" s="118">
        <f t="shared" si="626"/>
        <v>0</v>
      </c>
      <c r="N255" s="118">
        <f t="shared" si="626"/>
        <v>0</v>
      </c>
      <c r="O255" s="118">
        <f t="shared" si="626"/>
        <v>0</v>
      </c>
      <c r="P255" s="118">
        <f t="shared" si="626"/>
        <v>0</v>
      </c>
      <c r="Q255" s="118">
        <f t="shared" si="626"/>
        <v>0</v>
      </c>
      <c r="R255" s="118">
        <f t="shared" si="626"/>
        <v>0</v>
      </c>
      <c r="S255" s="118">
        <f t="shared" si="626"/>
        <v>0</v>
      </c>
      <c r="T255" s="118">
        <f t="shared" si="626"/>
        <v>0</v>
      </c>
      <c r="U255" s="118">
        <f t="shared" si="626"/>
        <v>0</v>
      </c>
      <c r="V255" s="118">
        <f t="shared" si="626"/>
        <v>0</v>
      </c>
      <c r="W255" s="118">
        <f t="shared" si="626"/>
        <v>0</v>
      </c>
      <c r="X255" s="118">
        <f t="shared" si="626"/>
        <v>0</v>
      </c>
      <c r="Y255" s="118">
        <f t="shared" si="626"/>
        <v>0</v>
      </c>
      <c r="Z255" s="118">
        <f t="shared" si="626"/>
        <v>0</v>
      </c>
      <c r="AA255" s="118">
        <f t="shared" si="626"/>
        <v>0</v>
      </c>
      <c r="AB255" s="118">
        <f t="shared" si="626"/>
        <v>0</v>
      </c>
      <c r="AC255" s="118">
        <f t="shared" si="626"/>
        <v>0</v>
      </c>
      <c r="AD255" s="118">
        <f t="shared" si="626"/>
        <v>0</v>
      </c>
      <c r="AE255" s="118">
        <f t="shared" si="626"/>
        <v>0</v>
      </c>
      <c r="AF255" s="118">
        <f t="shared" si="626"/>
        <v>0</v>
      </c>
      <c r="AG255" s="118">
        <f t="shared" si="626"/>
        <v>0</v>
      </c>
      <c r="AH255" s="118">
        <f t="shared" si="626"/>
        <v>0</v>
      </c>
      <c r="AI255" s="118">
        <f t="shared" si="626"/>
        <v>0</v>
      </c>
      <c r="AJ255" s="118">
        <f t="shared" si="626"/>
        <v>0</v>
      </c>
      <c r="AK255" s="118">
        <f t="shared" si="626"/>
        <v>0</v>
      </c>
      <c r="AL255" s="118">
        <f t="shared" si="626"/>
        <v>0</v>
      </c>
      <c r="AM255" s="118">
        <f t="shared" si="626"/>
        <v>0</v>
      </c>
      <c r="AN255" s="118">
        <f t="shared" si="626"/>
        <v>0</v>
      </c>
      <c r="AO255" s="118">
        <f t="shared" si="626"/>
        <v>0</v>
      </c>
      <c r="AP255" s="118">
        <f t="shared" si="626"/>
        <v>0</v>
      </c>
      <c r="AQ255" s="118">
        <f t="shared" si="626"/>
        <v>0</v>
      </c>
      <c r="AR255" s="118">
        <f t="shared" si="626"/>
        <v>0</v>
      </c>
      <c r="AS255" s="118">
        <f t="shared" si="626"/>
        <v>0</v>
      </c>
      <c r="AT255" s="118">
        <f t="shared" si="626"/>
        <v>0</v>
      </c>
      <c r="AU255" s="118">
        <f t="shared" si="626"/>
        <v>0</v>
      </c>
      <c r="AV255" s="118">
        <f t="shared" si="626"/>
        <v>0</v>
      </c>
      <c r="AW255" s="118">
        <f t="shared" si="626"/>
        <v>0</v>
      </c>
      <c r="AX255" s="118">
        <f t="shared" si="626"/>
        <v>0</v>
      </c>
      <c r="AY255" s="118">
        <f t="shared" si="626"/>
        <v>0</v>
      </c>
      <c r="AZ255" s="118">
        <f t="shared" si="626"/>
        <v>0</v>
      </c>
      <c r="BA255" s="118">
        <f t="shared" si="626"/>
        <v>0</v>
      </c>
      <c r="BB255" s="118">
        <f t="shared" si="626"/>
        <v>0</v>
      </c>
      <c r="BC255" s="118">
        <f t="shared" si="626"/>
        <v>0</v>
      </c>
      <c r="BD255" s="118">
        <f t="shared" si="626"/>
        <v>0</v>
      </c>
      <c r="BE255" s="118">
        <f t="shared" si="626"/>
        <v>0</v>
      </c>
      <c r="BF255" s="118">
        <f t="shared" si="626"/>
        <v>0</v>
      </c>
      <c r="BG255" s="118">
        <f t="shared" si="626"/>
        <v>0</v>
      </c>
      <c r="BH255" s="118">
        <f t="shared" si="626"/>
        <v>0</v>
      </c>
      <c r="BI255" s="118">
        <f t="shared" si="626"/>
        <v>0</v>
      </c>
      <c r="BJ255" s="118">
        <f t="shared" si="626"/>
        <v>0</v>
      </c>
      <c r="BK255" s="118">
        <f t="shared" si="626"/>
        <v>0</v>
      </c>
      <c r="BL255" s="118">
        <f t="shared" si="626"/>
        <v>0</v>
      </c>
      <c r="BM255" s="118">
        <f t="shared" si="626"/>
        <v>0</v>
      </c>
      <c r="BN255" s="118">
        <f t="shared" si="626"/>
        <v>0</v>
      </c>
      <c r="BO255" s="118">
        <f t="shared" si="626"/>
        <v>0</v>
      </c>
      <c r="BP255" s="118">
        <f t="shared" ref="BP255:BV255" si="627">SUM(BP253:BP254)</f>
        <v>-64872.236005251667</v>
      </c>
      <c r="BQ255" s="118">
        <f t="shared" si="627"/>
        <v>5780.64</v>
      </c>
      <c r="BR255" s="118">
        <f t="shared" si="627"/>
        <v>5788.23</v>
      </c>
      <c r="BS255" s="118">
        <f t="shared" si="627"/>
        <v>5652.29</v>
      </c>
      <c r="BT255" s="118">
        <f t="shared" si="627"/>
        <v>5645.32</v>
      </c>
      <c r="BU255" s="118">
        <f t="shared" si="627"/>
        <v>5942.38</v>
      </c>
      <c r="BV255" s="118">
        <f t="shared" si="627"/>
        <v>5335.37</v>
      </c>
      <c r="BW255" s="118">
        <f t="shared" ref="BW255:CA255" si="628">SUM(BW253:BW254)</f>
        <v>5791.46</v>
      </c>
      <c r="BX255" s="118">
        <f t="shared" si="628"/>
        <v>5835.77</v>
      </c>
      <c r="BY255" s="118">
        <f t="shared" si="628"/>
        <v>6223.97</v>
      </c>
      <c r="BZ255" s="118">
        <f t="shared" si="628"/>
        <v>6465.9629627554077</v>
      </c>
      <c r="CA255" s="118">
        <f t="shared" si="628"/>
        <v>6048.7800583644002</v>
      </c>
    </row>
    <row r="256" spans="1:79" x14ac:dyDescent="0.2">
      <c r="B256" s="39" t="s">
        <v>261</v>
      </c>
      <c r="D256" s="115">
        <f t="shared" ref="D256:BO256" si="629">D252+D255</f>
        <v>0</v>
      </c>
      <c r="E256" s="115">
        <f t="shared" si="629"/>
        <v>0</v>
      </c>
      <c r="F256" s="115">
        <f t="shared" si="629"/>
        <v>0</v>
      </c>
      <c r="G256" s="115">
        <f t="shared" si="629"/>
        <v>0</v>
      </c>
      <c r="H256" s="115">
        <f t="shared" si="629"/>
        <v>0</v>
      </c>
      <c r="I256" s="115">
        <f t="shared" si="629"/>
        <v>0</v>
      </c>
      <c r="J256" s="115">
        <f t="shared" si="629"/>
        <v>0</v>
      </c>
      <c r="K256" s="115">
        <f t="shared" si="629"/>
        <v>0</v>
      </c>
      <c r="L256" s="115">
        <f t="shared" si="629"/>
        <v>0</v>
      </c>
      <c r="M256" s="115">
        <f t="shared" si="629"/>
        <v>0</v>
      </c>
      <c r="N256" s="115">
        <f t="shared" si="629"/>
        <v>0</v>
      </c>
      <c r="O256" s="115">
        <f t="shared" si="629"/>
        <v>0</v>
      </c>
      <c r="P256" s="115">
        <f t="shared" si="629"/>
        <v>0</v>
      </c>
      <c r="Q256" s="115">
        <f t="shared" si="629"/>
        <v>0</v>
      </c>
      <c r="R256" s="115">
        <f t="shared" si="629"/>
        <v>0</v>
      </c>
      <c r="S256" s="115">
        <f t="shared" si="629"/>
        <v>0</v>
      </c>
      <c r="T256" s="115">
        <f t="shared" si="629"/>
        <v>0</v>
      </c>
      <c r="U256" s="115">
        <f t="shared" si="629"/>
        <v>0</v>
      </c>
      <c r="V256" s="115">
        <f t="shared" si="629"/>
        <v>0</v>
      </c>
      <c r="W256" s="115">
        <f t="shared" si="629"/>
        <v>0</v>
      </c>
      <c r="X256" s="115">
        <f t="shared" si="629"/>
        <v>0</v>
      </c>
      <c r="Y256" s="115">
        <f t="shared" si="629"/>
        <v>0</v>
      </c>
      <c r="Z256" s="115">
        <f t="shared" si="629"/>
        <v>0</v>
      </c>
      <c r="AA256" s="115">
        <f t="shared" si="629"/>
        <v>0</v>
      </c>
      <c r="AB256" s="115">
        <f t="shared" si="629"/>
        <v>0</v>
      </c>
      <c r="AC256" s="115">
        <f t="shared" si="629"/>
        <v>0</v>
      </c>
      <c r="AD256" s="115">
        <f t="shared" si="629"/>
        <v>0</v>
      </c>
      <c r="AE256" s="115">
        <f t="shared" si="629"/>
        <v>0</v>
      </c>
      <c r="AF256" s="115">
        <f t="shared" si="629"/>
        <v>0</v>
      </c>
      <c r="AG256" s="115">
        <f t="shared" si="629"/>
        <v>0</v>
      </c>
      <c r="AH256" s="115">
        <f t="shared" si="629"/>
        <v>0</v>
      </c>
      <c r="AI256" s="115">
        <f t="shared" si="629"/>
        <v>0</v>
      </c>
      <c r="AJ256" s="115">
        <f t="shared" si="629"/>
        <v>0</v>
      </c>
      <c r="AK256" s="115">
        <f t="shared" si="629"/>
        <v>0</v>
      </c>
      <c r="AL256" s="115">
        <f t="shared" si="629"/>
        <v>0</v>
      </c>
      <c r="AM256" s="115">
        <f t="shared" si="629"/>
        <v>0</v>
      </c>
      <c r="AN256" s="115">
        <f t="shared" si="629"/>
        <v>0</v>
      </c>
      <c r="AO256" s="115">
        <f t="shared" si="629"/>
        <v>0</v>
      </c>
      <c r="AP256" s="115">
        <f t="shared" si="629"/>
        <v>0</v>
      </c>
      <c r="AQ256" s="115">
        <f t="shared" si="629"/>
        <v>0</v>
      </c>
      <c r="AR256" s="115">
        <f t="shared" si="629"/>
        <v>0</v>
      </c>
      <c r="AS256" s="115">
        <f t="shared" si="629"/>
        <v>0</v>
      </c>
      <c r="AT256" s="115">
        <f t="shared" si="629"/>
        <v>0</v>
      </c>
      <c r="AU256" s="115">
        <f t="shared" si="629"/>
        <v>0</v>
      </c>
      <c r="AV256" s="115">
        <f t="shared" si="629"/>
        <v>0</v>
      </c>
      <c r="AW256" s="115">
        <f t="shared" si="629"/>
        <v>0</v>
      </c>
      <c r="AX256" s="115">
        <f t="shared" si="629"/>
        <v>0</v>
      </c>
      <c r="AY256" s="115">
        <f t="shared" si="629"/>
        <v>0</v>
      </c>
      <c r="AZ256" s="115">
        <f t="shared" si="629"/>
        <v>0</v>
      </c>
      <c r="BA256" s="115">
        <f t="shared" si="629"/>
        <v>0</v>
      </c>
      <c r="BB256" s="115">
        <f t="shared" si="629"/>
        <v>0</v>
      </c>
      <c r="BC256" s="115">
        <f t="shared" si="629"/>
        <v>0</v>
      </c>
      <c r="BD256" s="115">
        <f t="shared" si="629"/>
        <v>0</v>
      </c>
      <c r="BE256" s="115">
        <f t="shared" si="629"/>
        <v>0</v>
      </c>
      <c r="BF256" s="115">
        <f t="shared" si="629"/>
        <v>0</v>
      </c>
      <c r="BG256" s="115">
        <f t="shared" si="629"/>
        <v>0</v>
      </c>
      <c r="BH256" s="115">
        <f t="shared" si="629"/>
        <v>0</v>
      </c>
      <c r="BI256" s="115">
        <f t="shared" si="629"/>
        <v>0</v>
      </c>
      <c r="BJ256" s="115">
        <f t="shared" si="629"/>
        <v>0</v>
      </c>
      <c r="BK256" s="115">
        <f t="shared" si="629"/>
        <v>0</v>
      </c>
      <c r="BL256" s="115">
        <f t="shared" si="629"/>
        <v>0</v>
      </c>
      <c r="BM256" s="115">
        <f t="shared" si="629"/>
        <v>0</v>
      </c>
      <c r="BN256" s="115">
        <f t="shared" si="629"/>
        <v>0</v>
      </c>
      <c r="BO256" s="115">
        <f t="shared" si="629"/>
        <v>0</v>
      </c>
      <c r="BP256" s="115">
        <f t="shared" ref="BP256:BV256" si="630">BP252+BP255</f>
        <v>-64872.236005251667</v>
      </c>
      <c r="BQ256" s="115">
        <f t="shared" si="630"/>
        <v>-59091.596005251668</v>
      </c>
      <c r="BR256" s="115">
        <f t="shared" si="630"/>
        <v>-53303.366005251664</v>
      </c>
      <c r="BS256" s="115">
        <f t="shared" si="630"/>
        <v>-47651.076005251663</v>
      </c>
      <c r="BT256" s="115">
        <f t="shared" si="630"/>
        <v>-42005.756005251664</v>
      </c>
      <c r="BU256" s="115">
        <f t="shared" si="630"/>
        <v>-36063.376005251666</v>
      </c>
      <c r="BV256" s="115">
        <f t="shared" si="630"/>
        <v>-30728.006005251667</v>
      </c>
      <c r="BW256" s="115">
        <f t="shared" ref="BW256:CA256" si="631">BW252+BW255</f>
        <v>-24936.546005251668</v>
      </c>
      <c r="BX256" s="115">
        <f t="shared" si="631"/>
        <v>-19100.776005251668</v>
      </c>
      <c r="BY256" s="115">
        <f t="shared" si="631"/>
        <v>-12876.806005251667</v>
      </c>
      <c r="BZ256" s="115">
        <f t="shared" si="631"/>
        <v>-6410.8430424962589</v>
      </c>
      <c r="CA256" s="115">
        <f t="shared" si="631"/>
        <v>-362.06298413185868</v>
      </c>
    </row>
    <row r="257" spans="1:79" x14ac:dyDescent="0.2"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  <c r="AH257" s="114"/>
      <c r="AI257" s="114"/>
      <c r="AJ257" s="114"/>
      <c r="AK257" s="114"/>
      <c r="AL257" s="114"/>
      <c r="AM257" s="114"/>
      <c r="AN257" s="114"/>
      <c r="AO257" s="114"/>
      <c r="AP257" s="114"/>
      <c r="AQ257" s="114"/>
      <c r="AR257" s="114"/>
      <c r="AS257" s="114"/>
      <c r="AT257" s="114"/>
      <c r="AU257" s="114"/>
      <c r="AV257" s="114"/>
      <c r="AW257" s="114"/>
      <c r="AX257" s="114"/>
      <c r="AY257" s="114"/>
      <c r="AZ257" s="114"/>
      <c r="BA257" s="114"/>
      <c r="BB257" s="114"/>
      <c r="BC257" s="114"/>
      <c r="BD257" s="114"/>
      <c r="BE257" s="114"/>
      <c r="BF257" s="114"/>
      <c r="BG257" s="114"/>
      <c r="BH257" s="114"/>
      <c r="BI257" s="114"/>
      <c r="BJ257" s="114"/>
      <c r="BK257" s="114"/>
      <c r="BL257" s="114"/>
      <c r="BM257" s="114"/>
      <c r="BN257" s="114"/>
      <c r="BO257" s="114"/>
      <c r="BP257" s="114"/>
      <c r="BQ257" s="114"/>
      <c r="BR257" s="114"/>
      <c r="BS257" s="114"/>
      <c r="BT257" s="114"/>
      <c r="BU257" s="114"/>
      <c r="BV257" s="114"/>
      <c r="BW257" s="115"/>
      <c r="BX257" s="115"/>
      <c r="BY257" s="115"/>
      <c r="BZ257" s="115"/>
      <c r="CA257" s="115"/>
    </row>
    <row r="258" spans="1:79" x14ac:dyDescent="0.2">
      <c r="A258" s="4" t="s">
        <v>268</v>
      </c>
      <c r="C258" s="114">
        <v>18237191</v>
      </c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  <c r="AH258" s="114"/>
      <c r="AI258" s="114"/>
      <c r="AJ258" s="114"/>
      <c r="AK258" s="114"/>
      <c r="AL258" s="114"/>
      <c r="AM258" s="114"/>
      <c r="AN258" s="114"/>
      <c r="AO258" s="114"/>
      <c r="AP258" s="114"/>
      <c r="AQ258" s="114"/>
      <c r="AR258" s="114"/>
      <c r="AS258" s="114"/>
      <c r="AT258" s="114"/>
      <c r="AU258" s="114"/>
      <c r="AV258" s="114"/>
      <c r="AW258" s="114"/>
      <c r="AX258" s="114"/>
      <c r="AY258" s="114"/>
      <c r="AZ258" s="114"/>
      <c r="BA258" s="114"/>
      <c r="BB258" s="114"/>
      <c r="BC258" s="114"/>
      <c r="BD258" s="114"/>
      <c r="BE258" s="114"/>
      <c r="BF258" s="114"/>
      <c r="BG258" s="114"/>
      <c r="BH258" s="114"/>
      <c r="BI258" s="114"/>
      <c r="BJ258" s="114"/>
      <c r="BK258" s="114"/>
      <c r="BL258" s="114"/>
      <c r="BM258" s="114"/>
      <c r="BN258" s="114"/>
      <c r="BO258" s="114"/>
      <c r="BP258" s="114"/>
      <c r="BQ258" s="114"/>
      <c r="BR258" s="114"/>
      <c r="BS258" s="114"/>
      <c r="BT258" s="114"/>
      <c r="BU258" s="114"/>
      <c r="BV258" s="114"/>
      <c r="BY258" s="25"/>
      <c r="BZ258" s="25"/>
      <c r="CA258" s="25"/>
    </row>
    <row r="259" spans="1:79" x14ac:dyDescent="0.2">
      <c r="B259" s="39" t="s">
        <v>257</v>
      </c>
      <c r="C259" s="114"/>
      <c r="D259" s="115">
        <f t="shared" ref="D259" si="632">C263</f>
        <v>0</v>
      </c>
      <c r="E259" s="115">
        <f t="shared" ref="E259" si="633">D263</f>
        <v>0</v>
      </c>
      <c r="F259" s="115">
        <f t="shared" ref="F259" si="634">E263</f>
        <v>0</v>
      </c>
      <c r="G259" s="115">
        <f t="shared" ref="G259" si="635">F263</f>
        <v>0</v>
      </c>
      <c r="H259" s="115">
        <f t="shared" ref="H259" si="636">G263</f>
        <v>0</v>
      </c>
      <c r="I259" s="115">
        <f t="shared" ref="I259" si="637">H263</f>
        <v>0</v>
      </c>
      <c r="J259" s="115">
        <f t="shared" ref="J259" si="638">I263</f>
        <v>0</v>
      </c>
      <c r="K259" s="115">
        <f t="shared" ref="K259" si="639">J263</f>
        <v>0</v>
      </c>
      <c r="L259" s="115">
        <f t="shared" ref="L259" si="640">K263</f>
        <v>0</v>
      </c>
      <c r="M259" s="115">
        <f t="shared" ref="M259" si="641">L263</f>
        <v>0</v>
      </c>
      <c r="N259" s="115">
        <f t="shared" ref="N259" si="642">M263</f>
        <v>0</v>
      </c>
      <c r="O259" s="115">
        <f t="shared" ref="O259" si="643">N263</f>
        <v>0</v>
      </c>
      <c r="P259" s="115">
        <f t="shared" ref="P259" si="644">O263</f>
        <v>0</v>
      </c>
      <c r="Q259" s="115">
        <f t="shared" ref="Q259" si="645">P263</f>
        <v>0</v>
      </c>
      <c r="R259" s="115">
        <f t="shared" ref="R259" si="646">Q263</f>
        <v>0</v>
      </c>
      <c r="S259" s="115">
        <f t="shared" ref="S259" si="647">R263</f>
        <v>0</v>
      </c>
      <c r="T259" s="115">
        <f t="shared" ref="T259" si="648">S263</f>
        <v>0</v>
      </c>
      <c r="U259" s="115">
        <f t="shared" ref="U259" si="649">T263</f>
        <v>0</v>
      </c>
      <c r="V259" s="115">
        <f t="shared" ref="V259" si="650">U263</f>
        <v>0</v>
      </c>
      <c r="W259" s="115">
        <f t="shared" ref="W259" si="651">V263</f>
        <v>0</v>
      </c>
      <c r="X259" s="115">
        <f t="shared" ref="X259" si="652">W263</f>
        <v>0</v>
      </c>
      <c r="Y259" s="115">
        <f t="shared" ref="Y259" si="653">X263</f>
        <v>0</v>
      </c>
      <c r="Z259" s="115">
        <f t="shared" ref="Z259" si="654">Y263</f>
        <v>0</v>
      </c>
      <c r="AA259" s="115">
        <f t="shared" ref="AA259" si="655">Z263</f>
        <v>0</v>
      </c>
      <c r="AB259" s="115">
        <f t="shared" ref="AB259" si="656">AA263</f>
        <v>0</v>
      </c>
      <c r="AC259" s="115">
        <f t="shared" ref="AC259" si="657">AB263</f>
        <v>0</v>
      </c>
      <c r="AD259" s="115">
        <f t="shared" ref="AD259" si="658">AC263</f>
        <v>0</v>
      </c>
      <c r="AE259" s="115">
        <f t="shared" ref="AE259" si="659">AD263</f>
        <v>0</v>
      </c>
      <c r="AF259" s="115">
        <f t="shared" ref="AF259" si="660">AE263</f>
        <v>0</v>
      </c>
      <c r="AG259" s="115">
        <f t="shared" ref="AG259" si="661">AF263</f>
        <v>0</v>
      </c>
      <c r="AH259" s="115">
        <f t="shared" ref="AH259" si="662">AG263</f>
        <v>0</v>
      </c>
      <c r="AI259" s="115">
        <f t="shared" ref="AI259" si="663">AH263</f>
        <v>0</v>
      </c>
      <c r="AJ259" s="115">
        <f t="shared" ref="AJ259" si="664">AI263</f>
        <v>0</v>
      </c>
      <c r="AK259" s="115">
        <f t="shared" ref="AK259" si="665">AJ263</f>
        <v>0</v>
      </c>
      <c r="AL259" s="115">
        <f t="shared" ref="AL259" si="666">AK263</f>
        <v>0</v>
      </c>
      <c r="AM259" s="115">
        <f t="shared" ref="AM259" si="667">AL263</f>
        <v>0</v>
      </c>
      <c r="AN259" s="115">
        <f t="shared" ref="AN259" si="668">AM263</f>
        <v>0</v>
      </c>
      <c r="AO259" s="115">
        <f t="shared" ref="AO259" si="669">AN263</f>
        <v>0</v>
      </c>
      <c r="AP259" s="115">
        <f t="shared" ref="AP259" si="670">AO263</f>
        <v>0</v>
      </c>
      <c r="AQ259" s="115">
        <f t="shared" ref="AQ259" si="671">AP263</f>
        <v>0</v>
      </c>
      <c r="AR259" s="115">
        <f t="shared" ref="AR259" si="672">AQ263</f>
        <v>0</v>
      </c>
      <c r="AS259" s="115">
        <f t="shared" ref="AS259" si="673">AR263</f>
        <v>0</v>
      </c>
      <c r="AT259" s="115">
        <f t="shared" ref="AT259" si="674">AS263</f>
        <v>0</v>
      </c>
      <c r="AU259" s="115">
        <f t="shared" ref="AU259" si="675">AT263</f>
        <v>0</v>
      </c>
      <c r="AV259" s="115">
        <f t="shared" ref="AV259" si="676">AU263</f>
        <v>0</v>
      </c>
      <c r="AW259" s="115">
        <f t="shared" ref="AW259" si="677">AV263</f>
        <v>0</v>
      </c>
      <c r="AX259" s="115">
        <f t="shared" ref="AX259" si="678">AW263</f>
        <v>0</v>
      </c>
      <c r="AY259" s="115">
        <f t="shared" ref="AY259" si="679">AX263</f>
        <v>0</v>
      </c>
      <c r="AZ259" s="115">
        <f t="shared" ref="AZ259" si="680">AY263</f>
        <v>0</v>
      </c>
      <c r="BA259" s="115">
        <f t="shared" ref="BA259" si="681">AZ263</f>
        <v>0</v>
      </c>
      <c r="BB259" s="115">
        <f t="shared" ref="BB259" si="682">BA263</f>
        <v>0</v>
      </c>
      <c r="BC259" s="115">
        <f t="shared" ref="BC259" si="683">BB263</f>
        <v>0</v>
      </c>
      <c r="BD259" s="115">
        <f t="shared" ref="BD259" si="684">BC263</f>
        <v>0</v>
      </c>
      <c r="BE259" s="115">
        <f t="shared" ref="BE259" si="685">BD263</f>
        <v>0</v>
      </c>
      <c r="BF259" s="115">
        <f t="shared" ref="BF259" si="686">BE263</f>
        <v>0</v>
      </c>
      <c r="BG259" s="115">
        <f t="shared" ref="BG259" si="687">BF263</f>
        <v>0</v>
      </c>
      <c r="BH259" s="115">
        <f t="shared" ref="BH259" si="688">BG263</f>
        <v>0</v>
      </c>
      <c r="BI259" s="115">
        <f t="shared" ref="BI259" si="689">BH263</f>
        <v>0</v>
      </c>
      <c r="BJ259" s="115">
        <f t="shared" ref="BJ259" si="690">BI263</f>
        <v>0</v>
      </c>
      <c r="BK259" s="115">
        <f t="shared" ref="BK259" si="691">BJ263</f>
        <v>0</v>
      </c>
      <c r="BL259" s="115">
        <f t="shared" ref="BL259" si="692">BK263</f>
        <v>0</v>
      </c>
      <c r="BM259" s="115">
        <f t="shared" ref="BM259" si="693">BL263</f>
        <v>0</v>
      </c>
      <c r="BN259" s="115">
        <f t="shared" ref="BN259" si="694">BM263</f>
        <v>0</v>
      </c>
      <c r="BO259" s="115">
        <f t="shared" ref="BO259" si="695">BN263</f>
        <v>0</v>
      </c>
      <c r="BP259" s="115">
        <f t="shared" ref="BP259" si="696">BO263</f>
        <v>0</v>
      </c>
      <c r="BQ259" s="115">
        <f t="shared" ref="BQ259" si="697">BP263</f>
        <v>6335.4092416399999</v>
      </c>
      <c r="BR259" s="115">
        <f t="shared" ref="BR259" si="698">BQ263</f>
        <v>5799.9192416400001</v>
      </c>
      <c r="BS259" s="115">
        <f t="shared" ref="BS259" si="699">BR263</f>
        <v>5168.9492416399999</v>
      </c>
      <c r="BT259" s="115">
        <f t="shared" ref="BT259" si="700">BS263</f>
        <v>4606.4692416399994</v>
      </c>
      <c r="BU259" s="115">
        <f t="shared" ref="BU259" si="701">BT263</f>
        <v>4059.3292416399995</v>
      </c>
      <c r="BV259" s="115">
        <f t="shared" ref="BV259:BW259" si="702">BU263</f>
        <v>3600.5492416399993</v>
      </c>
      <c r="BW259" s="115">
        <f t="shared" si="702"/>
        <v>2997.8592416399993</v>
      </c>
      <c r="BX259" s="115">
        <f t="shared" ref="BX259:CA259" si="703">BW263</f>
        <v>2572.8392416399993</v>
      </c>
      <c r="BY259" s="115">
        <f t="shared" si="703"/>
        <v>2048.7792416399993</v>
      </c>
      <c r="BZ259" s="115">
        <f t="shared" si="703"/>
        <v>1402.7592416399993</v>
      </c>
      <c r="CA259" s="115">
        <f t="shared" si="703"/>
        <v>793.49942115149338</v>
      </c>
    </row>
    <row r="260" spans="1:79" x14ac:dyDescent="0.2">
      <c r="B260" s="116" t="s">
        <v>258</v>
      </c>
      <c r="C260" s="114"/>
      <c r="D260" s="305">
        <v>0</v>
      </c>
      <c r="E260" s="305">
        <v>0</v>
      </c>
      <c r="F260" s="305">
        <v>0</v>
      </c>
      <c r="G260" s="305">
        <v>0</v>
      </c>
      <c r="H260" s="305">
        <v>0</v>
      </c>
      <c r="I260" s="305">
        <v>0</v>
      </c>
      <c r="J260" s="305">
        <v>0</v>
      </c>
      <c r="K260" s="305">
        <v>0</v>
      </c>
      <c r="L260" s="305">
        <v>0</v>
      </c>
      <c r="M260" s="305">
        <v>0</v>
      </c>
      <c r="N260" s="305">
        <v>0</v>
      </c>
      <c r="O260" s="305">
        <v>0</v>
      </c>
      <c r="P260" s="305">
        <v>0</v>
      </c>
      <c r="Q260" s="305">
        <v>0</v>
      </c>
      <c r="R260" s="305">
        <v>0</v>
      </c>
      <c r="S260" s="305">
        <v>0</v>
      </c>
      <c r="T260" s="305">
        <v>0</v>
      </c>
      <c r="U260" s="305">
        <v>0</v>
      </c>
      <c r="V260" s="305">
        <v>0</v>
      </c>
      <c r="W260" s="305">
        <v>0</v>
      </c>
      <c r="X260" s="305">
        <v>0</v>
      </c>
      <c r="Y260" s="305">
        <v>0</v>
      </c>
      <c r="Z260" s="305">
        <v>0</v>
      </c>
      <c r="AA260" s="305">
        <v>0</v>
      </c>
      <c r="AB260" s="305">
        <v>0</v>
      </c>
      <c r="AC260" s="305">
        <v>0</v>
      </c>
      <c r="AD260" s="305">
        <v>0</v>
      </c>
      <c r="AE260" s="305">
        <v>0</v>
      </c>
      <c r="AF260" s="305">
        <v>0</v>
      </c>
      <c r="AG260" s="305">
        <v>0</v>
      </c>
      <c r="AH260" s="305">
        <v>0</v>
      </c>
      <c r="AI260" s="305">
        <v>0</v>
      </c>
      <c r="AJ260" s="305">
        <v>0</v>
      </c>
      <c r="AK260" s="305">
        <v>0</v>
      </c>
      <c r="AL260" s="305">
        <v>0</v>
      </c>
      <c r="AM260" s="305">
        <v>0</v>
      </c>
      <c r="AN260" s="305">
        <v>0</v>
      </c>
      <c r="AO260" s="305">
        <v>0</v>
      </c>
      <c r="AP260" s="305">
        <v>0</v>
      </c>
      <c r="AQ260" s="305">
        <v>0</v>
      </c>
      <c r="AR260" s="305">
        <v>0</v>
      </c>
      <c r="AS260" s="305">
        <v>0</v>
      </c>
      <c r="AT260" s="305">
        <v>0</v>
      </c>
      <c r="AU260" s="305">
        <v>0</v>
      </c>
      <c r="AV260" s="305">
        <v>0</v>
      </c>
      <c r="AW260" s="305">
        <v>0</v>
      </c>
      <c r="AX260" s="305">
        <v>0</v>
      </c>
      <c r="AY260" s="305">
        <v>0</v>
      </c>
      <c r="AZ260" s="305">
        <v>0</v>
      </c>
      <c r="BA260" s="305">
        <v>0</v>
      </c>
      <c r="BB260" s="305">
        <v>0</v>
      </c>
      <c r="BC260" s="305">
        <v>0</v>
      </c>
      <c r="BD260" s="305">
        <v>0</v>
      </c>
      <c r="BE260" s="305">
        <v>0</v>
      </c>
      <c r="BF260" s="305">
        <v>0</v>
      </c>
      <c r="BG260" s="305">
        <v>0</v>
      </c>
      <c r="BH260" s="305">
        <v>0</v>
      </c>
      <c r="BI260" s="305">
        <v>0</v>
      </c>
      <c r="BJ260" s="305">
        <v>0</v>
      </c>
      <c r="BK260" s="305">
        <v>0</v>
      </c>
      <c r="BL260" s="305">
        <v>0</v>
      </c>
      <c r="BM260" s="305">
        <v>0</v>
      </c>
      <c r="BN260" s="305">
        <v>0</v>
      </c>
      <c r="BO260" s="305">
        <v>0</v>
      </c>
      <c r="BP260" s="305">
        <v>6913.9892416399998</v>
      </c>
      <c r="BQ260" s="305">
        <v>0</v>
      </c>
      <c r="BR260" s="305">
        <v>0</v>
      </c>
      <c r="BS260" s="305">
        <v>0</v>
      </c>
      <c r="BT260" s="305">
        <v>0</v>
      </c>
      <c r="BU260" s="305">
        <v>0</v>
      </c>
      <c r="BV260" s="305">
        <v>0</v>
      </c>
      <c r="BW260" s="305">
        <v>0</v>
      </c>
      <c r="BX260" s="305">
        <v>0</v>
      </c>
      <c r="BY260" s="305">
        <v>0</v>
      </c>
      <c r="BZ260" s="305">
        <v>0</v>
      </c>
      <c r="CA260" s="305">
        <v>0</v>
      </c>
    </row>
    <row r="261" spans="1:79" x14ac:dyDescent="0.2">
      <c r="B261" s="116" t="s">
        <v>259</v>
      </c>
      <c r="D261" s="305">
        <v>0</v>
      </c>
      <c r="E261" s="305">
        <v>0</v>
      </c>
      <c r="F261" s="305">
        <v>0</v>
      </c>
      <c r="G261" s="305">
        <v>0</v>
      </c>
      <c r="H261" s="305">
        <v>0</v>
      </c>
      <c r="I261" s="305">
        <v>0</v>
      </c>
      <c r="J261" s="305">
        <v>0</v>
      </c>
      <c r="K261" s="305">
        <v>0</v>
      </c>
      <c r="L261" s="305">
        <v>0</v>
      </c>
      <c r="M261" s="305">
        <v>0</v>
      </c>
      <c r="N261" s="305">
        <v>0</v>
      </c>
      <c r="O261" s="305">
        <v>0</v>
      </c>
      <c r="P261" s="305">
        <v>0</v>
      </c>
      <c r="Q261" s="305">
        <v>0</v>
      </c>
      <c r="R261" s="305">
        <v>0</v>
      </c>
      <c r="S261" s="305">
        <v>0</v>
      </c>
      <c r="T261" s="305">
        <v>0</v>
      </c>
      <c r="U261" s="305">
        <v>0</v>
      </c>
      <c r="V261" s="305">
        <v>0</v>
      </c>
      <c r="W261" s="305">
        <v>0</v>
      </c>
      <c r="X261" s="305">
        <v>0</v>
      </c>
      <c r="Y261" s="305">
        <v>0</v>
      </c>
      <c r="Z261" s="305">
        <v>0</v>
      </c>
      <c r="AA261" s="305">
        <v>0</v>
      </c>
      <c r="AB261" s="305">
        <v>0</v>
      </c>
      <c r="AC261" s="305">
        <v>0</v>
      </c>
      <c r="AD261" s="305">
        <v>0</v>
      </c>
      <c r="AE261" s="305">
        <v>0</v>
      </c>
      <c r="AF261" s="305">
        <v>0</v>
      </c>
      <c r="AG261" s="305">
        <v>0</v>
      </c>
      <c r="AH261" s="305">
        <v>0</v>
      </c>
      <c r="AI261" s="305">
        <v>0</v>
      </c>
      <c r="AJ261" s="305">
        <v>0</v>
      </c>
      <c r="AK261" s="305">
        <v>0</v>
      </c>
      <c r="AL261" s="305">
        <v>0</v>
      </c>
      <c r="AM261" s="305">
        <v>0</v>
      </c>
      <c r="AN261" s="305">
        <v>0</v>
      </c>
      <c r="AO261" s="305">
        <v>0</v>
      </c>
      <c r="AP261" s="305">
        <v>0</v>
      </c>
      <c r="AQ261" s="305">
        <v>0</v>
      </c>
      <c r="AR261" s="305">
        <v>0</v>
      </c>
      <c r="AS261" s="305">
        <v>0</v>
      </c>
      <c r="AT261" s="305">
        <v>0</v>
      </c>
      <c r="AU261" s="305">
        <v>0</v>
      </c>
      <c r="AV261" s="305">
        <v>0</v>
      </c>
      <c r="AW261" s="305">
        <v>0</v>
      </c>
      <c r="AX261" s="305">
        <v>0</v>
      </c>
      <c r="AY261" s="305">
        <v>0</v>
      </c>
      <c r="AZ261" s="305">
        <v>0</v>
      </c>
      <c r="BA261" s="305">
        <v>0</v>
      </c>
      <c r="BB261" s="305">
        <v>0</v>
      </c>
      <c r="BC261" s="305">
        <v>0</v>
      </c>
      <c r="BD261" s="305">
        <v>0</v>
      </c>
      <c r="BE261" s="305">
        <v>0</v>
      </c>
      <c r="BF261" s="305">
        <v>0</v>
      </c>
      <c r="BG261" s="305">
        <v>0</v>
      </c>
      <c r="BH261" s="305">
        <v>0</v>
      </c>
      <c r="BI261" s="305">
        <v>0</v>
      </c>
      <c r="BJ261" s="305">
        <v>0</v>
      </c>
      <c r="BK261" s="305">
        <v>0</v>
      </c>
      <c r="BL261" s="117">
        <f>-'FPC Sch 46&amp;49'!C24</f>
        <v>0</v>
      </c>
      <c r="BM261" s="117">
        <f>-'FPC Sch 46&amp;49'!D24</f>
        <v>0</v>
      </c>
      <c r="BN261" s="117">
        <f>-'FPC Sch 46&amp;49'!E24</f>
        <v>0</v>
      </c>
      <c r="BO261" s="117">
        <f>-'FPC Sch 46&amp;49'!F24</f>
        <v>0</v>
      </c>
      <c r="BP261" s="117">
        <f>-'FPC Sch 46&amp;49'!G24</f>
        <v>-578.58000000000004</v>
      </c>
      <c r="BQ261" s="117">
        <f>-'FPC Sch 46&amp;49'!H24</f>
        <v>-535.49</v>
      </c>
      <c r="BR261" s="117">
        <f>-'FPC Sch 46&amp;49'!I24</f>
        <v>-630.97</v>
      </c>
      <c r="BS261" s="117">
        <f>-'FPC Sch 46&amp;49'!J24</f>
        <v>-562.48</v>
      </c>
      <c r="BT261" s="117">
        <f>-'FPC Sch 46&amp;49'!K24</f>
        <v>-547.14</v>
      </c>
      <c r="BU261" s="117">
        <f>-'FPC Sch 46&amp;49'!L24</f>
        <v>-458.78</v>
      </c>
      <c r="BV261" s="117">
        <f>-'FPC Sch 46&amp;49'!M24</f>
        <v>-602.69000000000005</v>
      </c>
      <c r="BW261" s="117">
        <f>-'FPC Sch 46&amp;49'!N24</f>
        <v>-425.02</v>
      </c>
      <c r="BX261" s="305">
        <v>-524.05999999999995</v>
      </c>
      <c r="BY261" s="305">
        <v>-646.02</v>
      </c>
      <c r="BZ261" s="117">
        <f>-'Amort Estimate'!I70</f>
        <v>-609.25982048850597</v>
      </c>
      <c r="CA261" s="117">
        <f>-'Amort Estimate'!J70</f>
        <v>-544.95875969469</v>
      </c>
    </row>
    <row r="262" spans="1:79" x14ac:dyDescent="0.2">
      <c r="B262" s="39" t="s">
        <v>260</v>
      </c>
      <c r="D262" s="118">
        <f t="shared" ref="D262:BO262" si="704">SUM(D260:D261)</f>
        <v>0</v>
      </c>
      <c r="E262" s="118">
        <f t="shared" si="704"/>
        <v>0</v>
      </c>
      <c r="F262" s="118">
        <f t="shared" si="704"/>
        <v>0</v>
      </c>
      <c r="G262" s="118">
        <f t="shared" si="704"/>
        <v>0</v>
      </c>
      <c r="H262" s="118">
        <f t="shared" si="704"/>
        <v>0</v>
      </c>
      <c r="I262" s="118">
        <f t="shared" si="704"/>
        <v>0</v>
      </c>
      <c r="J262" s="118">
        <f t="shared" si="704"/>
        <v>0</v>
      </c>
      <c r="K262" s="118">
        <f t="shared" si="704"/>
        <v>0</v>
      </c>
      <c r="L262" s="118">
        <f t="shared" si="704"/>
        <v>0</v>
      </c>
      <c r="M262" s="118">
        <f t="shared" si="704"/>
        <v>0</v>
      </c>
      <c r="N262" s="118">
        <f t="shared" si="704"/>
        <v>0</v>
      </c>
      <c r="O262" s="118">
        <f t="shared" si="704"/>
        <v>0</v>
      </c>
      <c r="P262" s="118">
        <f t="shared" si="704"/>
        <v>0</v>
      </c>
      <c r="Q262" s="118">
        <f t="shared" si="704"/>
        <v>0</v>
      </c>
      <c r="R262" s="118">
        <f t="shared" si="704"/>
        <v>0</v>
      </c>
      <c r="S262" s="118">
        <f t="shared" si="704"/>
        <v>0</v>
      </c>
      <c r="T262" s="118">
        <f t="shared" si="704"/>
        <v>0</v>
      </c>
      <c r="U262" s="118">
        <f t="shared" si="704"/>
        <v>0</v>
      </c>
      <c r="V262" s="118">
        <f t="shared" si="704"/>
        <v>0</v>
      </c>
      <c r="W262" s="118">
        <f t="shared" si="704"/>
        <v>0</v>
      </c>
      <c r="X262" s="118">
        <f t="shared" si="704"/>
        <v>0</v>
      </c>
      <c r="Y262" s="118">
        <f t="shared" si="704"/>
        <v>0</v>
      </c>
      <c r="Z262" s="118">
        <f t="shared" si="704"/>
        <v>0</v>
      </c>
      <c r="AA262" s="118">
        <f t="shared" si="704"/>
        <v>0</v>
      </c>
      <c r="AB262" s="118">
        <f t="shared" si="704"/>
        <v>0</v>
      </c>
      <c r="AC262" s="118">
        <f t="shared" si="704"/>
        <v>0</v>
      </c>
      <c r="AD262" s="118">
        <f t="shared" si="704"/>
        <v>0</v>
      </c>
      <c r="AE262" s="118">
        <f t="shared" si="704"/>
        <v>0</v>
      </c>
      <c r="AF262" s="118">
        <f t="shared" si="704"/>
        <v>0</v>
      </c>
      <c r="AG262" s="118">
        <f t="shared" si="704"/>
        <v>0</v>
      </c>
      <c r="AH262" s="118">
        <f t="shared" si="704"/>
        <v>0</v>
      </c>
      <c r="AI262" s="118">
        <f t="shared" si="704"/>
        <v>0</v>
      </c>
      <c r="AJ262" s="118">
        <f t="shared" si="704"/>
        <v>0</v>
      </c>
      <c r="AK262" s="118">
        <f t="shared" si="704"/>
        <v>0</v>
      </c>
      <c r="AL262" s="118">
        <f t="shared" si="704"/>
        <v>0</v>
      </c>
      <c r="AM262" s="118">
        <f t="shared" si="704"/>
        <v>0</v>
      </c>
      <c r="AN262" s="118">
        <f t="shared" si="704"/>
        <v>0</v>
      </c>
      <c r="AO262" s="118">
        <f t="shared" si="704"/>
        <v>0</v>
      </c>
      <c r="AP262" s="118">
        <f t="shared" si="704"/>
        <v>0</v>
      </c>
      <c r="AQ262" s="118">
        <f t="shared" si="704"/>
        <v>0</v>
      </c>
      <c r="AR262" s="118">
        <f t="shared" si="704"/>
        <v>0</v>
      </c>
      <c r="AS262" s="118">
        <f t="shared" si="704"/>
        <v>0</v>
      </c>
      <c r="AT262" s="118">
        <f t="shared" si="704"/>
        <v>0</v>
      </c>
      <c r="AU262" s="118">
        <f t="shared" si="704"/>
        <v>0</v>
      </c>
      <c r="AV262" s="118">
        <f t="shared" si="704"/>
        <v>0</v>
      </c>
      <c r="AW262" s="118">
        <f t="shared" si="704"/>
        <v>0</v>
      </c>
      <c r="AX262" s="118">
        <f t="shared" si="704"/>
        <v>0</v>
      </c>
      <c r="AY262" s="118">
        <f t="shared" si="704"/>
        <v>0</v>
      </c>
      <c r="AZ262" s="118">
        <f t="shared" si="704"/>
        <v>0</v>
      </c>
      <c r="BA262" s="118">
        <f t="shared" si="704"/>
        <v>0</v>
      </c>
      <c r="BB262" s="118">
        <f t="shared" si="704"/>
        <v>0</v>
      </c>
      <c r="BC262" s="118">
        <f t="shared" si="704"/>
        <v>0</v>
      </c>
      <c r="BD262" s="118">
        <f t="shared" si="704"/>
        <v>0</v>
      </c>
      <c r="BE262" s="118">
        <f t="shared" si="704"/>
        <v>0</v>
      </c>
      <c r="BF262" s="118">
        <f t="shared" si="704"/>
        <v>0</v>
      </c>
      <c r="BG262" s="118">
        <f t="shared" si="704"/>
        <v>0</v>
      </c>
      <c r="BH262" s="118">
        <f t="shared" si="704"/>
        <v>0</v>
      </c>
      <c r="BI262" s="118">
        <f t="shared" si="704"/>
        <v>0</v>
      </c>
      <c r="BJ262" s="118">
        <f t="shared" si="704"/>
        <v>0</v>
      </c>
      <c r="BK262" s="118">
        <f t="shared" si="704"/>
        <v>0</v>
      </c>
      <c r="BL262" s="118">
        <f t="shared" si="704"/>
        <v>0</v>
      </c>
      <c r="BM262" s="118">
        <f t="shared" si="704"/>
        <v>0</v>
      </c>
      <c r="BN262" s="118">
        <f t="shared" si="704"/>
        <v>0</v>
      </c>
      <c r="BO262" s="118">
        <f t="shared" si="704"/>
        <v>0</v>
      </c>
      <c r="BP262" s="118">
        <f t="shared" ref="BP262:BV262" si="705">SUM(BP260:BP261)</f>
        <v>6335.4092416399999</v>
      </c>
      <c r="BQ262" s="118">
        <f t="shared" si="705"/>
        <v>-535.49</v>
      </c>
      <c r="BR262" s="118">
        <f t="shared" si="705"/>
        <v>-630.97</v>
      </c>
      <c r="BS262" s="118">
        <f t="shared" si="705"/>
        <v>-562.48</v>
      </c>
      <c r="BT262" s="118">
        <f t="shared" si="705"/>
        <v>-547.14</v>
      </c>
      <c r="BU262" s="118">
        <f t="shared" si="705"/>
        <v>-458.78</v>
      </c>
      <c r="BV262" s="118">
        <f t="shared" si="705"/>
        <v>-602.69000000000005</v>
      </c>
      <c r="BW262" s="118">
        <f t="shared" ref="BW262:CA262" si="706">SUM(BW260:BW261)</f>
        <v>-425.02</v>
      </c>
      <c r="BX262" s="118">
        <f t="shared" si="706"/>
        <v>-524.05999999999995</v>
      </c>
      <c r="BY262" s="118">
        <f t="shared" si="706"/>
        <v>-646.02</v>
      </c>
      <c r="BZ262" s="118">
        <f t="shared" si="706"/>
        <v>-609.25982048850597</v>
      </c>
      <c r="CA262" s="118">
        <f t="shared" si="706"/>
        <v>-544.95875969469</v>
      </c>
    </row>
    <row r="263" spans="1:79" x14ac:dyDescent="0.2">
      <c r="B263" s="39" t="s">
        <v>261</v>
      </c>
      <c r="D263" s="115">
        <f t="shared" ref="D263:BO263" si="707">D259+D262</f>
        <v>0</v>
      </c>
      <c r="E263" s="115">
        <f t="shared" si="707"/>
        <v>0</v>
      </c>
      <c r="F263" s="115">
        <f t="shared" si="707"/>
        <v>0</v>
      </c>
      <c r="G263" s="115">
        <f t="shared" si="707"/>
        <v>0</v>
      </c>
      <c r="H263" s="115">
        <f t="shared" si="707"/>
        <v>0</v>
      </c>
      <c r="I263" s="115">
        <f t="shared" si="707"/>
        <v>0</v>
      </c>
      <c r="J263" s="115">
        <f t="shared" si="707"/>
        <v>0</v>
      </c>
      <c r="K263" s="115">
        <f t="shared" si="707"/>
        <v>0</v>
      </c>
      <c r="L263" s="115">
        <f t="shared" si="707"/>
        <v>0</v>
      </c>
      <c r="M263" s="115">
        <f t="shared" si="707"/>
        <v>0</v>
      </c>
      <c r="N263" s="115">
        <f t="shared" si="707"/>
        <v>0</v>
      </c>
      <c r="O263" s="115">
        <f t="shared" si="707"/>
        <v>0</v>
      </c>
      <c r="P263" s="115">
        <f t="shared" si="707"/>
        <v>0</v>
      </c>
      <c r="Q263" s="115">
        <f t="shared" si="707"/>
        <v>0</v>
      </c>
      <c r="R263" s="115">
        <f t="shared" si="707"/>
        <v>0</v>
      </c>
      <c r="S263" s="115">
        <f t="shared" si="707"/>
        <v>0</v>
      </c>
      <c r="T263" s="115">
        <f t="shared" si="707"/>
        <v>0</v>
      </c>
      <c r="U263" s="115">
        <f t="shared" si="707"/>
        <v>0</v>
      </c>
      <c r="V263" s="115">
        <f t="shared" si="707"/>
        <v>0</v>
      </c>
      <c r="W263" s="115">
        <f t="shared" si="707"/>
        <v>0</v>
      </c>
      <c r="X263" s="115">
        <f t="shared" si="707"/>
        <v>0</v>
      </c>
      <c r="Y263" s="115">
        <f t="shared" si="707"/>
        <v>0</v>
      </c>
      <c r="Z263" s="115">
        <f t="shared" si="707"/>
        <v>0</v>
      </c>
      <c r="AA263" s="115">
        <f t="shared" si="707"/>
        <v>0</v>
      </c>
      <c r="AB263" s="115">
        <f t="shared" si="707"/>
        <v>0</v>
      </c>
      <c r="AC263" s="115">
        <f t="shared" si="707"/>
        <v>0</v>
      </c>
      <c r="AD263" s="115">
        <f t="shared" si="707"/>
        <v>0</v>
      </c>
      <c r="AE263" s="115">
        <f t="shared" si="707"/>
        <v>0</v>
      </c>
      <c r="AF263" s="115">
        <f t="shared" si="707"/>
        <v>0</v>
      </c>
      <c r="AG263" s="115">
        <f t="shared" si="707"/>
        <v>0</v>
      </c>
      <c r="AH263" s="115">
        <f t="shared" si="707"/>
        <v>0</v>
      </c>
      <c r="AI263" s="115">
        <f t="shared" si="707"/>
        <v>0</v>
      </c>
      <c r="AJ263" s="115">
        <f t="shared" si="707"/>
        <v>0</v>
      </c>
      <c r="AK263" s="115">
        <f t="shared" si="707"/>
        <v>0</v>
      </c>
      <c r="AL263" s="115">
        <f t="shared" si="707"/>
        <v>0</v>
      </c>
      <c r="AM263" s="115">
        <f t="shared" si="707"/>
        <v>0</v>
      </c>
      <c r="AN263" s="115">
        <f t="shared" si="707"/>
        <v>0</v>
      </c>
      <c r="AO263" s="115">
        <f t="shared" si="707"/>
        <v>0</v>
      </c>
      <c r="AP263" s="115">
        <f t="shared" si="707"/>
        <v>0</v>
      </c>
      <c r="AQ263" s="115">
        <f t="shared" si="707"/>
        <v>0</v>
      </c>
      <c r="AR263" s="115">
        <f t="shared" si="707"/>
        <v>0</v>
      </c>
      <c r="AS263" s="115">
        <f t="shared" si="707"/>
        <v>0</v>
      </c>
      <c r="AT263" s="115">
        <f t="shared" si="707"/>
        <v>0</v>
      </c>
      <c r="AU263" s="115">
        <f t="shared" si="707"/>
        <v>0</v>
      </c>
      <c r="AV263" s="115">
        <f t="shared" si="707"/>
        <v>0</v>
      </c>
      <c r="AW263" s="115">
        <f t="shared" si="707"/>
        <v>0</v>
      </c>
      <c r="AX263" s="115">
        <f t="shared" si="707"/>
        <v>0</v>
      </c>
      <c r="AY263" s="115">
        <f t="shared" si="707"/>
        <v>0</v>
      </c>
      <c r="AZ263" s="115">
        <f t="shared" si="707"/>
        <v>0</v>
      </c>
      <c r="BA263" s="115">
        <f t="shared" si="707"/>
        <v>0</v>
      </c>
      <c r="BB263" s="115">
        <f t="shared" si="707"/>
        <v>0</v>
      </c>
      <c r="BC263" s="115">
        <f t="shared" si="707"/>
        <v>0</v>
      </c>
      <c r="BD263" s="115">
        <f t="shared" si="707"/>
        <v>0</v>
      </c>
      <c r="BE263" s="115">
        <f t="shared" si="707"/>
        <v>0</v>
      </c>
      <c r="BF263" s="115">
        <f t="shared" si="707"/>
        <v>0</v>
      </c>
      <c r="BG263" s="115">
        <f t="shared" si="707"/>
        <v>0</v>
      </c>
      <c r="BH263" s="115">
        <f t="shared" si="707"/>
        <v>0</v>
      </c>
      <c r="BI263" s="115">
        <f t="shared" si="707"/>
        <v>0</v>
      </c>
      <c r="BJ263" s="115">
        <f t="shared" si="707"/>
        <v>0</v>
      </c>
      <c r="BK263" s="115">
        <f t="shared" si="707"/>
        <v>0</v>
      </c>
      <c r="BL263" s="115">
        <f t="shared" si="707"/>
        <v>0</v>
      </c>
      <c r="BM263" s="115">
        <f t="shared" si="707"/>
        <v>0</v>
      </c>
      <c r="BN263" s="115">
        <f t="shared" si="707"/>
        <v>0</v>
      </c>
      <c r="BO263" s="115">
        <f t="shared" si="707"/>
        <v>0</v>
      </c>
      <c r="BP263" s="115">
        <f t="shared" ref="BP263:BV263" si="708">BP259+BP262</f>
        <v>6335.4092416399999</v>
      </c>
      <c r="BQ263" s="115">
        <f t="shared" si="708"/>
        <v>5799.9192416400001</v>
      </c>
      <c r="BR263" s="115">
        <f t="shared" si="708"/>
        <v>5168.9492416399999</v>
      </c>
      <c r="BS263" s="115">
        <f t="shared" si="708"/>
        <v>4606.4692416399994</v>
      </c>
      <c r="BT263" s="115">
        <f t="shared" si="708"/>
        <v>4059.3292416399995</v>
      </c>
      <c r="BU263" s="115">
        <f t="shared" si="708"/>
        <v>3600.5492416399993</v>
      </c>
      <c r="BV263" s="115">
        <f t="shared" si="708"/>
        <v>2997.8592416399993</v>
      </c>
      <c r="BW263" s="115">
        <f t="shared" ref="BW263:CA263" si="709">BW259+BW262</f>
        <v>2572.8392416399993</v>
      </c>
      <c r="BX263" s="115">
        <f t="shared" si="709"/>
        <v>2048.7792416399993</v>
      </c>
      <c r="BY263" s="115">
        <f t="shared" si="709"/>
        <v>1402.7592416399993</v>
      </c>
      <c r="BZ263" s="115">
        <f t="shared" si="709"/>
        <v>793.49942115149338</v>
      </c>
      <c r="CA263" s="115">
        <f t="shared" si="709"/>
        <v>248.54066145680338</v>
      </c>
    </row>
    <row r="264" spans="1:79" x14ac:dyDescent="0.2"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  <c r="AH264" s="114"/>
      <c r="AI264" s="114"/>
      <c r="AJ264" s="114"/>
      <c r="AK264" s="114"/>
      <c r="AL264" s="114"/>
      <c r="AM264" s="114"/>
      <c r="AN264" s="114"/>
      <c r="AO264" s="114"/>
      <c r="AP264" s="114"/>
      <c r="AQ264" s="114"/>
      <c r="AR264" s="114"/>
      <c r="AS264" s="114"/>
      <c r="AT264" s="114"/>
      <c r="AU264" s="114"/>
      <c r="AV264" s="114"/>
      <c r="AW264" s="114"/>
      <c r="AX264" s="114"/>
      <c r="AY264" s="114"/>
      <c r="AZ264" s="114"/>
      <c r="BA264" s="114"/>
      <c r="BB264" s="114"/>
      <c r="BC264" s="114"/>
      <c r="BD264" s="114"/>
      <c r="BE264" s="114"/>
      <c r="BF264" s="114"/>
      <c r="BG264" s="114"/>
      <c r="BH264" s="114"/>
      <c r="BI264" s="114"/>
      <c r="BJ264" s="114"/>
      <c r="BK264" s="114"/>
      <c r="BL264" s="114"/>
      <c r="BM264" s="114"/>
      <c r="BN264" s="114"/>
      <c r="BO264" s="114"/>
      <c r="BP264" s="114"/>
      <c r="BQ264" s="114"/>
      <c r="BR264" s="114"/>
      <c r="BS264" s="114"/>
      <c r="BT264" s="114"/>
      <c r="BU264" s="114"/>
      <c r="BV264" s="114"/>
      <c r="BW264" s="115"/>
      <c r="BX264" s="115"/>
      <c r="BY264" s="115"/>
      <c r="BZ264" s="115"/>
      <c r="CA264" s="115"/>
    </row>
    <row r="265" spans="1:79" x14ac:dyDescent="0.2">
      <c r="A265" s="106" t="s">
        <v>269</v>
      </c>
      <c r="C265" s="114">
        <v>18237231</v>
      </c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  <c r="O265" s="122"/>
      <c r="P265" s="122"/>
      <c r="Q265" s="122"/>
      <c r="R265" s="122"/>
      <c r="S265" s="122"/>
      <c r="T265" s="122"/>
      <c r="U265" s="122"/>
      <c r="V265" s="122"/>
      <c r="W265" s="122"/>
      <c r="X265" s="122"/>
      <c r="Y265" s="122"/>
      <c r="Z265" s="122"/>
      <c r="AA265" s="122"/>
      <c r="AB265" s="122"/>
      <c r="AC265" s="122"/>
      <c r="AD265" s="122"/>
      <c r="AE265" s="122"/>
      <c r="AF265" s="122"/>
      <c r="AG265" s="122"/>
      <c r="AH265" s="122"/>
      <c r="AI265" s="122"/>
      <c r="AJ265" s="122"/>
      <c r="AK265" s="122"/>
      <c r="AL265" s="122"/>
      <c r="AM265" s="122"/>
      <c r="AN265" s="122"/>
      <c r="AO265" s="122"/>
      <c r="AP265" s="122"/>
      <c r="AQ265" s="122"/>
      <c r="AR265" s="122"/>
      <c r="AS265" s="122"/>
      <c r="AT265" s="122"/>
      <c r="AU265" s="122"/>
      <c r="AV265" s="122"/>
      <c r="AW265" s="122"/>
      <c r="AX265" s="122"/>
      <c r="AY265" s="122"/>
      <c r="AZ265" s="122"/>
      <c r="BA265" s="122"/>
      <c r="BB265" s="122"/>
      <c r="BC265" s="122"/>
      <c r="BD265" s="122"/>
      <c r="BE265" s="122"/>
      <c r="BF265" s="122"/>
      <c r="BG265" s="122"/>
      <c r="BH265" s="122"/>
      <c r="BI265" s="122"/>
      <c r="BJ265" s="122"/>
      <c r="BK265" s="122"/>
      <c r="BL265" s="122"/>
      <c r="BM265" s="122"/>
      <c r="BN265" s="122"/>
      <c r="BO265" s="122"/>
      <c r="BP265" s="122"/>
      <c r="BQ265" s="122"/>
      <c r="BR265" s="122"/>
      <c r="BS265" s="122"/>
      <c r="BT265" s="122"/>
      <c r="BU265" s="122"/>
      <c r="BV265" s="122"/>
      <c r="BY265" s="25"/>
      <c r="BZ265" s="25"/>
      <c r="CA265" s="25"/>
    </row>
    <row r="266" spans="1:79" x14ac:dyDescent="0.2">
      <c r="B266" s="39" t="s">
        <v>257</v>
      </c>
      <c r="C266" s="114">
        <v>25400631</v>
      </c>
      <c r="D266" s="115">
        <f t="shared" ref="D266:BI266" si="710">C271</f>
        <v>0</v>
      </c>
      <c r="E266" s="115">
        <f t="shared" si="710"/>
        <v>0</v>
      </c>
      <c r="F266" s="115">
        <f t="shared" si="710"/>
        <v>0</v>
      </c>
      <c r="G266" s="115">
        <f t="shared" si="710"/>
        <v>0</v>
      </c>
      <c r="H266" s="115">
        <f t="shared" si="710"/>
        <v>0</v>
      </c>
      <c r="I266" s="115">
        <f t="shared" si="710"/>
        <v>0</v>
      </c>
      <c r="J266" s="115">
        <f t="shared" si="710"/>
        <v>0</v>
      </c>
      <c r="K266" s="115">
        <f t="shared" si="710"/>
        <v>0</v>
      </c>
      <c r="L266" s="115">
        <f t="shared" si="710"/>
        <v>0</v>
      </c>
      <c r="M266" s="115">
        <f t="shared" si="710"/>
        <v>0</v>
      </c>
      <c r="N266" s="115">
        <f t="shared" si="710"/>
        <v>0</v>
      </c>
      <c r="O266" s="115">
        <f t="shared" si="710"/>
        <v>0</v>
      </c>
      <c r="P266" s="115">
        <f t="shared" si="710"/>
        <v>0</v>
      </c>
      <c r="Q266" s="115">
        <f t="shared" si="710"/>
        <v>0</v>
      </c>
      <c r="R266" s="115">
        <f t="shared" si="710"/>
        <v>0</v>
      </c>
      <c r="S266" s="115">
        <f t="shared" si="710"/>
        <v>0</v>
      </c>
      <c r="T266" s="115">
        <f t="shared" si="710"/>
        <v>0</v>
      </c>
      <c r="U266" s="115">
        <f t="shared" si="710"/>
        <v>0</v>
      </c>
      <c r="V266" s="115">
        <f t="shared" si="710"/>
        <v>0</v>
      </c>
      <c r="W266" s="115">
        <f t="shared" si="710"/>
        <v>0</v>
      </c>
      <c r="X266" s="115">
        <f t="shared" si="710"/>
        <v>0</v>
      </c>
      <c r="Y266" s="115">
        <f t="shared" si="710"/>
        <v>0</v>
      </c>
      <c r="Z266" s="115">
        <f t="shared" si="710"/>
        <v>0</v>
      </c>
      <c r="AA266" s="115">
        <f t="shared" si="710"/>
        <v>0</v>
      </c>
      <c r="AB266" s="115">
        <f t="shared" si="710"/>
        <v>0</v>
      </c>
      <c r="AC266" s="115">
        <f t="shared" si="710"/>
        <v>0</v>
      </c>
      <c r="AD266" s="115">
        <f t="shared" si="710"/>
        <v>0</v>
      </c>
      <c r="AE266" s="115">
        <f t="shared" si="710"/>
        <v>0</v>
      </c>
      <c r="AF266" s="115">
        <f t="shared" si="710"/>
        <v>0</v>
      </c>
      <c r="AG266" s="115">
        <f t="shared" si="710"/>
        <v>0</v>
      </c>
      <c r="AH266" s="115">
        <f t="shared" si="710"/>
        <v>0</v>
      </c>
      <c r="AI266" s="115">
        <f t="shared" si="710"/>
        <v>0</v>
      </c>
      <c r="AJ266" s="115">
        <f t="shared" si="710"/>
        <v>0</v>
      </c>
      <c r="AK266" s="115">
        <f t="shared" si="710"/>
        <v>0</v>
      </c>
      <c r="AL266" s="115">
        <f t="shared" si="710"/>
        <v>0</v>
      </c>
      <c r="AM266" s="115">
        <f t="shared" si="710"/>
        <v>0</v>
      </c>
      <c r="AN266" s="115">
        <f t="shared" si="710"/>
        <v>0</v>
      </c>
      <c r="AO266" s="115">
        <f t="shared" si="710"/>
        <v>0</v>
      </c>
      <c r="AP266" s="115">
        <f t="shared" si="710"/>
        <v>0</v>
      </c>
      <c r="AQ266" s="115">
        <f t="shared" si="710"/>
        <v>0</v>
      </c>
      <c r="AR266" s="115">
        <f t="shared" si="710"/>
        <v>0</v>
      </c>
      <c r="AS266" s="115">
        <f t="shared" si="710"/>
        <v>0</v>
      </c>
      <c r="AT266" s="115">
        <f t="shared" si="710"/>
        <v>0</v>
      </c>
      <c r="AU266" s="115">
        <f t="shared" si="710"/>
        <v>0</v>
      </c>
      <c r="AV266" s="115">
        <f t="shared" si="710"/>
        <v>0</v>
      </c>
      <c r="AW266" s="115">
        <f t="shared" si="710"/>
        <v>0</v>
      </c>
      <c r="AX266" s="115">
        <f t="shared" si="710"/>
        <v>0</v>
      </c>
      <c r="AY266" s="115">
        <f t="shared" si="710"/>
        <v>0</v>
      </c>
      <c r="AZ266" s="115">
        <f t="shared" si="710"/>
        <v>0</v>
      </c>
      <c r="BA266" s="115">
        <f t="shared" si="710"/>
        <v>0</v>
      </c>
      <c r="BB266" s="115">
        <f t="shared" si="710"/>
        <v>0</v>
      </c>
      <c r="BC266" s="115">
        <f t="shared" si="710"/>
        <v>0</v>
      </c>
      <c r="BD266" s="115">
        <f t="shared" si="710"/>
        <v>0</v>
      </c>
      <c r="BE266" s="115">
        <f t="shared" si="710"/>
        <v>0</v>
      </c>
      <c r="BF266" s="115">
        <f t="shared" si="710"/>
        <v>0</v>
      </c>
      <c r="BG266" s="115">
        <f t="shared" si="710"/>
        <v>0</v>
      </c>
      <c r="BH266" s="115">
        <f t="shared" si="710"/>
        <v>0</v>
      </c>
      <c r="BI266" s="115">
        <f t="shared" si="710"/>
        <v>0</v>
      </c>
      <c r="BJ266" s="115">
        <f>BI271</f>
        <v>0</v>
      </c>
      <c r="BK266" s="115">
        <f t="shared" ref="BK266:BO266" si="711">BJ271</f>
        <v>0</v>
      </c>
      <c r="BL266" s="115">
        <f>BK271</f>
        <v>-1373354.01</v>
      </c>
      <c r="BM266" s="115">
        <f t="shared" si="711"/>
        <v>910378.38251070981</v>
      </c>
      <c r="BN266" s="115">
        <f t="shared" si="711"/>
        <v>-13023.947489290149</v>
      </c>
      <c r="BO266" s="115">
        <f t="shared" si="711"/>
        <v>-1066203.4874892901</v>
      </c>
      <c r="BP266" s="115">
        <f t="shared" ref="BP266" si="712">BO271</f>
        <v>-2307492.7574892901</v>
      </c>
      <c r="BQ266" s="115">
        <f t="shared" ref="BQ266" si="713">BP271</f>
        <v>339148.3200000003</v>
      </c>
      <c r="BR266" s="115">
        <f t="shared" ref="BR266" si="714">BQ271</f>
        <v>-959540.90999999968</v>
      </c>
      <c r="BS266" s="115">
        <f t="shared" ref="BS266" si="715">BR271</f>
        <v>-2058105.2799999998</v>
      </c>
      <c r="BT266" s="115">
        <f t="shared" ref="BT266" si="716">BS271</f>
        <v>-2650126.7799999998</v>
      </c>
      <c r="BU266" s="115">
        <f t="shared" ref="BU266" si="717">BT271</f>
        <v>-3356762.84</v>
      </c>
      <c r="BV266" s="115">
        <f t="shared" ref="BV266" si="718">BU271</f>
        <v>-4141550.2399999998</v>
      </c>
      <c r="BW266" s="115">
        <f t="shared" ref="BW266" si="719">BV271</f>
        <v>-2663180.8899999997</v>
      </c>
      <c r="BX266" s="115">
        <f t="shared" ref="BX266" si="720">BW271</f>
        <v>-1431275.0899999996</v>
      </c>
      <c r="BY266" s="115">
        <f t="shared" ref="BY266" si="721">BX271</f>
        <v>-1431275.0899999996</v>
      </c>
      <c r="BZ266" s="115">
        <f t="shared" ref="BZ266" si="722">BY271</f>
        <v>-1431275.0899999996</v>
      </c>
      <c r="CA266" s="115">
        <f t="shared" ref="CA266" si="723">BZ271</f>
        <v>-1431275.0899999996</v>
      </c>
    </row>
    <row r="267" spans="1:79" x14ac:dyDescent="0.2">
      <c r="A267" s="121"/>
      <c r="B267" s="116" t="s">
        <v>258</v>
      </c>
      <c r="C267" s="122"/>
      <c r="D267" s="305">
        <v>0</v>
      </c>
      <c r="E267" s="305">
        <v>0</v>
      </c>
      <c r="F267" s="305">
        <v>0</v>
      </c>
      <c r="G267" s="305">
        <v>0</v>
      </c>
      <c r="H267" s="305">
        <v>0</v>
      </c>
      <c r="I267" s="305">
        <v>0</v>
      </c>
      <c r="J267" s="305">
        <v>0</v>
      </c>
      <c r="K267" s="305">
        <v>0</v>
      </c>
      <c r="L267" s="305">
        <v>0</v>
      </c>
      <c r="M267" s="305">
        <v>0</v>
      </c>
      <c r="N267" s="305">
        <v>0</v>
      </c>
      <c r="O267" s="305">
        <v>0</v>
      </c>
      <c r="P267" s="305">
        <v>0</v>
      </c>
      <c r="Q267" s="305">
        <v>0</v>
      </c>
      <c r="R267" s="305">
        <v>0</v>
      </c>
      <c r="S267" s="305">
        <v>0</v>
      </c>
      <c r="T267" s="305">
        <v>0</v>
      </c>
      <c r="U267" s="305">
        <v>0</v>
      </c>
      <c r="V267" s="305">
        <v>0</v>
      </c>
      <c r="W267" s="305">
        <v>0</v>
      </c>
      <c r="X267" s="305">
        <v>0</v>
      </c>
      <c r="Y267" s="305">
        <v>0</v>
      </c>
      <c r="Z267" s="305">
        <v>0</v>
      </c>
      <c r="AA267" s="305">
        <v>0</v>
      </c>
      <c r="AB267" s="305">
        <v>0</v>
      </c>
      <c r="AC267" s="305">
        <v>0</v>
      </c>
      <c r="AD267" s="305">
        <v>0</v>
      </c>
      <c r="AE267" s="305">
        <v>0</v>
      </c>
      <c r="AF267" s="305">
        <v>0</v>
      </c>
      <c r="AG267" s="305">
        <v>0</v>
      </c>
      <c r="AH267" s="305">
        <v>0</v>
      </c>
      <c r="AI267" s="305">
        <v>0</v>
      </c>
      <c r="AJ267" s="305">
        <v>0</v>
      </c>
      <c r="AK267" s="305">
        <v>0</v>
      </c>
      <c r="AL267" s="305">
        <v>0</v>
      </c>
      <c r="AM267" s="305">
        <v>0</v>
      </c>
      <c r="AN267" s="305">
        <v>0</v>
      </c>
      <c r="AO267" s="305">
        <v>0</v>
      </c>
      <c r="AP267" s="305">
        <v>0</v>
      </c>
      <c r="AQ267" s="305">
        <v>0</v>
      </c>
      <c r="AR267" s="305">
        <v>0</v>
      </c>
      <c r="AS267" s="305">
        <v>0</v>
      </c>
      <c r="AT267" s="305">
        <v>0</v>
      </c>
      <c r="AU267" s="305">
        <v>0</v>
      </c>
      <c r="AV267" s="305">
        <v>0</v>
      </c>
      <c r="AW267" s="305">
        <v>0</v>
      </c>
      <c r="AX267" s="305">
        <v>0</v>
      </c>
      <c r="AY267" s="305">
        <v>0</v>
      </c>
      <c r="AZ267" s="305">
        <v>0</v>
      </c>
      <c r="BA267" s="305">
        <v>0</v>
      </c>
      <c r="BB267" s="305">
        <v>0</v>
      </c>
      <c r="BC267" s="305">
        <v>0</v>
      </c>
      <c r="BD267" s="305">
        <v>0</v>
      </c>
      <c r="BE267" s="305">
        <v>0</v>
      </c>
      <c r="BF267" s="305">
        <v>0</v>
      </c>
      <c r="BG267" s="305">
        <v>0</v>
      </c>
      <c r="BH267" s="305">
        <v>0</v>
      </c>
      <c r="BI267" s="305">
        <v>0</v>
      </c>
      <c r="BJ267" s="305">
        <v>0</v>
      </c>
      <c r="BK267" s="305">
        <v>0</v>
      </c>
      <c r="BL267" s="305">
        <v>0</v>
      </c>
      <c r="BM267" s="305">
        <v>0</v>
      </c>
      <c r="BN267" s="305">
        <v>0</v>
      </c>
      <c r="BO267" s="305">
        <v>0</v>
      </c>
      <c r="BP267" s="305">
        <v>1228691.9774892901</v>
      </c>
      <c r="BQ267" s="305">
        <v>0</v>
      </c>
      <c r="BR267" s="305">
        <v>0</v>
      </c>
      <c r="BS267" s="305">
        <v>0</v>
      </c>
      <c r="BT267" s="305">
        <v>0</v>
      </c>
      <c r="BU267" s="305">
        <v>0</v>
      </c>
      <c r="BV267" s="305">
        <v>0</v>
      </c>
      <c r="BW267" s="305">
        <v>0</v>
      </c>
      <c r="BX267" s="305"/>
      <c r="BY267" s="305"/>
      <c r="BZ267" s="305"/>
      <c r="CA267" s="305"/>
    </row>
    <row r="268" spans="1:79" x14ac:dyDescent="0.2">
      <c r="A268" s="121"/>
      <c r="B268" s="116" t="s">
        <v>288</v>
      </c>
      <c r="C268" s="122"/>
      <c r="D268" s="305">
        <v>0</v>
      </c>
      <c r="E268" s="305">
        <v>0</v>
      </c>
      <c r="F268" s="305">
        <v>0</v>
      </c>
      <c r="G268" s="305">
        <v>0</v>
      </c>
      <c r="H268" s="305">
        <v>0</v>
      </c>
      <c r="I268" s="305">
        <v>0</v>
      </c>
      <c r="J268" s="305">
        <v>0</v>
      </c>
      <c r="K268" s="305">
        <v>0</v>
      </c>
      <c r="L268" s="305">
        <v>0</v>
      </c>
      <c r="M268" s="305">
        <v>0</v>
      </c>
      <c r="N268" s="305">
        <v>0</v>
      </c>
      <c r="O268" s="305">
        <v>0</v>
      </c>
      <c r="P268" s="305">
        <v>0</v>
      </c>
      <c r="Q268" s="305">
        <v>0</v>
      </c>
      <c r="R268" s="305">
        <v>0</v>
      </c>
      <c r="S268" s="305">
        <v>0</v>
      </c>
      <c r="T268" s="305">
        <v>0</v>
      </c>
      <c r="U268" s="305">
        <v>0</v>
      </c>
      <c r="V268" s="305">
        <v>0</v>
      </c>
      <c r="W268" s="305">
        <v>0</v>
      </c>
      <c r="X268" s="305">
        <v>0</v>
      </c>
      <c r="Y268" s="305">
        <v>0</v>
      </c>
      <c r="Z268" s="305">
        <v>0</v>
      </c>
      <c r="AA268" s="305">
        <v>0</v>
      </c>
      <c r="AB268" s="305">
        <v>0</v>
      </c>
      <c r="AC268" s="305">
        <v>0</v>
      </c>
      <c r="AD268" s="305">
        <v>0</v>
      </c>
      <c r="AE268" s="305">
        <v>0</v>
      </c>
      <c r="AF268" s="305">
        <v>0</v>
      </c>
      <c r="AG268" s="305">
        <v>0</v>
      </c>
      <c r="AH268" s="305">
        <v>0</v>
      </c>
      <c r="AI268" s="305">
        <v>0</v>
      </c>
      <c r="AJ268" s="305">
        <v>0</v>
      </c>
      <c r="AK268" s="305">
        <v>0</v>
      </c>
      <c r="AL268" s="305">
        <v>0</v>
      </c>
      <c r="AM268" s="305">
        <v>0</v>
      </c>
      <c r="AN268" s="305">
        <v>0</v>
      </c>
      <c r="AO268" s="305">
        <v>0</v>
      </c>
      <c r="AP268" s="305">
        <v>0</v>
      </c>
      <c r="AQ268" s="305">
        <v>0</v>
      </c>
      <c r="AR268" s="305">
        <v>0</v>
      </c>
      <c r="AS268" s="305">
        <v>0</v>
      </c>
      <c r="AT268" s="305">
        <v>0</v>
      </c>
      <c r="AU268" s="305">
        <v>0</v>
      </c>
      <c r="AV268" s="305">
        <v>0</v>
      </c>
      <c r="AW268" s="305">
        <v>0</v>
      </c>
      <c r="AX268" s="305">
        <v>0</v>
      </c>
      <c r="AY268" s="305">
        <v>0</v>
      </c>
      <c r="AZ268" s="305">
        <v>0</v>
      </c>
      <c r="BA268" s="305">
        <v>0</v>
      </c>
      <c r="BB268" s="305">
        <v>0</v>
      </c>
      <c r="BC268" s="305">
        <v>0</v>
      </c>
      <c r="BD268" s="305">
        <v>0</v>
      </c>
      <c r="BE268" s="305">
        <v>0</v>
      </c>
      <c r="BF268" s="305">
        <v>0</v>
      </c>
      <c r="BG268" s="305">
        <v>0</v>
      </c>
      <c r="BH268" s="305">
        <v>0</v>
      </c>
      <c r="BI268" s="305">
        <v>0</v>
      </c>
      <c r="BJ268" s="305">
        <v>0</v>
      </c>
      <c r="BK268" s="305">
        <v>0</v>
      </c>
      <c r="BL268" s="305">
        <v>144662.03251071001</v>
      </c>
      <c r="BM268" s="305">
        <v>0</v>
      </c>
      <c r="BN268" s="305">
        <v>0</v>
      </c>
      <c r="BO268" s="305">
        <v>0</v>
      </c>
      <c r="BP268" s="305">
        <v>0</v>
      </c>
      <c r="BQ268" s="305">
        <v>0</v>
      </c>
      <c r="BR268" s="305">
        <v>0</v>
      </c>
      <c r="BS268" s="305">
        <v>0</v>
      </c>
      <c r="BT268" s="305">
        <v>0</v>
      </c>
      <c r="BU268" s="305">
        <v>0</v>
      </c>
      <c r="BV268" s="305">
        <v>0</v>
      </c>
      <c r="BW268" s="305">
        <v>0</v>
      </c>
      <c r="BX268" s="305"/>
      <c r="BY268" s="305"/>
      <c r="BZ268" s="305"/>
      <c r="CA268" s="305"/>
    </row>
    <row r="269" spans="1:79" x14ac:dyDescent="0.2">
      <c r="A269" s="116"/>
      <c r="B269" s="116" t="s">
        <v>270</v>
      </c>
      <c r="C269" s="124"/>
      <c r="D269" s="305">
        <v>0</v>
      </c>
      <c r="E269" s="305">
        <v>0</v>
      </c>
      <c r="F269" s="305">
        <v>0</v>
      </c>
      <c r="G269" s="305">
        <v>0</v>
      </c>
      <c r="H269" s="305">
        <v>0</v>
      </c>
      <c r="I269" s="305">
        <v>0</v>
      </c>
      <c r="J269" s="305">
        <v>0</v>
      </c>
      <c r="K269" s="305">
        <v>0</v>
      </c>
      <c r="L269" s="305">
        <v>0</v>
      </c>
      <c r="M269" s="305">
        <v>0</v>
      </c>
      <c r="N269" s="305">
        <v>0</v>
      </c>
      <c r="O269" s="305">
        <v>0</v>
      </c>
      <c r="P269" s="305">
        <v>0</v>
      </c>
      <c r="Q269" s="305">
        <v>0</v>
      </c>
      <c r="R269" s="305">
        <v>0</v>
      </c>
      <c r="S269" s="305">
        <v>0</v>
      </c>
      <c r="T269" s="305">
        <v>0</v>
      </c>
      <c r="U269" s="305">
        <v>0</v>
      </c>
      <c r="V269" s="305">
        <v>0</v>
      </c>
      <c r="W269" s="305">
        <v>0</v>
      </c>
      <c r="X269" s="305">
        <v>0</v>
      </c>
      <c r="Y269" s="305">
        <v>0</v>
      </c>
      <c r="Z269" s="305">
        <v>0</v>
      </c>
      <c r="AA269" s="305">
        <v>0</v>
      </c>
      <c r="AB269" s="305">
        <v>0</v>
      </c>
      <c r="AC269" s="305">
        <v>0</v>
      </c>
      <c r="AD269" s="305">
        <v>0</v>
      </c>
      <c r="AE269" s="305">
        <v>0</v>
      </c>
      <c r="AF269" s="305">
        <v>0</v>
      </c>
      <c r="AG269" s="305">
        <v>0</v>
      </c>
      <c r="AH269" s="305">
        <v>0</v>
      </c>
      <c r="AI269" s="305">
        <v>0</v>
      </c>
      <c r="AJ269" s="305">
        <v>0</v>
      </c>
      <c r="AK269" s="305">
        <v>0</v>
      </c>
      <c r="AL269" s="305">
        <v>0</v>
      </c>
      <c r="AM269" s="305">
        <v>0</v>
      </c>
      <c r="AN269" s="305">
        <v>0</v>
      </c>
      <c r="AO269" s="305">
        <v>0</v>
      </c>
      <c r="AP269" s="305">
        <v>0</v>
      </c>
      <c r="AQ269" s="305">
        <v>0</v>
      </c>
      <c r="AR269" s="305">
        <v>0</v>
      </c>
      <c r="AS269" s="305">
        <v>0</v>
      </c>
      <c r="AT269" s="305">
        <v>0</v>
      </c>
      <c r="AU269" s="305">
        <v>0</v>
      </c>
      <c r="AV269" s="305">
        <v>0</v>
      </c>
      <c r="AW269" s="305">
        <v>0</v>
      </c>
      <c r="AX269" s="305">
        <v>0</v>
      </c>
      <c r="AY269" s="305">
        <v>0</v>
      </c>
      <c r="AZ269" s="305">
        <v>0</v>
      </c>
      <c r="BA269" s="305">
        <v>0</v>
      </c>
      <c r="BB269" s="305">
        <v>0</v>
      </c>
      <c r="BC269" s="305">
        <v>0</v>
      </c>
      <c r="BD269" s="305">
        <v>0</v>
      </c>
      <c r="BE269" s="305">
        <v>0</v>
      </c>
      <c r="BF269" s="305">
        <v>0</v>
      </c>
      <c r="BG269" s="305">
        <v>0</v>
      </c>
      <c r="BH269" s="305">
        <v>0</v>
      </c>
      <c r="BI269" s="305">
        <v>0</v>
      </c>
      <c r="BJ269" s="305">
        <v>0</v>
      </c>
      <c r="BK269" s="305">
        <v>-1373354.01</v>
      </c>
      <c r="BL269" s="117">
        <f>'FPC Sch 7'!C36</f>
        <v>2139070.36</v>
      </c>
      <c r="BM269" s="117">
        <f>'FPC Sch 7'!D36</f>
        <v>-923402.33</v>
      </c>
      <c r="BN269" s="117">
        <f>'FPC Sch 7'!E36</f>
        <v>-1053179.54</v>
      </c>
      <c r="BO269" s="117">
        <f>'FPC Sch 7'!F36</f>
        <v>-1241289.27</v>
      </c>
      <c r="BP269" s="117">
        <f>'FPC Sch 7'!G36</f>
        <v>1417949.1</v>
      </c>
      <c r="BQ269" s="117">
        <f>'FPC Sch 7'!H36</f>
        <v>-1298689.23</v>
      </c>
      <c r="BR269" s="117">
        <f>'FPC Sch 7'!I36</f>
        <v>-1098564.3700000001</v>
      </c>
      <c r="BS269" s="117">
        <f>'FPC Sch 7'!J36</f>
        <v>-592021.5</v>
      </c>
      <c r="BT269" s="117">
        <f>'FPC Sch 7'!K36</f>
        <v>-706636.06</v>
      </c>
      <c r="BU269" s="117">
        <f>'FPC Sch 7'!L36</f>
        <v>-784787.4</v>
      </c>
      <c r="BV269" s="117">
        <f>'FPC Sch 7'!M36</f>
        <v>1478369.35</v>
      </c>
      <c r="BW269" s="117">
        <f>'FPC Sch 7'!N36</f>
        <v>1231905.8</v>
      </c>
      <c r="BX269" s="117"/>
      <c r="BY269" s="117"/>
      <c r="BZ269" s="305"/>
      <c r="CA269" s="305"/>
    </row>
    <row r="270" spans="1:79" x14ac:dyDescent="0.2">
      <c r="B270" s="39" t="s">
        <v>260</v>
      </c>
      <c r="D270" s="118">
        <f t="shared" ref="D270:BO270" si="724">SUM(D267:D269)</f>
        <v>0</v>
      </c>
      <c r="E270" s="118">
        <f t="shared" si="724"/>
        <v>0</v>
      </c>
      <c r="F270" s="118">
        <f t="shared" si="724"/>
        <v>0</v>
      </c>
      <c r="G270" s="118">
        <f t="shared" si="724"/>
        <v>0</v>
      </c>
      <c r="H270" s="118">
        <f t="shared" si="724"/>
        <v>0</v>
      </c>
      <c r="I270" s="118">
        <f t="shared" si="724"/>
        <v>0</v>
      </c>
      <c r="J270" s="118">
        <f t="shared" si="724"/>
        <v>0</v>
      </c>
      <c r="K270" s="118">
        <f t="shared" si="724"/>
        <v>0</v>
      </c>
      <c r="L270" s="118">
        <f t="shared" si="724"/>
        <v>0</v>
      </c>
      <c r="M270" s="118">
        <f t="shared" si="724"/>
        <v>0</v>
      </c>
      <c r="N270" s="118">
        <f t="shared" si="724"/>
        <v>0</v>
      </c>
      <c r="O270" s="118">
        <f t="shared" si="724"/>
        <v>0</v>
      </c>
      <c r="P270" s="118">
        <f t="shared" si="724"/>
        <v>0</v>
      </c>
      <c r="Q270" s="118">
        <f t="shared" si="724"/>
        <v>0</v>
      </c>
      <c r="R270" s="118">
        <f t="shared" si="724"/>
        <v>0</v>
      </c>
      <c r="S270" s="118">
        <f t="shared" si="724"/>
        <v>0</v>
      </c>
      <c r="T270" s="118">
        <f t="shared" si="724"/>
        <v>0</v>
      </c>
      <c r="U270" s="118">
        <f t="shared" si="724"/>
        <v>0</v>
      </c>
      <c r="V270" s="118">
        <f t="shared" si="724"/>
        <v>0</v>
      </c>
      <c r="W270" s="118">
        <f t="shared" si="724"/>
        <v>0</v>
      </c>
      <c r="X270" s="118">
        <f t="shared" si="724"/>
        <v>0</v>
      </c>
      <c r="Y270" s="118">
        <f t="shared" si="724"/>
        <v>0</v>
      </c>
      <c r="Z270" s="118">
        <f t="shared" si="724"/>
        <v>0</v>
      </c>
      <c r="AA270" s="118">
        <f t="shared" si="724"/>
        <v>0</v>
      </c>
      <c r="AB270" s="118">
        <f t="shared" si="724"/>
        <v>0</v>
      </c>
      <c r="AC270" s="118">
        <f t="shared" si="724"/>
        <v>0</v>
      </c>
      <c r="AD270" s="118">
        <f t="shared" si="724"/>
        <v>0</v>
      </c>
      <c r="AE270" s="118">
        <f t="shared" si="724"/>
        <v>0</v>
      </c>
      <c r="AF270" s="118">
        <f t="shared" si="724"/>
        <v>0</v>
      </c>
      <c r="AG270" s="118">
        <f t="shared" si="724"/>
        <v>0</v>
      </c>
      <c r="AH270" s="118">
        <f t="shared" si="724"/>
        <v>0</v>
      </c>
      <c r="AI270" s="118">
        <f t="shared" si="724"/>
        <v>0</v>
      </c>
      <c r="AJ270" s="118">
        <f t="shared" si="724"/>
        <v>0</v>
      </c>
      <c r="AK270" s="118">
        <f t="shared" si="724"/>
        <v>0</v>
      </c>
      <c r="AL270" s="118">
        <f t="shared" si="724"/>
        <v>0</v>
      </c>
      <c r="AM270" s="118">
        <f t="shared" si="724"/>
        <v>0</v>
      </c>
      <c r="AN270" s="118">
        <f t="shared" si="724"/>
        <v>0</v>
      </c>
      <c r="AO270" s="118">
        <f t="shared" si="724"/>
        <v>0</v>
      </c>
      <c r="AP270" s="118">
        <f t="shared" si="724"/>
        <v>0</v>
      </c>
      <c r="AQ270" s="118">
        <f t="shared" si="724"/>
        <v>0</v>
      </c>
      <c r="AR270" s="118">
        <f t="shared" si="724"/>
        <v>0</v>
      </c>
      <c r="AS270" s="118">
        <f t="shared" si="724"/>
        <v>0</v>
      </c>
      <c r="AT270" s="118">
        <f t="shared" si="724"/>
        <v>0</v>
      </c>
      <c r="AU270" s="118">
        <f t="shared" si="724"/>
        <v>0</v>
      </c>
      <c r="AV270" s="118">
        <f t="shared" si="724"/>
        <v>0</v>
      </c>
      <c r="AW270" s="118">
        <f t="shared" si="724"/>
        <v>0</v>
      </c>
      <c r="AX270" s="118">
        <f t="shared" si="724"/>
        <v>0</v>
      </c>
      <c r="AY270" s="118">
        <f t="shared" si="724"/>
        <v>0</v>
      </c>
      <c r="AZ270" s="118">
        <f t="shared" si="724"/>
        <v>0</v>
      </c>
      <c r="BA270" s="118">
        <f t="shared" si="724"/>
        <v>0</v>
      </c>
      <c r="BB270" s="118">
        <f t="shared" si="724"/>
        <v>0</v>
      </c>
      <c r="BC270" s="118">
        <f t="shared" si="724"/>
        <v>0</v>
      </c>
      <c r="BD270" s="118">
        <f t="shared" si="724"/>
        <v>0</v>
      </c>
      <c r="BE270" s="118">
        <f t="shared" si="724"/>
        <v>0</v>
      </c>
      <c r="BF270" s="118">
        <f t="shared" si="724"/>
        <v>0</v>
      </c>
      <c r="BG270" s="118">
        <f t="shared" si="724"/>
        <v>0</v>
      </c>
      <c r="BH270" s="118">
        <f t="shared" si="724"/>
        <v>0</v>
      </c>
      <c r="BI270" s="118">
        <f t="shared" si="724"/>
        <v>0</v>
      </c>
      <c r="BJ270" s="118">
        <f t="shared" si="724"/>
        <v>0</v>
      </c>
      <c r="BK270" s="118">
        <f t="shared" si="724"/>
        <v>-1373354.01</v>
      </c>
      <c r="BL270" s="118">
        <f>SUM(BL267:BL269)</f>
        <v>2283732.3925107098</v>
      </c>
      <c r="BM270" s="118">
        <f t="shared" si="724"/>
        <v>-923402.33</v>
      </c>
      <c r="BN270" s="118">
        <f t="shared" si="724"/>
        <v>-1053179.54</v>
      </c>
      <c r="BO270" s="118">
        <f t="shared" si="724"/>
        <v>-1241289.27</v>
      </c>
      <c r="BP270" s="118">
        <f t="shared" ref="BP270:BV270" si="725">SUM(BP267:BP269)</f>
        <v>2646641.0774892904</v>
      </c>
      <c r="BQ270" s="118">
        <f t="shared" si="725"/>
        <v>-1298689.23</v>
      </c>
      <c r="BR270" s="118">
        <f t="shared" si="725"/>
        <v>-1098564.3700000001</v>
      </c>
      <c r="BS270" s="118">
        <f t="shared" si="725"/>
        <v>-592021.5</v>
      </c>
      <c r="BT270" s="118">
        <f t="shared" si="725"/>
        <v>-706636.06</v>
      </c>
      <c r="BU270" s="118">
        <f t="shared" si="725"/>
        <v>-784787.4</v>
      </c>
      <c r="BV270" s="118">
        <f t="shared" si="725"/>
        <v>1478369.35</v>
      </c>
      <c r="BW270" s="118">
        <f t="shared" ref="BW270:CA270" si="726">SUM(BW267:BW269)</f>
        <v>1231905.8</v>
      </c>
      <c r="BX270" s="118">
        <f t="shared" si="726"/>
        <v>0</v>
      </c>
      <c r="BY270" s="118">
        <f t="shared" si="726"/>
        <v>0</v>
      </c>
      <c r="BZ270" s="118">
        <f t="shared" si="726"/>
        <v>0</v>
      </c>
      <c r="CA270" s="118">
        <f t="shared" si="726"/>
        <v>0</v>
      </c>
    </row>
    <row r="271" spans="1:79" x14ac:dyDescent="0.2">
      <c r="B271" s="39" t="s">
        <v>261</v>
      </c>
      <c r="D271" s="115">
        <f t="shared" ref="D271:BO271" si="727">D266+D270</f>
        <v>0</v>
      </c>
      <c r="E271" s="115">
        <f t="shared" si="727"/>
        <v>0</v>
      </c>
      <c r="F271" s="115">
        <f t="shared" si="727"/>
        <v>0</v>
      </c>
      <c r="G271" s="115">
        <f t="shared" si="727"/>
        <v>0</v>
      </c>
      <c r="H271" s="115">
        <f t="shared" si="727"/>
        <v>0</v>
      </c>
      <c r="I271" s="115">
        <f t="shared" si="727"/>
        <v>0</v>
      </c>
      <c r="J271" s="115">
        <f t="shared" si="727"/>
        <v>0</v>
      </c>
      <c r="K271" s="115">
        <f t="shared" si="727"/>
        <v>0</v>
      </c>
      <c r="L271" s="115">
        <f t="shared" si="727"/>
        <v>0</v>
      </c>
      <c r="M271" s="115">
        <f t="shared" si="727"/>
        <v>0</v>
      </c>
      <c r="N271" s="115">
        <f t="shared" si="727"/>
        <v>0</v>
      </c>
      <c r="O271" s="115">
        <f t="shared" si="727"/>
        <v>0</v>
      </c>
      <c r="P271" s="115">
        <f t="shared" si="727"/>
        <v>0</v>
      </c>
      <c r="Q271" s="115">
        <f t="shared" si="727"/>
        <v>0</v>
      </c>
      <c r="R271" s="115">
        <f t="shared" si="727"/>
        <v>0</v>
      </c>
      <c r="S271" s="115">
        <f t="shared" si="727"/>
        <v>0</v>
      </c>
      <c r="T271" s="115">
        <f t="shared" si="727"/>
        <v>0</v>
      </c>
      <c r="U271" s="115">
        <f t="shared" si="727"/>
        <v>0</v>
      </c>
      <c r="V271" s="115">
        <f t="shared" si="727"/>
        <v>0</v>
      </c>
      <c r="W271" s="115">
        <f t="shared" si="727"/>
        <v>0</v>
      </c>
      <c r="X271" s="115">
        <f t="shared" si="727"/>
        <v>0</v>
      </c>
      <c r="Y271" s="115">
        <f t="shared" si="727"/>
        <v>0</v>
      </c>
      <c r="Z271" s="115">
        <f t="shared" si="727"/>
        <v>0</v>
      </c>
      <c r="AA271" s="115">
        <f t="shared" si="727"/>
        <v>0</v>
      </c>
      <c r="AB271" s="115">
        <f t="shared" si="727"/>
        <v>0</v>
      </c>
      <c r="AC271" s="115">
        <f t="shared" si="727"/>
        <v>0</v>
      </c>
      <c r="AD271" s="115">
        <f t="shared" si="727"/>
        <v>0</v>
      </c>
      <c r="AE271" s="115">
        <f t="shared" si="727"/>
        <v>0</v>
      </c>
      <c r="AF271" s="115">
        <f t="shared" si="727"/>
        <v>0</v>
      </c>
      <c r="AG271" s="115">
        <f t="shared" si="727"/>
        <v>0</v>
      </c>
      <c r="AH271" s="115">
        <f t="shared" si="727"/>
        <v>0</v>
      </c>
      <c r="AI271" s="115">
        <f t="shared" si="727"/>
        <v>0</v>
      </c>
      <c r="AJ271" s="115">
        <f t="shared" si="727"/>
        <v>0</v>
      </c>
      <c r="AK271" s="115">
        <f t="shared" si="727"/>
        <v>0</v>
      </c>
      <c r="AL271" s="115">
        <f t="shared" si="727"/>
        <v>0</v>
      </c>
      <c r="AM271" s="115">
        <f t="shared" si="727"/>
        <v>0</v>
      </c>
      <c r="AN271" s="115">
        <f t="shared" si="727"/>
        <v>0</v>
      </c>
      <c r="AO271" s="115">
        <f t="shared" si="727"/>
        <v>0</v>
      </c>
      <c r="AP271" s="115">
        <f t="shared" si="727"/>
        <v>0</v>
      </c>
      <c r="AQ271" s="115">
        <f t="shared" si="727"/>
        <v>0</v>
      </c>
      <c r="AR271" s="115">
        <f t="shared" si="727"/>
        <v>0</v>
      </c>
      <c r="AS271" s="115">
        <f t="shared" si="727"/>
        <v>0</v>
      </c>
      <c r="AT271" s="115">
        <f t="shared" si="727"/>
        <v>0</v>
      </c>
      <c r="AU271" s="115">
        <f t="shared" si="727"/>
        <v>0</v>
      </c>
      <c r="AV271" s="115">
        <f t="shared" si="727"/>
        <v>0</v>
      </c>
      <c r="AW271" s="115">
        <f t="shared" si="727"/>
        <v>0</v>
      </c>
      <c r="AX271" s="115">
        <f t="shared" si="727"/>
        <v>0</v>
      </c>
      <c r="AY271" s="115">
        <f t="shared" si="727"/>
        <v>0</v>
      </c>
      <c r="AZ271" s="115">
        <f t="shared" si="727"/>
        <v>0</v>
      </c>
      <c r="BA271" s="115">
        <f t="shared" si="727"/>
        <v>0</v>
      </c>
      <c r="BB271" s="115">
        <f t="shared" si="727"/>
        <v>0</v>
      </c>
      <c r="BC271" s="115">
        <f t="shared" si="727"/>
        <v>0</v>
      </c>
      <c r="BD271" s="115">
        <f t="shared" si="727"/>
        <v>0</v>
      </c>
      <c r="BE271" s="115">
        <f t="shared" si="727"/>
        <v>0</v>
      </c>
      <c r="BF271" s="115">
        <f t="shared" si="727"/>
        <v>0</v>
      </c>
      <c r="BG271" s="115">
        <f t="shared" si="727"/>
        <v>0</v>
      </c>
      <c r="BH271" s="115">
        <f t="shared" si="727"/>
        <v>0</v>
      </c>
      <c r="BI271" s="115">
        <f t="shared" si="727"/>
        <v>0</v>
      </c>
      <c r="BJ271" s="115">
        <f t="shared" si="727"/>
        <v>0</v>
      </c>
      <c r="BK271" s="115">
        <f t="shared" si="727"/>
        <v>-1373354.01</v>
      </c>
      <c r="BL271" s="115">
        <f t="shared" si="727"/>
        <v>910378.38251070981</v>
      </c>
      <c r="BM271" s="115">
        <f t="shared" si="727"/>
        <v>-13023.947489290149</v>
      </c>
      <c r="BN271" s="115">
        <f t="shared" si="727"/>
        <v>-1066203.4874892901</v>
      </c>
      <c r="BO271" s="115">
        <f t="shared" si="727"/>
        <v>-2307492.7574892901</v>
      </c>
      <c r="BP271" s="115">
        <f t="shared" ref="BP271:BV271" si="728">BP266+BP270</f>
        <v>339148.3200000003</v>
      </c>
      <c r="BQ271" s="115">
        <f t="shared" si="728"/>
        <v>-959540.90999999968</v>
      </c>
      <c r="BR271" s="115">
        <f t="shared" si="728"/>
        <v>-2058105.2799999998</v>
      </c>
      <c r="BS271" s="115">
        <f t="shared" si="728"/>
        <v>-2650126.7799999998</v>
      </c>
      <c r="BT271" s="115">
        <f t="shared" si="728"/>
        <v>-3356762.84</v>
      </c>
      <c r="BU271" s="115">
        <f t="shared" si="728"/>
        <v>-4141550.2399999998</v>
      </c>
      <c r="BV271" s="115">
        <f t="shared" si="728"/>
        <v>-2663180.8899999997</v>
      </c>
      <c r="BW271" s="115">
        <f t="shared" ref="BW271:CA271" si="729">BW266+BW270</f>
        <v>-1431275.0899999996</v>
      </c>
      <c r="BX271" s="115">
        <f t="shared" si="729"/>
        <v>-1431275.0899999996</v>
      </c>
      <c r="BY271" s="115">
        <f t="shared" si="729"/>
        <v>-1431275.0899999996</v>
      </c>
      <c r="BZ271" s="115">
        <f t="shared" si="729"/>
        <v>-1431275.0899999996</v>
      </c>
      <c r="CA271" s="115">
        <f t="shared" si="729"/>
        <v>-1431275.0899999996</v>
      </c>
    </row>
    <row r="272" spans="1:79" x14ac:dyDescent="0.2"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  <c r="AA272" s="114"/>
      <c r="AB272" s="114"/>
      <c r="AC272" s="114"/>
      <c r="AD272" s="114"/>
      <c r="AE272" s="114"/>
      <c r="AF272" s="114"/>
      <c r="AG272" s="114"/>
      <c r="AH272" s="114"/>
      <c r="AI272" s="114"/>
      <c r="AJ272" s="114"/>
      <c r="AK272" s="114"/>
      <c r="AL272" s="114"/>
      <c r="AM272" s="114"/>
      <c r="AN272" s="114"/>
      <c r="AO272" s="114"/>
      <c r="AP272" s="114"/>
      <c r="AQ272" s="114"/>
      <c r="AR272" s="114"/>
      <c r="AS272" s="114"/>
      <c r="AT272" s="114"/>
      <c r="AU272" s="114"/>
      <c r="AV272" s="114"/>
      <c r="AW272" s="114"/>
      <c r="AX272" s="114"/>
      <c r="AY272" s="114"/>
      <c r="AZ272" s="114"/>
      <c r="BA272" s="114"/>
      <c r="BB272" s="114"/>
      <c r="BC272" s="114"/>
      <c r="BD272" s="114"/>
      <c r="BE272" s="114"/>
      <c r="BF272" s="114"/>
      <c r="BG272" s="114"/>
      <c r="BH272" s="114"/>
      <c r="BI272" s="114"/>
      <c r="BJ272" s="114"/>
      <c r="BK272" s="114"/>
      <c r="BL272" s="114"/>
      <c r="BM272" s="114"/>
      <c r="BN272" s="114"/>
      <c r="BO272" s="114"/>
      <c r="BP272" s="114"/>
      <c r="BQ272" s="114"/>
      <c r="BR272" s="114"/>
      <c r="BS272" s="114"/>
      <c r="BT272" s="114"/>
      <c r="BU272" s="114"/>
      <c r="BV272" s="114"/>
      <c r="BY272" s="25"/>
      <c r="BZ272" s="25"/>
      <c r="CA272" s="25"/>
    </row>
    <row r="273" spans="1:79" x14ac:dyDescent="0.2">
      <c r="A273" s="106" t="s">
        <v>271</v>
      </c>
      <c r="C273" s="114">
        <v>18237251</v>
      </c>
      <c r="D273" s="116"/>
      <c r="E273" s="116"/>
      <c r="F273" s="116"/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  <c r="Y273" s="116"/>
      <c r="Z273" s="116"/>
      <c r="AA273" s="116"/>
      <c r="AB273" s="116"/>
      <c r="AC273" s="116"/>
      <c r="AD273" s="116"/>
      <c r="AE273" s="116"/>
      <c r="AF273" s="116"/>
      <c r="AG273" s="116"/>
      <c r="AH273" s="116"/>
      <c r="AI273" s="116"/>
      <c r="AJ273" s="116"/>
      <c r="AK273" s="116"/>
      <c r="AL273" s="116"/>
      <c r="AM273" s="116"/>
      <c r="AN273" s="116"/>
      <c r="AO273" s="116"/>
      <c r="AP273" s="116"/>
      <c r="AQ273" s="116"/>
      <c r="AR273" s="116"/>
      <c r="AS273" s="116"/>
      <c r="AT273" s="116"/>
      <c r="AU273" s="116"/>
      <c r="AV273" s="116"/>
      <c r="AW273" s="116"/>
      <c r="AX273" s="116"/>
      <c r="AY273" s="116"/>
      <c r="AZ273" s="116"/>
      <c r="BA273" s="116"/>
      <c r="BB273" s="116"/>
      <c r="BC273" s="116"/>
      <c r="BD273" s="116"/>
      <c r="BE273" s="116"/>
      <c r="BF273" s="116"/>
      <c r="BG273" s="116"/>
      <c r="BH273" s="116"/>
      <c r="BI273" s="116"/>
      <c r="BJ273" s="116"/>
      <c r="BK273" s="116"/>
      <c r="BL273" s="116"/>
      <c r="BM273" s="116"/>
      <c r="BN273" s="116"/>
      <c r="BO273" s="116"/>
      <c r="BP273" s="116"/>
      <c r="BQ273" s="116"/>
      <c r="BR273" s="116"/>
      <c r="BS273" s="116"/>
      <c r="BT273" s="116"/>
      <c r="BU273" s="116"/>
      <c r="BV273" s="116"/>
      <c r="BY273" s="25"/>
      <c r="BZ273" s="25"/>
      <c r="CA273" s="25"/>
    </row>
    <row r="274" spans="1:79" x14ac:dyDescent="0.2">
      <c r="B274" s="39" t="s">
        <v>257</v>
      </c>
      <c r="C274" s="114">
        <v>25400651</v>
      </c>
      <c r="D274" s="115">
        <f t="shared" ref="D274:BK274" si="730">C279</f>
        <v>0</v>
      </c>
      <c r="E274" s="115">
        <f t="shared" si="730"/>
        <v>0</v>
      </c>
      <c r="F274" s="115">
        <f t="shared" si="730"/>
        <v>0</v>
      </c>
      <c r="G274" s="115">
        <f t="shared" si="730"/>
        <v>0</v>
      </c>
      <c r="H274" s="115">
        <f t="shared" si="730"/>
        <v>0</v>
      </c>
      <c r="I274" s="115">
        <f t="shared" si="730"/>
        <v>0</v>
      </c>
      <c r="J274" s="115">
        <f t="shared" si="730"/>
        <v>0</v>
      </c>
      <c r="K274" s="115">
        <f t="shared" si="730"/>
        <v>0</v>
      </c>
      <c r="L274" s="115">
        <f t="shared" si="730"/>
        <v>0</v>
      </c>
      <c r="M274" s="115">
        <f t="shared" si="730"/>
        <v>0</v>
      </c>
      <c r="N274" s="115">
        <f t="shared" si="730"/>
        <v>0</v>
      </c>
      <c r="O274" s="115">
        <f t="shared" si="730"/>
        <v>0</v>
      </c>
      <c r="P274" s="115">
        <f t="shared" si="730"/>
        <v>0</v>
      </c>
      <c r="Q274" s="115">
        <f t="shared" si="730"/>
        <v>0</v>
      </c>
      <c r="R274" s="115">
        <f t="shared" si="730"/>
        <v>0</v>
      </c>
      <c r="S274" s="115">
        <f t="shared" si="730"/>
        <v>0</v>
      </c>
      <c r="T274" s="115">
        <f t="shared" si="730"/>
        <v>0</v>
      </c>
      <c r="U274" s="115">
        <f t="shared" si="730"/>
        <v>0</v>
      </c>
      <c r="V274" s="115">
        <f t="shared" si="730"/>
        <v>0</v>
      </c>
      <c r="W274" s="115">
        <f t="shared" si="730"/>
        <v>0</v>
      </c>
      <c r="X274" s="115">
        <f t="shared" si="730"/>
        <v>0</v>
      </c>
      <c r="Y274" s="115">
        <f t="shared" si="730"/>
        <v>0</v>
      </c>
      <c r="Z274" s="115">
        <f t="shared" si="730"/>
        <v>0</v>
      </c>
      <c r="AA274" s="115">
        <f t="shared" si="730"/>
        <v>0</v>
      </c>
      <c r="AB274" s="115">
        <f t="shared" si="730"/>
        <v>0</v>
      </c>
      <c r="AC274" s="115">
        <f t="shared" si="730"/>
        <v>0</v>
      </c>
      <c r="AD274" s="115">
        <f t="shared" si="730"/>
        <v>0</v>
      </c>
      <c r="AE274" s="115">
        <f t="shared" si="730"/>
        <v>0</v>
      </c>
      <c r="AF274" s="115">
        <f t="shared" si="730"/>
        <v>0</v>
      </c>
      <c r="AG274" s="115">
        <f t="shared" si="730"/>
        <v>0</v>
      </c>
      <c r="AH274" s="115">
        <f t="shared" si="730"/>
        <v>0</v>
      </c>
      <c r="AI274" s="115">
        <f t="shared" si="730"/>
        <v>0</v>
      </c>
      <c r="AJ274" s="115">
        <f t="shared" si="730"/>
        <v>0</v>
      </c>
      <c r="AK274" s="115">
        <f t="shared" si="730"/>
        <v>0</v>
      </c>
      <c r="AL274" s="115">
        <f t="shared" si="730"/>
        <v>0</v>
      </c>
      <c r="AM274" s="115">
        <f t="shared" si="730"/>
        <v>0</v>
      </c>
      <c r="AN274" s="115">
        <f t="shared" si="730"/>
        <v>0</v>
      </c>
      <c r="AO274" s="115">
        <f t="shared" si="730"/>
        <v>0</v>
      </c>
      <c r="AP274" s="115">
        <f t="shared" si="730"/>
        <v>0</v>
      </c>
      <c r="AQ274" s="115">
        <f t="shared" si="730"/>
        <v>0</v>
      </c>
      <c r="AR274" s="115">
        <f t="shared" si="730"/>
        <v>0</v>
      </c>
      <c r="AS274" s="115">
        <f t="shared" si="730"/>
        <v>0</v>
      </c>
      <c r="AT274" s="115">
        <f t="shared" si="730"/>
        <v>0</v>
      </c>
      <c r="AU274" s="115">
        <f t="shared" si="730"/>
        <v>0</v>
      </c>
      <c r="AV274" s="115">
        <f t="shared" si="730"/>
        <v>0</v>
      </c>
      <c r="AW274" s="115">
        <f t="shared" si="730"/>
        <v>0</v>
      </c>
      <c r="AX274" s="115">
        <f t="shared" si="730"/>
        <v>0</v>
      </c>
      <c r="AY274" s="115">
        <f t="shared" si="730"/>
        <v>0</v>
      </c>
      <c r="AZ274" s="115">
        <f t="shared" si="730"/>
        <v>0</v>
      </c>
      <c r="BA274" s="115">
        <f t="shared" si="730"/>
        <v>0</v>
      </c>
      <c r="BB274" s="115">
        <f t="shared" si="730"/>
        <v>0</v>
      </c>
      <c r="BC274" s="115">
        <f t="shared" si="730"/>
        <v>0</v>
      </c>
      <c r="BD274" s="115">
        <f t="shared" si="730"/>
        <v>0</v>
      </c>
      <c r="BE274" s="115">
        <f t="shared" si="730"/>
        <v>0</v>
      </c>
      <c r="BF274" s="115">
        <f t="shared" si="730"/>
        <v>0</v>
      </c>
      <c r="BG274" s="115">
        <f t="shared" si="730"/>
        <v>0</v>
      </c>
      <c r="BH274" s="115">
        <f t="shared" si="730"/>
        <v>0</v>
      </c>
      <c r="BI274" s="115">
        <f t="shared" si="730"/>
        <v>0</v>
      </c>
      <c r="BJ274" s="115">
        <f t="shared" si="730"/>
        <v>0</v>
      </c>
      <c r="BK274" s="115">
        <f t="shared" si="730"/>
        <v>0</v>
      </c>
      <c r="BL274" s="115">
        <f>BK279</f>
        <v>-212754.14</v>
      </c>
      <c r="BM274" s="115">
        <f>BL279</f>
        <v>399023.81453979993</v>
      </c>
      <c r="BN274" s="115">
        <f>BM279</f>
        <v>304331.43453979993</v>
      </c>
      <c r="BO274" s="115">
        <f t="shared" ref="BO274" si="731">BN279</f>
        <v>555744.5345397999</v>
      </c>
      <c r="BP274" s="115">
        <f t="shared" ref="BP274" si="732">BO279</f>
        <v>386648.72453979991</v>
      </c>
      <c r="BQ274" s="115">
        <f t="shared" ref="BQ274" si="733">BP279</f>
        <v>898922.82</v>
      </c>
      <c r="BR274" s="115">
        <f t="shared" ref="BR274" si="734">BQ279</f>
        <v>977525.46</v>
      </c>
      <c r="BS274" s="115">
        <f t="shared" ref="BS274" si="735">BR279</f>
        <v>965312.2</v>
      </c>
      <c r="BT274" s="115">
        <f t="shared" ref="BT274" si="736">BS279</f>
        <v>1248501.03</v>
      </c>
      <c r="BU274" s="115">
        <f t="shared" ref="BU274" si="737">BT279</f>
        <v>1751635.31</v>
      </c>
      <c r="BV274" s="115">
        <f t="shared" ref="BV274" si="738">BU279</f>
        <v>1767462.09</v>
      </c>
      <c r="BW274" s="115">
        <f t="shared" ref="BW274" si="739">BV279</f>
        <v>1883234.03</v>
      </c>
      <c r="BX274" s="115">
        <f t="shared" ref="BX274" si="740">BW279</f>
        <v>2468297.41</v>
      </c>
      <c r="BY274" s="115">
        <f t="shared" ref="BY274" si="741">BX279</f>
        <v>2468297.41</v>
      </c>
      <c r="BZ274" s="115">
        <f t="shared" ref="BZ274" si="742">BY279</f>
        <v>2468297.41</v>
      </c>
      <c r="CA274" s="115">
        <f t="shared" ref="CA274" si="743">BZ279</f>
        <v>2468297.41</v>
      </c>
    </row>
    <row r="275" spans="1:79" x14ac:dyDescent="0.2">
      <c r="A275" s="121"/>
      <c r="B275" s="116" t="s">
        <v>258</v>
      </c>
      <c r="C275" s="116"/>
      <c r="D275" s="305">
        <v>0</v>
      </c>
      <c r="E275" s="305">
        <v>0</v>
      </c>
      <c r="F275" s="305">
        <v>0</v>
      </c>
      <c r="G275" s="305">
        <v>0</v>
      </c>
      <c r="H275" s="305">
        <v>0</v>
      </c>
      <c r="I275" s="305">
        <v>0</v>
      </c>
      <c r="J275" s="305">
        <v>0</v>
      </c>
      <c r="K275" s="305">
        <v>0</v>
      </c>
      <c r="L275" s="305">
        <v>0</v>
      </c>
      <c r="M275" s="305">
        <v>0</v>
      </c>
      <c r="N275" s="305">
        <v>0</v>
      </c>
      <c r="O275" s="305">
        <v>0</v>
      </c>
      <c r="P275" s="305">
        <v>0</v>
      </c>
      <c r="Q275" s="305">
        <v>0</v>
      </c>
      <c r="R275" s="305">
        <v>0</v>
      </c>
      <c r="S275" s="305">
        <v>0</v>
      </c>
      <c r="T275" s="305">
        <v>0</v>
      </c>
      <c r="U275" s="305">
        <v>0</v>
      </c>
      <c r="V275" s="305">
        <v>0</v>
      </c>
      <c r="W275" s="305">
        <v>0</v>
      </c>
      <c r="X275" s="305">
        <v>0</v>
      </c>
      <c r="Y275" s="305">
        <v>0</v>
      </c>
      <c r="Z275" s="305">
        <v>0</v>
      </c>
      <c r="AA275" s="305">
        <v>0</v>
      </c>
      <c r="AB275" s="305">
        <v>0</v>
      </c>
      <c r="AC275" s="305">
        <v>0</v>
      </c>
      <c r="AD275" s="305">
        <v>0</v>
      </c>
      <c r="AE275" s="305">
        <v>0</v>
      </c>
      <c r="AF275" s="305">
        <v>0</v>
      </c>
      <c r="AG275" s="305">
        <v>0</v>
      </c>
      <c r="AH275" s="305">
        <v>0</v>
      </c>
      <c r="AI275" s="305">
        <v>0</v>
      </c>
      <c r="AJ275" s="305">
        <v>0</v>
      </c>
      <c r="AK275" s="305">
        <v>0</v>
      </c>
      <c r="AL275" s="305">
        <v>0</v>
      </c>
      <c r="AM275" s="305">
        <v>0</v>
      </c>
      <c r="AN275" s="305">
        <v>0</v>
      </c>
      <c r="AO275" s="305">
        <v>0</v>
      </c>
      <c r="AP275" s="305">
        <v>0</v>
      </c>
      <c r="AQ275" s="305">
        <v>0</v>
      </c>
      <c r="AR275" s="305">
        <v>0</v>
      </c>
      <c r="AS275" s="305">
        <v>0</v>
      </c>
      <c r="AT275" s="305">
        <v>0</v>
      </c>
      <c r="AU275" s="305">
        <v>0</v>
      </c>
      <c r="AV275" s="305">
        <v>0</v>
      </c>
      <c r="AW275" s="305">
        <v>0</v>
      </c>
      <c r="AX275" s="305">
        <v>0</v>
      </c>
      <c r="AY275" s="305">
        <v>0</v>
      </c>
      <c r="AZ275" s="305">
        <v>0</v>
      </c>
      <c r="BA275" s="305">
        <v>0</v>
      </c>
      <c r="BB275" s="305">
        <v>0</v>
      </c>
      <c r="BC275" s="305">
        <v>0</v>
      </c>
      <c r="BD275" s="305">
        <v>0</v>
      </c>
      <c r="BE275" s="305">
        <v>0</v>
      </c>
      <c r="BF275" s="305">
        <v>0</v>
      </c>
      <c r="BG275" s="305">
        <v>0</v>
      </c>
      <c r="BH275" s="305">
        <v>0</v>
      </c>
      <c r="BI275" s="305">
        <v>0</v>
      </c>
      <c r="BJ275" s="305">
        <v>0</v>
      </c>
      <c r="BK275" s="305">
        <v>0</v>
      </c>
      <c r="BL275" s="305">
        <v>0</v>
      </c>
      <c r="BM275" s="305">
        <v>0</v>
      </c>
      <c r="BN275" s="305">
        <v>0</v>
      </c>
      <c r="BO275" s="305">
        <v>0</v>
      </c>
      <c r="BP275" s="305">
        <v>177288.51546020003</v>
      </c>
      <c r="BQ275" s="305">
        <v>0</v>
      </c>
      <c r="BR275" s="305">
        <v>0</v>
      </c>
      <c r="BS275" s="305">
        <v>0</v>
      </c>
      <c r="BT275" s="305">
        <v>0</v>
      </c>
      <c r="BU275" s="305">
        <v>0</v>
      </c>
      <c r="BV275" s="305">
        <v>0</v>
      </c>
      <c r="BW275" s="123"/>
      <c r="BX275" s="123"/>
      <c r="BY275" s="123"/>
      <c r="BZ275" s="305"/>
      <c r="CA275" s="305"/>
    </row>
    <row r="276" spans="1:79" x14ac:dyDescent="0.2">
      <c r="A276" s="121"/>
      <c r="B276" s="116" t="s">
        <v>288</v>
      </c>
      <c r="C276" s="116"/>
      <c r="D276" s="305">
        <v>0</v>
      </c>
      <c r="E276" s="305">
        <v>0</v>
      </c>
      <c r="F276" s="305">
        <v>0</v>
      </c>
      <c r="G276" s="305">
        <v>0</v>
      </c>
      <c r="H276" s="305">
        <v>0</v>
      </c>
      <c r="I276" s="305">
        <v>0</v>
      </c>
      <c r="J276" s="305">
        <v>0</v>
      </c>
      <c r="K276" s="305">
        <v>0</v>
      </c>
      <c r="L276" s="305">
        <v>0</v>
      </c>
      <c r="M276" s="305">
        <v>0</v>
      </c>
      <c r="N276" s="305">
        <v>0</v>
      </c>
      <c r="O276" s="305">
        <v>0</v>
      </c>
      <c r="P276" s="305">
        <v>0</v>
      </c>
      <c r="Q276" s="305">
        <v>0</v>
      </c>
      <c r="R276" s="305">
        <v>0</v>
      </c>
      <c r="S276" s="305">
        <v>0</v>
      </c>
      <c r="T276" s="305">
        <v>0</v>
      </c>
      <c r="U276" s="305">
        <v>0</v>
      </c>
      <c r="V276" s="305">
        <v>0</v>
      </c>
      <c r="W276" s="305">
        <v>0</v>
      </c>
      <c r="X276" s="305">
        <v>0</v>
      </c>
      <c r="Y276" s="305">
        <v>0</v>
      </c>
      <c r="Z276" s="305">
        <v>0</v>
      </c>
      <c r="AA276" s="305">
        <v>0</v>
      </c>
      <c r="AB276" s="305">
        <v>0</v>
      </c>
      <c r="AC276" s="305">
        <v>0</v>
      </c>
      <c r="AD276" s="305">
        <v>0</v>
      </c>
      <c r="AE276" s="305">
        <v>0</v>
      </c>
      <c r="AF276" s="305">
        <v>0</v>
      </c>
      <c r="AG276" s="305">
        <v>0</v>
      </c>
      <c r="AH276" s="305">
        <v>0</v>
      </c>
      <c r="AI276" s="305">
        <v>0</v>
      </c>
      <c r="AJ276" s="305">
        <v>0</v>
      </c>
      <c r="AK276" s="305">
        <v>0</v>
      </c>
      <c r="AL276" s="305">
        <v>0</v>
      </c>
      <c r="AM276" s="305">
        <v>0</v>
      </c>
      <c r="AN276" s="305">
        <v>0</v>
      </c>
      <c r="AO276" s="305">
        <v>0</v>
      </c>
      <c r="AP276" s="305">
        <v>0</v>
      </c>
      <c r="AQ276" s="305">
        <v>0</v>
      </c>
      <c r="AR276" s="305">
        <v>0</v>
      </c>
      <c r="AS276" s="305">
        <v>0</v>
      </c>
      <c r="AT276" s="305">
        <v>0</v>
      </c>
      <c r="AU276" s="305">
        <v>0</v>
      </c>
      <c r="AV276" s="305">
        <v>0</v>
      </c>
      <c r="AW276" s="305">
        <v>0</v>
      </c>
      <c r="AX276" s="305">
        <v>0</v>
      </c>
      <c r="AY276" s="305">
        <v>0</v>
      </c>
      <c r="AZ276" s="305">
        <v>0</v>
      </c>
      <c r="BA276" s="305">
        <v>0</v>
      </c>
      <c r="BB276" s="305">
        <v>0</v>
      </c>
      <c r="BC276" s="305">
        <v>0</v>
      </c>
      <c r="BD276" s="305">
        <v>0</v>
      </c>
      <c r="BE276" s="305">
        <v>0</v>
      </c>
      <c r="BF276" s="305">
        <v>0</v>
      </c>
      <c r="BG276" s="305">
        <v>0</v>
      </c>
      <c r="BH276" s="305">
        <v>0</v>
      </c>
      <c r="BI276" s="305">
        <v>0</v>
      </c>
      <c r="BJ276" s="305">
        <v>0</v>
      </c>
      <c r="BK276" s="305">
        <v>0</v>
      </c>
      <c r="BL276" s="305">
        <v>35465.624539799996</v>
      </c>
      <c r="BM276" s="305">
        <v>0</v>
      </c>
      <c r="BN276" s="305">
        <v>0</v>
      </c>
      <c r="BO276" s="305">
        <v>0</v>
      </c>
      <c r="BP276" s="305">
        <v>0</v>
      </c>
      <c r="BQ276" s="305">
        <v>0</v>
      </c>
      <c r="BR276" s="305">
        <v>0</v>
      </c>
      <c r="BS276" s="305">
        <v>0</v>
      </c>
      <c r="BT276" s="305">
        <v>0</v>
      </c>
      <c r="BU276" s="305">
        <v>0</v>
      </c>
      <c r="BV276" s="305">
        <v>0</v>
      </c>
      <c r="BW276" s="123"/>
      <c r="BX276" s="117"/>
      <c r="BY276" s="123"/>
      <c r="BZ276" s="305"/>
      <c r="CA276" s="305"/>
    </row>
    <row r="277" spans="1:79" x14ac:dyDescent="0.2">
      <c r="A277" s="116"/>
      <c r="B277" s="116" t="s">
        <v>270</v>
      </c>
      <c r="C277" s="124"/>
      <c r="D277" s="305">
        <v>0</v>
      </c>
      <c r="E277" s="305">
        <v>0</v>
      </c>
      <c r="F277" s="305">
        <v>0</v>
      </c>
      <c r="G277" s="305">
        <v>0</v>
      </c>
      <c r="H277" s="305">
        <v>0</v>
      </c>
      <c r="I277" s="305">
        <v>0</v>
      </c>
      <c r="J277" s="305">
        <v>0</v>
      </c>
      <c r="K277" s="305">
        <v>0</v>
      </c>
      <c r="L277" s="305">
        <v>0</v>
      </c>
      <c r="M277" s="305">
        <v>0</v>
      </c>
      <c r="N277" s="305">
        <v>0</v>
      </c>
      <c r="O277" s="305">
        <v>0</v>
      </c>
      <c r="P277" s="305">
        <v>0</v>
      </c>
      <c r="Q277" s="305">
        <v>0</v>
      </c>
      <c r="R277" s="305">
        <v>0</v>
      </c>
      <c r="S277" s="305">
        <v>0</v>
      </c>
      <c r="T277" s="305">
        <v>0</v>
      </c>
      <c r="U277" s="305">
        <v>0</v>
      </c>
      <c r="V277" s="305">
        <v>0</v>
      </c>
      <c r="W277" s="305">
        <v>0</v>
      </c>
      <c r="X277" s="305">
        <v>0</v>
      </c>
      <c r="Y277" s="305">
        <v>0</v>
      </c>
      <c r="Z277" s="305">
        <v>0</v>
      </c>
      <c r="AA277" s="305">
        <v>0</v>
      </c>
      <c r="AB277" s="305">
        <v>0</v>
      </c>
      <c r="AC277" s="305">
        <v>0</v>
      </c>
      <c r="AD277" s="305">
        <v>0</v>
      </c>
      <c r="AE277" s="305">
        <v>0</v>
      </c>
      <c r="AF277" s="305">
        <v>0</v>
      </c>
      <c r="AG277" s="305">
        <v>0</v>
      </c>
      <c r="AH277" s="305">
        <v>0</v>
      </c>
      <c r="AI277" s="305">
        <v>0</v>
      </c>
      <c r="AJ277" s="305">
        <v>0</v>
      </c>
      <c r="AK277" s="305">
        <v>0</v>
      </c>
      <c r="AL277" s="305">
        <v>0</v>
      </c>
      <c r="AM277" s="305">
        <v>0</v>
      </c>
      <c r="AN277" s="305">
        <v>0</v>
      </c>
      <c r="AO277" s="305">
        <v>0</v>
      </c>
      <c r="AP277" s="305">
        <v>0</v>
      </c>
      <c r="AQ277" s="305">
        <v>0</v>
      </c>
      <c r="AR277" s="305">
        <v>0</v>
      </c>
      <c r="AS277" s="305">
        <v>0</v>
      </c>
      <c r="AT277" s="305">
        <v>0</v>
      </c>
      <c r="AU277" s="305">
        <v>0</v>
      </c>
      <c r="AV277" s="305">
        <v>0</v>
      </c>
      <c r="AW277" s="305">
        <v>0</v>
      </c>
      <c r="AX277" s="305">
        <v>0</v>
      </c>
      <c r="AY277" s="305">
        <v>0</v>
      </c>
      <c r="AZ277" s="305">
        <v>0</v>
      </c>
      <c r="BA277" s="305">
        <v>0</v>
      </c>
      <c r="BB277" s="305">
        <v>0</v>
      </c>
      <c r="BC277" s="305">
        <v>0</v>
      </c>
      <c r="BD277" s="305">
        <v>0</v>
      </c>
      <c r="BE277" s="305">
        <v>0</v>
      </c>
      <c r="BF277" s="305">
        <v>0</v>
      </c>
      <c r="BG277" s="305">
        <v>0</v>
      </c>
      <c r="BH277" s="305">
        <v>0</v>
      </c>
      <c r="BI277" s="305">
        <v>0</v>
      </c>
      <c r="BJ277" s="305">
        <v>0</v>
      </c>
      <c r="BK277" s="305">
        <v>-212754.14</v>
      </c>
      <c r="BL277" s="117">
        <f>'FPC Sch 8&amp;24'!C36</f>
        <v>576312.32999999996</v>
      </c>
      <c r="BM277" s="117">
        <f>'FPC Sch 8&amp;24'!D36</f>
        <v>-94692.38</v>
      </c>
      <c r="BN277" s="117">
        <f>'FPC Sch 8&amp;24'!E36</f>
        <v>251413.1</v>
      </c>
      <c r="BO277" s="117">
        <f>'FPC Sch 8&amp;24'!F36</f>
        <v>-169095.81</v>
      </c>
      <c r="BP277" s="117">
        <f>'FPC Sch 8&amp;24'!G36</f>
        <v>334985.58</v>
      </c>
      <c r="BQ277" s="117">
        <f>'FPC Sch 8&amp;24'!H36</f>
        <v>78602.64</v>
      </c>
      <c r="BR277" s="117">
        <f>'FPC Sch 8&amp;24'!I36</f>
        <v>-12213.26</v>
      </c>
      <c r="BS277" s="117">
        <f>'FPC Sch 8&amp;24'!J36</f>
        <v>283188.83</v>
      </c>
      <c r="BT277" s="117">
        <f>'FPC Sch 8&amp;24'!K36</f>
        <v>503134.28</v>
      </c>
      <c r="BU277" s="117">
        <f>'FPC Sch 8&amp;24'!L36</f>
        <v>15826.78</v>
      </c>
      <c r="BV277" s="117">
        <f>'FPC Sch 8&amp;24'!M36</f>
        <v>115771.94</v>
      </c>
      <c r="BW277" s="117">
        <f>'FPC Sch 8&amp;24'!N36</f>
        <v>585063.38</v>
      </c>
      <c r="BX277" s="117"/>
      <c r="BY277" s="117"/>
      <c r="BZ277" s="305"/>
      <c r="CA277" s="305"/>
    </row>
    <row r="278" spans="1:79" s="25" customFormat="1" x14ac:dyDescent="0.2">
      <c r="A278" s="39"/>
      <c r="B278" s="39" t="s">
        <v>260</v>
      </c>
      <c r="D278" s="118">
        <f t="shared" ref="D278:BO278" si="744">SUM(D275:D277)</f>
        <v>0</v>
      </c>
      <c r="E278" s="118">
        <f t="shared" si="744"/>
        <v>0</v>
      </c>
      <c r="F278" s="118">
        <f t="shared" si="744"/>
        <v>0</v>
      </c>
      <c r="G278" s="118">
        <f t="shared" si="744"/>
        <v>0</v>
      </c>
      <c r="H278" s="118">
        <f t="shared" si="744"/>
        <v>0</v>
      </c>
      <c r="I278" s="118">
        <f t="shared" si="744"/>
        <v>0</v>
      </c>
      <c r="J278" s="118">
        <f t="shared" si="744"/>
        <v>0</v>
      </c>
      <c r="K278" s="118">
        <f t="shared" si="744"/>
        <v>0</v>
      </c>
      <c r="L278" s="118">
        <f t="shared" si="744"/>
        <v>0</v>
      </c>
      <c r="M278" s="118">
        <f t="shared" si="744"/>
        <v>0</v>
      </c>
      <c r="N278" s="118">
        <f t="shared" si="744"/>
        <v>0</v>
      </c>
      <c r="O278" s="118">
        <f t="shared" si="744"/>
        <v>0</v>
      </c>
      <c r="P278" s="118">
        <f t="shared" si="744"/>
        <v>0</v>
      </c>
      <c r="Q278" s="118">
        <f t="shared" si="744"/>
        <v>0</v>
      </c>
      <c r="R278" s="118">
        <f t="shared" si="744"/>
        <v>0</v>
      </c>
      <c r="S278" s="118">
        <f t="shared" si="744"/>
        <v>0</v>
      </c>
      <c r="T278" s="118">
        <f t="shared" si="744"/>
        <v>0</v>
      </c>
      <c r="U278" s="118">
        <f t="shared" si="744"/>
        <v>0</v>
      </c>
      <c r="V278" s="118">
        <f t="shared" si="744"/>
        <v>0</v>
      </c>
      <c r="W278" s="118">
        <f t="shared" si="744"/>
        <v>0</v>
      </c>
      <c r="X278" s="118">
        <f t="shared" si="744"/>
        <v>0</v>
      </c>
      <c r="Y278" s="118">
        <f t="shared" si="744"/>
        <v>0</v>
      </c>
      <c r="Z278" s="118">
        <f t="shared" si="744"/>
        <v>0</v>
      </c>
      <c r="AA278" s="118">
        <f t="shared" si="744"/>
        <v>0</v>
      </c>
      <c r="AB278" s="118">
        <f t="shared" si="744"/>
        <v>0</v>
      </c>
      <c r="AC278" s="118">
        <f t="shared" si="744"/>
        <v>0</v>
      </c>
      <c r="AD278" s="118">
        <f t="shared" si="744"/>
        <v>0</v>
      </c>
      <c r="AE278" s="118">
        <f t="shared" si="744"/>
        <v>0</v>
      </c>
      <c r="AF278" s="118">
        <f t="shared" si="744"/>
        <v>0</v>
      </c>
      <c r="AG278" s="118">
        <f t="shared" si="744"/>
        <v>0</v>
      </c>
      <c r="AH278" s="118">
        <f t="shared" si="744"/>
        <v>0</v>
      </c>
      <c r="AI278" s="118">
        <f t="shared" si="744"/>
        <v>0</v>
      </c>
      <c r="AJ278" s="118">
        <f t="shared" si="744"/>
        <v>0</v>
      </c>
      <c r="AK278" s="118">
        <f t="shared" si="744"/>
        <v>0</v>
      </c>
      <c r="AL278" s="118">
        <f t="shared" si="744"/>
        <v>0</v>
      </c>
      <c r="AM278" s="118">
        <f t="shared" si="744"/>
        <v>0</v>
      </c>
      <c r="AN278" s="118">
        <f t="shared" si="744"/>
        <v>0</v>
      </c>
      <c r="AO278" s="118">
        <f t="shared" si="744"/>
        <v>0</v>
      </c>
      <c r="AP278" s="118">
        <f t="shared" si="744"/>
        <v>0</v>
      </c>
      <c r="AQ278" s="118">
        <f t="shared" si="744"/>
        <v>0</v>
      </c>
      <c r="AR278" s="118">
        <f t="shared" si="744"/>
        <v>0</v>
      </c>
      <c r="AS278" s="118">
        <f t="shared" si="744"/>
        <v>0</v>
      </c>
      <c r="AT278" s="118">
        <f t="shared" si="744"/>
        <v>0</v>
      </c>
      <c r="AU278" s="118">
        <f t="shared" si="744"/>
        <v>0</v>
      </c>
      <c r="AV278" s="118">
        <f t="shared" si="744"/>
        <v>0</v>
      </c>
      <c r="AW278" s="118">
        <f t="shared" si="744"/>
        <v>0</v>
      </c>
      <c r="AX278" s="118">
        <f t="shared" si="744"/>
        <v>0</v>
      </c>
      <c r="AY278" s="118">
        <f t="shared" si="744"/>
        <v>0</v>
      </c>
      <c r="AZ278" s="118">
        <f t="shared" si="744"/>
        <v>0</v>
      </c>
      <c r="BA278" s="118">
        <f t="shared" si="744"/>
        <v>0</v>
      </c>
      <c r="BB278" s="118">
        <f t="shared" si="744"/>
        <v>0</v>
      </c>
      <c r="BC278" s="118">
        <f t="shared" si="744"/>
        <v>0</v>
      </c>
      <c r="BD278" s="118">
        <f t="shared" si="744"/>
        <v>0</v>
      </c>
      <c r="BE278" s="118">
        <f t="shared" si="744"/>
        <v>0</v>
      </c>
      <c r="BF278" s="118">
        <f t="shared" si="744"/>
        <v>0</v>
      </c>
      <c r="BG278" s="118">
        <f t="shared" si="744"/>
        <v>0</v>
      </c>
      <c r="BH278" s="118">
        <f t="shared" si="744"/>
        <v>0</v>
      </c>
      <c r="BI278" s="118">
        <f t="shared" si="744"/>
        <v>0</v>
      </c>
      <c r="BJ278" s="118">
        <f t="shared" si="744"/>
        <v>0</v>
      </c>
      <c r="BK278" s="118">
        <f t="shared" si="744"/>
        <v>-212754.14</v>
      </c>
      <c r="BL278" s="118">
        <f t="shared" si="744"/>
        <v>611777.95453979995</v>
      </c>
      <c r="BM278" s="118">
        <f t="shared" si="744"/>
        <v>-94692.38</v>
      </c>
      <c r="BN278" s="118">
        <f t="shared" si="744"/>
        <v>251413.1</v>
      </c>
      <c r="BO278" s="118">
        <f t="shared" si="744"/>
        <v>-169095.81</v>
      </c>
      <c r="BP278" s="118">
        <f t="shared" ref="BP278:BV278" si="745">SUM(BP275:BP277)</f>
        <v>512274.09546020004</v>
      </c>
      <c r="BQ278" s="118">
        <f t="shared" si="745"/>
        <v>78602.64</v>
      </c>
      <c r="BR278" s="118">
        <f t="shared" si="745"/>
        <v>-12213.26</v>
      </c>
      <c r="BS278" s="118">
        <f t="shared" si="745"/>
        <v>283188.83</v>
      </c>
      <c r="BT278" s="118">
        <f t="shared" si="745"/>
        <v>503134.28</v>
      </c>
      <c r="BU278" s="118">
        <f t="shared" si="745"/>
        <v>15826.78</v>
      </c>
      <c r="BV278" s="118">
        <f t="shared" si="745"/>
        <v>115771.94</v>
      </c>
      <c r="BW278" s="118">
        <f t="shared" ref="BW278:CA278" si="746">SUM(BW275:BW277)</f>
        <v>585063.38</v>
      </c>
      <c r="BX278" s="118">
        <f t="shared" si="746"/>
        <v>0</v>
      </c>
      <c r="BY278" s="118">
        <f t="shared" si="746"/>
        <v>0</v>
      </c>
      <c r="BZ278" s="118">
        <f t="shared" si="746"/>
        <v>0</v>
      </c>
      <c r="CA278" s="118">
        <f t="shared" si="746"/>
        <v>0</v>
      </c>
    </row>
    <row r="279" spans="1:79" s="25" customFormat="1" x14ac:dyDescent="0.2">
      <c r="A279" s="39"/>
      <c r="B279" s="39" t="s">
        <v>261</v>
      </c>
      <c r="D279" s="115">
        <f t="shared" ref="D279:BO279" si="747">D274+D278</f>
        <v>0</v>
      </c>
      <c r="E279" s="115">
        <f t="shared" si="747"/>
        <v>0</v>
      </c>
      <c r="F279" s="115">
        <f t="shared" si="747"/>
        <v>0</v>
      </c>
      <c r="G279" s="115">
        <f t="shared" si="747"/>
        <v>0</v>
      </c>
      <c r="H279" s="115">
        <f t="shared" si="747"/>
        <v>0</v>
      </c>
      <c r="I279" s="115">
        <f t="shared" si="747"/>
        <v>0</v>
      </c>
      <c r="J279" s="115">
        <f t="shared" si="747"/>
        <v>0</v>
      </c>
      <c r="K279" s="115">
        <f t="shared" si="747"/>
        <v>0</v>
      </c>
      <c r="L279" s="115">
        <f t="shared" si="747"/>
        <v>0</v>
      </c>
      <c r="M279" s="115">
        <f t="shared" si="747"/>
        <v>0</v>
      </c>
      <c r="N279" s="115">
        <f t="shared" si="747"/>
        <v>0</v>
      </c>
      <c r="O279" s="115">
        <f t="shared" si="747"/>
        <v>0</v>
      </c>
      <c r="P279" s="115">
        <f t="shared" si="747"/>
        <v>0</v>
      </c>
      <c r="Q279" s="115">
        <f t="shared" si="747"/>
        <v>0</v>
      </c>
      <c r="R279" s="115">
        <f t="shared" si="747"/>
        <v>0</v>
      </c>
      <c r="S279" s="115">
        <f t="shared" si="747"/>
        <v>0</v>
      </c>
      <c r="T279" s="115">
        <f t="shared" si="747"/>
        <v>0</v>
      </c>
      <c r="U279" s="115">
        <f t="shared" si="747"/>
        <v>0</v>
      </c>
      <c r="V279" s="115">
        <f t="shared" si="747"/>
        <v>0</v>
      </c>
      <c r="W279" s="115">
        <f t="shared" si="747"/>
        <v>0</v>
      </c>
      <c r="X279" s="115">
        <f t="shared" si="747"/>
        <v>0</v>
      </c>
      <c r="Y279" s="115">
        <f t="shared" si="747"/>
        <v>0</v>
      </c>
      <c r="Z279" s="115">
        <f t="shared" si="747"/>
        <v>0</v>
      </c>
      <c r="AA279" s="115">
        <f t="shared" si="747"/>
        <v>0</v>
      </c>
      <c r="AB279" s="115">
        <f t="shared" si="747"/>
        <v>0</v>
      </c>
      <c r="AC279" s="115">
        <f t="shared" si="747"/>
        <v>0</v>
      </c>
      <c r="AD279" s="115">
        <f t="shared" si="747"/>
        <v>0</v>
      </c>
      <c r="AE279" s="115">
        <f t="shared" si="747"/>
        <v>0</v>
      </c>
      <c r="AF279" s="115">
        <f t="shared" si="747"/>
        <v>0</v>
      </c>
      <c r="AG279" s="115">
        <f t="shared" si="747"/>
        <v>0</v>
      </c>
      <c r="AH279" s="115">
        <f t="shared" si="747"/>
        <v>0</v>
      </c>
      <c r="AI279" s="115">
        <f t="shared" si="747"/>
        <v>0</v>
      </c>
      <c r="AJ279" s="115">
        <f t="shared" si="747"/>
        <v>0</v>
      </c>
      <c r="AK279" s="115">
        <f t="shared" si="747"/>
        <v>0</v>
      </c>
      <c r="AL279" s="115">
        <f t="shared" si="747"/>
        <v>0</v>
      </c>
      <c r="AM279" s="115">
        <f t="shared" si="747"/>
        <v>0</v>
      </c>
      <c r="AN279" s="115">
        <f t="shared" si="747"/>
        <v>0</v>
      </c>
      <c r="AO279" s="115">
        <f t="shared" si="747"/>
        <v>0</v>
      </c>
      <c r="AP279" s="115">
        <f t="shared" si="747"/>
        <v>0</v>
      </c>
      <c r="AQ279" s="115">
        <f t="shared" si="747"/>
        <v>0</v>
      </c>
      <c r="AR279" s="115">
        <f t="shared" si="747"/>
        <v>0</v>
      </c>
      <c r="AS279" s="115">
        <f t="shared" si="747"/>
        <v>0</v>
      </c>
      <c r="AT279" s="115">
        <f t="shared" si="747"/>
        <v>0</v>
      </c>
      <c r="AU279" s="115">
        <f t="shared" si="747"/>
        <v>0</v>
      </c>
      <c r="AV279" s="115">
        <f t="shared" si="747"/>
        <v>0</v>
      </c>
      <c r="AW279" s="115">
        <f t="shared" si="747"/>
        <v>0</v>
      </c>
      <c r="AX279" s="115">
        <f t="shared" si="747"/>
        <v>0</v>
      </c>
      <c r="AY279" s="115">
        <f t="shared" si="747"/>
        <v>0</v>
      </c>
      <c r="AZ279" s="115">
        <f t="shared" si="747"/>
        <v>0</v>
      </c>
      <c r="BA279" s="115">
        <f t="shared" si="747"/>
        <v>0</v>
      </c>
      <c r="BB279" s="115">
        <f t="shared" si="747"/>
        <v>0</v>
      </c>
      <c r="BC279" s="115">
        <f t="shared" si="747"/>
        <v>0</v>
      </c>
      <c r="BD279" s="115">
        <f t="shared" si="747"/>
        <v>0</v>
      </c>
      <c r="BE279" s="115">
        <f t="shared" si="747"/>
        <v>0</v>
      </c>
      <c r="BF279" s="115">
        <f t="shared" si="747"/>
        <v>0</v>
      </c>
      <c r="BG279" s="115">
        <f t="shared" si="747"/>
        <v>0</v>
      </c>
      <c r="BH279" s="115">
        <f t="shared" si="747"/>
        <v>0</v>
      </c>
      <c r="BI279" s="115">
        <f t="shared" si="747"/>
        <v>0</v>
      </c>
      <c r="BJ279" s="115">
        <f t="shared" si="747"/>
        <v>0</v>
      </c>
      <c r="BK279" s="115">
        <f t="shared" si="747"/>
        <v>-212754.14</v>
      </c>
      <c r="BL279" s="115">
        <f t="shared" si="747"/>
        <v>399023.81453979993</v>
      </c>
      <c r="BM279" s="115">
        <f t="shared" si="747"/>
        <v>304331.43453979993</v>
      </c>
      <c r="BN279" s="115">
        <f t="shared" si="747"/>
        <v>555744.5345397999</v>
      </c>
      <c r="BO279" s="115">
        <f t="shared" si="747"/>
        <v>386648.72453979991</v>
      </c>
      <c r="BP279" s="115">
        <f t="shared" ref="BP279:BV279" si="748">BP274+BP278</f>
        <v>898922.82</v>
      </c>
      <c r="BQ279" s="115">
        <f t="shared" si="748"/>
        <v>977525.46</v>
      </c>
      <c r="BR279" s="115">
        <f t="shared" si="748"/>
        <v>965312.2</v>
      </c>
      <c r="BS279" s="115">
        <f t="shared" si="748"/>
        <v>1248501.03</v>
      </c>
      <c r="BT279" s="115">
        <f t="shared" si="748"/>
        <v>1751635.31</v>
      </c>
      <c r="BU279" s="115">
        <f t="shared" si="748"/>
        <v>1767462.09</v>
      </c>
      <c r="BV279" s="115">
        <f t="shared" si="748"/>
        <v>1883234.03</v>
      </c>
      <c r="BW279" s="115">
        <f t="shared" ref="BW279:CA279" si="749">BW274+BW278</f>
        <v>2468297.41</v>
      </c>
      <c r="BX279" s="115">
        <f t="shared" si="749"/>
        <v>2468297.41</v>
      </c>
      <c r="BY279" s="115">
        <f t="shared" si="749"/>
        <v>2468297.41</v>
      </c>
      <c r="BZ279" s="115">
        <f t="shared" si="749"/>
        <v>2468297.41</v>
      </c>
      <c r="CA279" s="115">
        <f t="shared" si="749"/>
        <v>2468297.41</v>
      </c>
    </row>
    <row r="280" spans="1:79" s="25" customFormat="1" x14ac:dyDescent="0.2">
      <c r="A280" s="39"/>
      <c r="B280" s="39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  <c r="AI280" s="114"/>
      <c r="AJ280" s="114"/>
      <c r="AK280" s="114"/>
      <c r="AL280" s="114"/>
      <c r="AM280" s="114"/>
      <c r="AN280" s="114"/>
      <c r="AO280" s="114"/>
      <c r="AP280" s="114"/>
      <c r="AQ280" s="114"/>
      <c r="AR280" s="114"/>
      <c r="AS280" s="114"/>
      <c r="AT280" s="114"/>
      <c r="AU280" s="114"/>
      <c r="AV280" s="114"/>
      <c r="AW280" s="114"/>
      <c r="AX280" s="114"/>
      <c r="AY280" s="114"/>
      <c r="AZ280" s="114"/>
      <c r="BA280" s="114"/>
      <c r="BB280" s="114"/>
      <c r="BC280" s="114"/>
      <c r="BD280" s="114"/>
      <c r="BE280" s="114"/>
      <c r="BF280" s="114"/>
      <c r="BG280" s="114"/>
      <c r="BH280" s="114"/>
      <c r="BI280" s="114"/>
      <c r="BJ280" s="114"/>
      <c r="BK280" s="114"/>
      <c r="BL280" s="114"/>
      <c r="BM280" s="114"/>
      <c r="BN280" s="114"/>
      <c r="BO280" s="114"/>
      <c r="BP280" s="114"/>
      <c r="BQ280" s="114"/>
      <c r="BR280" s="114"/>
      <c r="BS280" s="114"/>
      <c r="BT280" s="114"/>
      <c r="BU280" s="114"/>
      <c r="BV280" s="114"/>
    </row>
    <row r="281" spans="1:79" x14ac:dyDescent="0.2">
      <c r="A281" s="106" t="s">
        <v>273</v>
      </c>
      <c r="C281" s="114">
        <v>18237241</v>
      </c>
      <c r="D281" s="116"/>
      <c r="E281" s="116"/>
      <c r="F281" s="116"/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  <c r="Y281" s="116"/>
      <c r="Z281" s="116"/>
      <c r="AA281" s="116"/>
      <c r="AB281" s="116"/>
      <c r="AC281" s="116"/>
      <c r="AD281" s="116"/>
      <c r="AE281" s="116"/>
      <c r="AF281" s="116"/>
      <c r="AG281" s="116"/>
      <c r="AH281" s="116"/>
      <c r="AI281" s="116"/>
      <c r="AJ281" s="116"/>
      <c r="AK281" s="116"/>
      <c r="AL281" s="116"/>
      <c r="AM281" s="116"/>
      <c r="AN281" s="116"/>
      <c r="AO281" s="116"/>
      <c r="AP281" s="116"/>
      <c r="AQ281" s="116"/>
      <c r="AR281" s="116"/>
      <c r="AS281" s="116"/>
      <c r="AT281" s="116"/>
      <c r="AU281" s="116"/>
      <c r="AV281" s="116"/>
      <c r="AW281" s="116"/>
      <c r="AX281" s="116"/>
      <c r="AY281" s="116"/>
      <c r="AZ281" s="116"/>
      <c r="BA281" s="116"/>
      <c r="BB281" s="116"/>
      <c r="BC281" s="116"/>
      <c r="BD281" s="116"/>
      <c r="BE281" s="116"/>
      <c r="BF281" s="116"/>
      <c r="BG281" s="116"/>
      <c r="BH281" s="116"/>
      <c r="BI281" s="116"/>
      <c r="BJ281" s="116"/>
      <c r="BK281" s="116"/>
      <c r="BL281" s="116"/>
      <c r="BM281" s="116"/>
      <c r="BN281" s="116"/>
      <c r="BO281" s="116"/>
      <c r="BP281" s="116"/>
      <c r="BQ281" s="116"/>
      <c r="BR281" s="116"/>
      <c r="BS281" s="116"/>
      <c r="BT281" s="116"/>
      <c r="BU281" s="116"/>
      <c r="BV281" s="116"/>
      <c r="BY281" s="25"/>
      <c r="BZ281" s="25"/>
      <c r="CA281" s="25"/>
    </row>
    <row r="282" spans="1:79" x14ac:dyDescent="0.2">
      <c r="B282" s="39" t="s">
        <v>257</v>
      </c>
      <c r="C282" s="114">
        <v>25400641</v>
      </c>
      <c r="D282" s="115">
        <f t="shared" ref="D282:BO282" si="750">C287</f>
        <v>0</v>
      </c>
      <c r="E282" s="115">
        <f t="shared" si="750"/>
        <v>0</v>
      </c>
      <c r="F282" s="115">
        <f t="shared" si="750"/>
        <v>0</v>
      </c>
      <c r="G282" s="115">
        <f t="shared" si="750"/>
        <v>0</v>
      </c>
      <c r="H282" s="115">
        <f t="shared" si="750"/>
        <v>0</v>
      </c>
      <c r="I282" s="115">
        <f t="shared" si="750"/>
        <v>0</v>
      </c>
      <c r="J282" s="115">
        <f t="shared" si="750"/>
        <v>0</v>
      </c>
      <c r="K282" s="115">
        <f t="shared" si="750"/>
        <v>0</v>
      </c>
      <c r="L282" s="115">
        <f t="shared" si="750"/>
        <v>0</v>
      </c>
      <c r="M282" s="115">
        <f t="shared" si="750"/>
        <v>0</v>
      </c>
      <c r="N282" s="115">
        <f t="shared" si="750"/>
        <v>0</v>
      </c>
      <c r="O282" s="115">
        <f t="shared" si="750"/>
        <v>0</v>
      </c>
      <c r="P282" s="115">
        <f t="shared" si="750"/>
        <v>0</v>
      </c>
      <c r="Q282" s="115">
        <f t="shared" si="750"/>
        <v>0</v>
      </c>
      <c r="R282" s="115">
        <f t="shared" si="750"/>
        <v>0</v>
      </c>
      <c r="S282" s="115">
        <f t="shared" si="750"/>
        <v>0</v>
      </c>
      <c r="T282" s="115">
        <f t="shared" si="750"/>
        <v>0</v>
      </c>
      <c r="U282" s="115">
        <f t="shared" si="750"/>
        <v>0</v>
      </c>
      <c r="V282" s="115">
        <f t="shared" si="750"/>
        <v>0</v>
      </c>
      <c r="W282" s="115">
        <f t="shared" si="750"/>
        <v>0</v>
      </c>
      <c r="X282" s="115">
        <f t="shared" si="750"/>
        <v>0</v>
      </c>
      <c r="Y282" s="115">
        <f t="shared" si="750"/>
        <v>0</v>
      </c>
      <c r="Z282" s="115">
        <f t="shared" si="750"/>
        <v>0</v>
      </c>
      <c r="AA282" s="115">
        <f t="shared" si="750"/>
        <v>0</v>
      </c>
      <c r="AB282" s="115">
        <f t="shared" si="750"/>
        <v>0</v>
      </c>
      <c r="AC282" s="115">
        <f t="shared" si="750"/>
        <v>0</v>
      </c>
      <c r="AD282" s="115">
        <f t="shared" si="750"/>
        <v>0</v>
      </c>
      <c r="AE282" s="115">
        <f t="shared" si="750"/>
        <v>0</v>
      </c>
      <c r="AF282" s="115">
        <f t="shared" si="750"/>
        <v>0</v>
      </c>
      <c r="AG282" s="115">
        <f t="shared" si="750"/>
        <v>0</v>
      </c>
      <c r="AH282" s="115">
        <f t="shared" si="750"/>
        <v>0</v>
      </c>
      <c r="AI282" s="115">
        <f t="shared" si="750"/>
        <v>0</v>
      </c>
      <c r="AJ282" s="115">
        <f t="shared" si="750"/>
        <v>0</v>
      </c>
      <c r="AK282" s="115">
        <f t="shared" si="750"/>
        <v>0</v>
      </c>
      <c r="AL282" s="115">
        <f t="shared" si="750"/>
        <v>0</v>
      </c>
      <c r="AM282" s="115">
        <f t="shared" si="750"/>
        <v>0</v>
      </c>
      <c r="AN282" s="115">
        <f t="shared" si="750"/>
        <v>0</v>
      </c>
      <c r="AO282" s="115">
        <f t="shared" si="750"/>
        <v>0</v>
      </c>
      <c r="AP282" s="115">
        <f t="shared" si="750"/>
        <v>0</v>
      </c>
      <c r="AQ282" s="115">
        <f t="shared" si="750"/>
        <v>0</v>
      </c>
      <c r="AR282" s="115">
        <f t="shared" si="750"/>
        <v>0</v>
      </c>
      <c r="AS282" s="115">
        <f t="shared" si="750"/>
        <v>0</v>
      </c>
      <c r="AT282" s="115">
        <f t="shared" si="750"/>
        <v>0</v>
      </c>
      <c r="AU282" s="115">
        <f t="shared" si="750"/>
        <v>0</v>
      </c>
      <c r="AV282" s="115">
        <f t="shared" si="750"/>
        <v>0</v>
      </c>
      <c r="AW282" s="115">
        <f t="shared" si="750"/>
        <v>0</v>
      </c>
      <c r="AX282" s="115">
        <f t="shared" si="750"/>
        <v>0</v>
      </c>
      <c r="AY282" s="115">
        <f t="shared" si="750"/>
        <v>0</v>
      </c>
      <c r="AZ282" s="115">
        <f t="shared" si="750"/>
        <v>0</v>
      </c>
      <c r="BA282" s="115">
        <f t="shared" si="750"/>
        <v>0</v>
      </c>
      <c r="BB282" s="115">
        <f t="shared" si="750"/>
        <v>0</v>
      </c>
      <c r="BC282" s="115">
        <f t="shared" si="750"/>
        <v>0</v>
      </c>
      <c r="BD282" s="115">
        <f t="shared" si="750"/>
        <v>0</v>
      </c>
      <c r="BE282" s="115">
        <f t="shared" si="750"/>
        <v>0</v>
      </c>
      <c r="BF282" s="115">
        <f t="shared" si="750"/>
        <v>0</v>
      </c>
      <c r="BG282" s="115">
        <f t="shared" si="750"/>
        <v>0</v>
      </c>
      <c r="BH282" s="115">
        <f t="shared" si="750"/>
        <v>0</v>
      </c>
      <c r="BI282" s="115">
        <f t="shared" si="750"/>
        <v>0</v>
      </c>
      <c r="BJ282" s="115">
        <f t="shared" si="750"/>
        <v>0</v>
      </c>
      <c r="BK282" s="115">
        <f t="shared" si="750"/>
        <v>0</v>
      </c>
      <c r="BL282" s="115">
        <f t="shared" si="750"/>
        <v>-35937.72</v>
      </c>
      <c r="BM282" s="115">
        <f t="shared" si="750"/>
        <v>-240266.59207911001</v>
      </c>
      <c r="BN282" s="115">
        <f t="shared" si="750"/>
        <v>-778802.92207910994</v>
      </c>
      <c r="BO282" s="115">
        <f t="shared" si="750"/>
        <v>-995827.12207911001</v>
      </c>
      <c r="BP282" s="115">
        <f t="shared" ref="BP282" si="751">BO287</f>
        <v>-1915059.41207911</v>
      </c>
      <c r="BQ282" s="115">
        <f t="shared" ref="BQ282" si="752">BP287</f>
        <v>-2600165.56</v>
      </c>
      <c r="BR282" s="115">
        <f t="shared" ref="BR282" si="753">BQ287</f>
        <v>-2530288.48</v>
      </c>
      <c r="BS282" s="115">
        <f t="shared" ref="BS282" si="754">BR287</f>
        <v>-3193429.84</v>
      </c>
      <c r="BT282" s="115">
        <f t="shared" ref="BT282" si="755">BS287</f>
        <v>-3757773.8899999997</v>
      </c>
      <c r="BU282" s="115">
        <f t="shared" ref="BU282" si="756">BT287</f>
        <v>-3240515.3999999994</v>
      </c>
      <c r="BV282" s="115">
        <f t="shared" ref="BV282" si="757">BU287</f>
        <v>-3521357.3699999992</v>
      </c>
      <c r="BW282" s="115">
        <f t="shared" ref="BW282" si="758">BV287</f>
        <v>-3733056.0899999994</v>
      </c>
      <c r="BX282" s="115">
        <f t="shared" ref="BX282" si="759">BW287</f>
        <v>-3615896.9699999993</v>
      </c>
      <c r="BY282" s="115">
        <f t="shared" ref="BY282" si="760">BX287</f>
        <v>-3615896.9699999993</v>
      </c>
      <c r="BZ282" s="115">
        <f t="shared" ref="BZ282" si="761">BY287</f>
        <v>-3615896.9699999993</v>
      </c>
      <c r="CA282" s="115">
        <f t="shared" ref="CA282" si="762">BZ287</f>
        <v>-3615896.9699999993</v>
      </c>
    </row>
    <row r="283" spans="1:79" x14ac:dyDescent="0.2">
      <c r="A283" s="121"/>
      <c r="B283" s="116" t="s">
        <v>258</v>
      </c>
      <c r="C283" s="116"/>
      <c r="D283" s="123">
        <v>0</v>
      </c>
      <c r="E283" s="123">
        <v>0</v>
      </c>
      <c r="F283" s="123">
        <v>0</v>
      </c>
      <c r="G283" s="123">
        <v>0</v>
      </c>
      <c r="H283" s="123">
        <v>0</v>
      </c>
      <c r="I283" s="123">
        <v>0</v>
      </c>
      <c r="J283" s="123">
        <v>0</v>
      </c>
      <c r="K283" s="123">
        <v>0</v>
      </c>
      <c r="L283" s="123">
        <v>0</v>
      </c>
      <c r="M283" s="123">
        <v>0</v>
      </c>
      <c r="N283" s="123">
        <v>0</v>
      </c>
      <c r="O283" s="123">
        <v>0</v>
      </c>
      <c r="P283" s="123">
        <v>0</v>
      </c>
      <c r="Q283" s="123">
        <v>0</v>
      </c>
      <c r="R283" s="123">
        <v>0</v>
      </c>
      <c r="S283" s="123">
        <v>0</v>
      </c>
      <c r="T283" s="123">
        <v>0</v>
      </c>
      <c r="U283" s="123">
        <v>0</v>
      </c>
      <c r="V283" s="123">
        <v>0</v>
      </c>
      <c r="W283" s="123">
        <v>0</v>
      </c>
      <c r="X283" s="123">
        <v>0</v>
      </c>
      <c r="Y283" s="123">
        <v>0</v>
      </c>
      <c r="Z283" s="123">
        <v>0</v>
      </c>
      <c r="AA283" s="123">
        <v>0</v>
      </c>
      <c r="AB283" s="123">
        <v>0</v>
      </c>
      <c r="AC283" s="123">
        <v>0</v>
      </c>
      <c r="AD283" s="123">
        <v>0</v>
      </c>
      <c r="AE283" s="123">
        <v>0</v>
      </c>
      <c r="AF283" s="123">
        <v>0</v>
      </c>
      <c r="AG283" s="123">
        <v>0</v>
      </c>
      <c r="AH283" s="123">
        <v>0</v>
      </c>
      <c r="AI283" s="123">
        <v>0</v>
      </c>
      <c r="AJ283" s="123">
        <v>0</v>
      </c>
      <c r="AK283" s="123">
        <v>0</v>
      </c>
      <c r="AL283" s="123">
        <v>0</v>
      </c>
      <c r="AM283" s="123">
        <v>0</v>
      </c>
      <c r="AN283" s="123">
        <v>0</v>
      </c>
      <c r="AO283" s="123">
        <v>0</v>
      </c>
      <c r="AP283" s="123">
        <v>0</v>
      </c>
      <c r="AQ283" s="123">
        <v>0</v>
      </c>
      <c r="AR283" s="123">
        <v>0</v>
      </c>
      <c r="AS283" s="123">
        <v>0</v>
      </c>
      <c r="AT283" s="123">
        <v>0</v>
      </c>
      <c r="AU283" s="123">
        <v>0</v>
      </c>
      <c r="AV283" s="123">
        <v>0</v>
      </c>
      <c r="AW283" s="123">
        <v>0</v>
      </c>
      <c r="AX283" s="123">
        <v>0</v>
      </c>
      <c r="AY283" s="123">
        <v>0</v>
      </c>
      <c r="AZ283" s="123">
        <v>0</v>
      </c>
      <c r="BA283" s="123">
        <v>0</v>
      </c>
      <c r="BB283" s="123">
        <v>0</v>
      </c>
      <c r="BC283" s="123">
        <v>0</v>
      </c>
      <c r="BD283" s="123">
        <v>0</v>
      </c>
      <c r="BE283" s="123">
        <v>0</v>
      </c>
      <c r="BF283" s="123">
        <v>0</v>
      </c>
      <c r="BG283" s="123">
        <v>0</v>
      </c>
      <c r="BH283" s="123">
        <v>0</v>
      </c>
      <c r="BI283" s="123">
        <v>0</v>
      </c>
      <c r="BJ283" s="123">
        <v>0</v>
      </c>
      <c r="BK283" s="123">
        <v>0</v>
      </c>
      <c r="BL283" s="123">
        <v>0</v>
      </c>
      <c r="BM283" s="123">
        <v>0</v>
      </c>
      <c r="BN283" s="123">
        <v>0</v>
      </c>
      <c r="BO283" s="123">
        <v>0</v>
      </c>
      <c r="BP283" s="123">
        <v>-1050.2879208899903</v>
      </c>
      <c r="BQ283" s="123">
        <v>0</v>
      </c>
      <c r="BR283" s="123">
        <v>0</v>
      </c>
      <c r="BS283" s="123">
        <v>0</v>
      </c>
      <c r="BT283" s="123">
        <v>0</v>
      </c>
      <c r="BU283" s="123">
        <v>0</v>
      </c>
      <c r="BV283" s="123">
        <v>0</v>
      </c>
      <c r="BW283" s="123">
        <v>0</v>
      </c>
      <c r="BX283" s="123"/>
      <c r="BY283" s="123"/>
      <c r="BZ283" s="305"/>
      <c r="CA283" s="305"/>
    </row>
    <row r="284" spans="1:79" x14ac:dyDescent="0.2">
      <c r="A284" s="121"/>
      <c r="B284" s="116" t="s">
        <v>288</v>
      </c>
      <c r="C284" s="116"/>
      <c r="D284" s="123">
        <v>0</v>
      </c>
      <c r="E284" s="123">
        <v>0</v>
      </c>
      <c r="F284" s="123">
        <v>0</v>
      </c>
      <c r="G284" s="123">
        <v>0</v>
      </c>
      <c r="H284" s="123">
        <v>0</v>
      </c>
      <c r="I284" s="123">
        <v>0</v>
      </c>
      <c r="J284" s="123">
        <v>0</v>
      </c>
      <c r="K284" s="123">
        <v>0</v>
      </c>
      <c r="L284" s="123">
        <v>0</v>
      </c>
      <c r="M284" s="123">
        <v>0</v>
      </c>
      <c r="N284" s="123">
        <v>0</v>
      </c>
      <c r="O284" s="123">
        <v>0</v>
      </c>
      <c r="P284" s="123">
        <v>0</v>
      </c>
      <c r="Q284" s="123">
        <v>0</v>
      </c>
      <c r="R284" s="123">
        <v>0</v>
      </c>
      <c r="S284" s="123">
        <v>0</v>
      </c>
      <c r="T284" s="123">
        <v>0</v>
      </c>
      <c r="U284" s="123">
        <v>0</v>
      </c>
      <c r="V284" s="123">
        <v>0</v>
      </c>
      <c r="W284" s="123">
        <v>0</v>
      </c>
      <c r="X284" s="123">
        <v>0</v>
      </c>
      <c r="Y284" s="123">
        <v>0</v>
      </c>
      <c r="Z284" s="123">
        <v>0</v>
      </c>
      <c r="AA284" s="123">
        <v>0</v>
      </c>
      <c r="AB284" s="123">
        <v>0</v>
      </c>
      <c r="AC284" s="123">
        <v>0</v>
      </c>
      <c r="AD284" s="123">
        <v>0</v>
      </c>
      <c r="AE284" s="123">
        <v>0</v>
      </c>
      <c r="AF284" s="123">
        <v>0</v>
      </c>
      <c r="AG284" s="123">
        <v>0</v>
      </c>
      <c r="AH284" s="123">
        <v>0</v>
      </c>
      <c r="AI284" s="123">
        <v>0</v>
      </c>
      <c r="AJ284" s="123">
        <v>0</v>
      </c>
      <c r="AK284" s="123">
        <v>0</v>
      </c>
      <c r="AL284" s="123">
        <v>0</v>
      </c>
      <c r="AM284" s="123">
        <v>0</v>
      </c>
      <c r="AN284" s="123">
        <v>0</v>
      </c>
      <c r="AO284" s="123">
        <v>0</v>
      </c>
      <c r="AP284" s="123">
        <v>0</v>
      </c>
      <c r="AQ284" s="123">
        <v>0</v>
      </c>
      <c r="AR284" s="123">
        <v>0</v>
      </c>
      <c r="AS284" s="123">
        <v>0</v>
      </c>
      <c r="AT284" s="123">
        <v>0</v>
      </c>
      <c r="AU284" s="123">
        <v>0</v>
      </c>
      <c r="AV284" s="123">
        <v>0</v>
      </c>
      <c r="AW284" s="123">
        <v>0</v>
      </c>
      <c r="AX284" s="123">
        <v>0</v>
      </c>
      <c r="AY284" s="123">
        <v>0</v>
      </c>
      <c r="AZ284" s="123">
        <v>0</v>
      </c>
      <c r="BA284" s="123">
        <v>0</v>
      </c>
      <c r="BB284" s="123">
        <v>0</v>
      </c>
      <c r="BC284" s="123">
        <v>0</v>
      </c>
      <c r="BD284" s="123">
        <v>0</v>
      </c>
      <c r="BE284" s="123">
        <v>0</v>
      </c>
      <c r="BF284" s="123">
        <v>0</v>
      </c>
      <c r="BG284" s="123">
        <v>0</v>
      </c>
      <c r="BH284" s="123">
        <v>0</v>
      </c>
      <c r="BI284" s="123">
        <v>0</v>
      </c>
      <c r="BJ284" s="123">
        <v>0</v>
      </c>
      <c r="BK284" s="123">
        <v>0</v>
      </c>
      <c r="BL284" s="305">
        <v>36988.007920889992</v>
      </c>
      <c r="BM284" s="123">
        <v>0</v>
      </c>
      <c r="BN284" s="123">
        <v>0</v>
      </c>
      <c r="BO284" s="123">
        <v>0</v>
      </c>
      <c r="BP284" s="123">
        <v>0</v>
      </c>
      <c r="BQ284" s="123">
        <v>0</v>
      </c>
      <c r="BR284" s="123">
        <v>0</v>
      </c>
      <c r="BS284" s="123">
        <v>0</v>
      </c>
      <c r="BT284" s="123">
        <v>0</v>
      </c>
      <c r="BU284" s="123">
        <v>0</v>
      </c>
      <c r="BV284" s="123">
        <v>0</v>
      </c>
      <c r="BW284" s="123">
        <v>0</v>
      </c>
      <c r="BX284" s="123"/>
      <c r="BY284" s="123"/>
      <c r="BZ284" s="305"/>
      <c r="CA284" s="305"/>
    </row>
    <row r="285" spans="1:79" x14ac:dyDescent="0.2">
      <c r="A285" s="116"/>
      <c r="B285" s="116" t="s">
        <v>270</v>
      </c>
      <c r="C285" s="124"/>
      <c r="D285" s="305">
        <v>0</v>
      </c>
      <c r="E285" s="305">
        <v>0</v>
      </c>
      <c r="F285" s="305">
        <v>0</v>
      </c>
      <c r="G285" s="305">
        <v>0</v>
      </c>
      <c r="H285" s="305">
        <v>0</v>
      </c>
      <c r="I285" s="305">
        <v>0</v>
      </c>
      <c r="J285" s="305">
        <v>0</v>
      </c>
      <c r="K285" s="305">
        <v>0</v>
      </c>
      <c r="L285" s="305">
        <v>0</v>
      </c>
      <c r="M285" s="305">
        <v>0</v>
      </c>
      <c r="N285" s="305">
        <v>0</v>
      </c>
      <c r="O285" s="305">
        <v>0</v>
      </c>
      <c r="P285" s="305">
        <v>0</v>
      </c>
      <c r="Q285" s="305">
        <v>0</v>
      </c>
      <c r="R285" s="305">
        <v>0</v>
      </c>
      <c r="S285" s="305">
        <v>0</v>
      </c>
      <c r="T285" s="305">
        <v>0</v>
      </c>
      <c r="U285" s="305">
        <v>0</v>
      </c>
      <c r="V285" s="305">
        <v>0</v>
      </c>
      <c r="W285" s="305">
        <v>0</v>
      </c>
      <c r="X285" s="305">
        <v>0</v>
      </c>
      <c r="Y285" s="305">
        <v>0</v>
      </c>
      <c r="Z285" s="305">
        <v>0</v>
      </c>
      <c r="AA285" s="305">
        <v>0</v>
      </c>
      <c r="AB285" s="305">
        <v>0</v>
      </c>
      <c r="AC285" s="305">
        <v>0</v>
      </c>
      <c r="AD285" s="305">
        <v>0</v>
      </c>
      <c r="AE285" s="305">
        <v>0</v>
      </c>
      <c r="AF285" s="305">
        <v>0</v>
      </c>
      <c r="AG285" s="305">
        <v>0</v>
      </c>
      <c r="AH285" s="305">
        <v>0</v>
      </c>
      <c r="AI285" s="305">
        <v>0</v>
      </c>
      <c r="AJ285" s="305">
        <v>0</v>
      </c>
      <c r="AK285" s="305">
        <v>0</v>
      </c>
      <c r="AL285" s="305">
        <v>0</v>
      </c>
      <c r="AM285" s="305">
        <v>0</v>
      </c>
      <c r="AN285" s="305">
        <v>0</v>
      </c>
      <c r="AO285" s="305">
        <v>0</v>
      </c>
      <c r="AP285" s="305">
        <v>0</v>
      </c>
      <c r="AQ285" s="305">
        <v>0</v>
      </c>
      <c r="AR285" s="305">
        <v>0</v>
      </c>
      <c r="AS285" s="305">
        <v>0</v>
      </c>
      <c r="AT285" s="305">
        <v>0</v>
      </c>
      <c r="AU285" s="305">
        <v>0</v>
      </c>
      <c r="AV285" s="305">
        <v>0</v>
      </c>
      <c r="AW285" s="305">
        <v>0</v>
      </c>
      <c r="AX285" s="305">
        <v>0</v>
      </c>
      <c r="AY285" s="305">
        <v>0</v>
      </c>
      <c r="AZ285" s="305">
        <v>0</v>
      </c>
      <c r="BA285" s="305">
        <v>0</v>
      </c>
      <c r="BB285" s="305">
        <v>0</v>
      </c>
      <c r="BC285" s="305">
        <v>0</v>
      </c>
      <c r="BD285" s="305">
        <v>0</v>
      </c>
      <c r="BE285" s="305">
        <v>0</v>
      </c>
      <c r="BF285" s="305">
        <v>0</v>
      </c>
      <c r="BG285" s="305">
        <v>0</v>
      </c>
      <c r="BH285" s="305">
        <v>0</v>
      </c>
      <c r="BI285" s="305">
        <v>0</v>
      </c>
      <c r="BJ285" s="305">
        <v>0</v>
      </c>
      <c r="BK285" s="305">
        <v>-35937.72</v>
      </c>
      <c r="BL285" s="117">
        <f>'FPC Sch 7A,11,25,29,35,43'!C36</f>
        <v>-241316.88</v>
      </c>
      <c r="BM285" s="117">
        <f>'FPC Sch 7A,11,25,29,35,43'!D36</f>
        <v>-538536.32999999996</v>
      </c>
      <c r="BN285" s="117">
        <f>'FPC Sch 7A,11,25,29,35,43'!E36</f>
        <v>-217024.2</v>
      </c>
      <c r="BO285" s="117">
        <f>'FPC Sch 7A,11,25,29,35,43'!F36</f>
        <v>-919232.29</v>
      </c>
      <c r="BP285" s="117">
        <f>'FPC Sch 7A,11,25,29,35,43'!G36</f>
        <v>-684055.86</v>
      </c>
      <c r="BQ285" s="117">
        <f>'FPC Sch 7A,11,25,29,35,43'!H36</f>
        <v>69877.08</v>
      </c>
      <c r="BR285" s="117">
        <f>'FPC Sch 7A,11,25,29,35,43'!I36</f>
        <v>-663141.36</v>
      </c>
      <c r="BS285" s="117">
        <f>'FPC Sch 7A,11,25,29,35,43'!J36</f>
        <v>-564344.05000000005</v>
      </c>
      <c r="BT285" s="117">
        <f>'FPC Sch 7A,11,25,29,35,43'!K36</f>
        <v>517258.49</v>
      </c>
      <c r="BU285" s="117">
        <f>'FPC Sch 7A,11,25,29,35,43'!L36</f>
        <v>-280841.96999999997</v>
      </c>
      <c r="BV285" s="117">
        <f>'FPC Sch 7A,11,25,29,35,43'!M36</f>
        <v>-211698.72</v>
      </c>
      <c r="BW285" s="117">
        <f>'FPC Sch 7A,11,25,29,35,43'!N36</f>
        <v>117159.12</v>
      </c>
      <c r="BX285" s="117"/>
      <c r="BY285" s="117"/>
      <c r="BZ285" s="305"/>
      <c r="CA285" s="305"/>
    </row>
    <row r="286" spans="1:79" x14ac:dyDescent="0.2">
      <c r="B286" s="39" t="s">
        <v>260</v>
      </c>
      <c r="D286" s="118">
        <f t="shared" ref="D286:BO286" si="763">SUM(D283:D285)</f>
        <v>0</v>
      </c>
      <c r="E286" s="118">
        <f t="shared" si="763"/>
        <v>0</v>
      </c>
      <c r="F286" s="118">
        <f t="shared" si="763"/>
        <v>0</v>
      </c>
      <c r="G286" s="118">
        <f t="shared" si="763"/>
        <v>0</v>
      </c>
      <c r="H286" s="118">
        <f t="shared" si="763"/>
        <v>0</v>
      </c>
      <c r="I286" s="118">
        <f t="shared" si="763"/>
        <v>0</v>
      </c>
      <c r="J286" s="118">
        <f t="shared" si="763"/>
        <v>0</v>
      </c>
      <c r="K286" s="118">
        <f t="shared" si="763"/>
        <v>0</v>
      </c>
      <c r="L286" s="118">
        <f t="shared" si="763"/>
        <v>0</v>
      </c>
      <c r="M286" s="118">
        <f t="shared" si="763"/>
        <v>0</v>
      </c>
      <c r="N286" s="118">
        <f t="shared" si="763"/>
        <v>0</v>
      </c>
      <c r="O286" s="118">
        <f t="shared" si="763"/>
        <v>0</v>
      </c>
      <c r="P286" s="118">
        <f t="shared" si="763"/>
        <v>0</v>
      </c>
      <c r="Q286" s="118">
        <f t="shared" si="763"/>
        <v>0</v>
      </c>
      <c r="R286" s="118">
        <f t="shared" si="763"/>
        <v>0</v>
      </c>
      <c r="S286" s="118">
        <f t="shared" si="763"/>
        <v>0</v>
      </c>
      <c r="T286" s="118">
        <f t="shared" si="763"/>
        <v>0</v>
      </c>
      <c r="U286" s="118">
        <f t="shared" si="763"/>
        <v>0</v>
      </c>
      <c r="V286" s="118">
        <f t="shared" si="763"/>
        <v>0</v>
      </c>
      <c r="W286" s="118">
        <f t="shared" si="763"/>
        <v>0</v>
      </c>
      <c r="X286" s="118">
        <f t="shared" si="763"/>
        <v>0</v>
      </c>
      <c r="Y286" s="118">
        <f t="shared" si="763"/>
        <v>0</v>
      </c>
      <c r="Z286" s="118">
        <f t="shared" si="763"/>
        <v>0</v>
      </c>
      <c r="AA286" s="118">
        <f t="shared" si="763"/>
        <v>0</v>
      </c>
      <c r="AB286" s="118">
        <f t="shared" si="763"/>
        <v>0</v>
      </c>
      <c r="AC286" s="118">
        <f t="shared" si="763"/>
        <v>0</v>
      </c>
      <c r="AD286" s="118">
        <f t="shared" si="763"/>
        <v>0</v>
      </c>
      <c r="AE286" s="118">
        <f t="shared" si="763"/>
        <v>0</v>
      </c>
      <c r="AF286" s="118">
        <f t="shared" si="763"/>
        <v>0</v>
      </c>
      <c r="AG286" s="118">
        <f t="shared" si="763"/>
        <v>0</v>
      </c>
      <c r="AH286" s="118">
        <f t="shared" si="763"/>
        <v>0</v>
      </c>
      <c r="AI286" s="118">
        <f t="shared" si="763"/>
        <v>0</v>
      </c>
      <c r="AJ286" s="118">
        <f t="shared" si="763"/>
        <v>0</v>
      </c>
      <c r="AK286" s="118">
        <f t="shared" si="763"/>
        <v>0</v>
      </c>
      <c r="AL286" s="118">
        <f t="shared" si="763"/>
        <v>0</v>
      </c>
      <c r="AM286" s="118">
        <f t="shared" si="763"/>
        <v>0</v>
      </c>
      <c r="AN286" s="118">
        <f t="shared" si="763"/>
        <v>0</v>
      </c>
      <c r="AO286" s="118">
        <f t="shared" si="763"/>
        <v>0</v>
      </c>
      <c r="AP286" s="118">
        <f t="shared" si="763"/>
        <v>0</v>
      </c>
      <c r="AQ286" s="118">
        <f t="shared" si="763"/>
        <v>0</v>
      </c>
      <c r="AR286" s="118">
        <f t="shared" si="763"/>
        <v>0</v>
      </c>
      <c r="AS286" s="118">
        <f t="shared" si="763"/>
        <v>0</v>
      </c>
      <c r="AT286" s="118">
        <f t="shared" si="763"/>
        <v>0</v>
      </c>
      <c r="AU286" s="118">
        <f t="shared" si="763"/>
        <v>0</v>
      </c>
      <c r="AV286" s="118">
        <f t="shared" si="763"/>
        <v>0</v>
      </c>
      <c r="AW286" s="118">
        <f t="shared" si="763"/>
        <v>0</v>
      </c>
      <c r="AX286" s="118">
        <f t="shared" si="763"/>
        <v>0</v>
      </c>
      <c r="AY286" s="118">
        <f t="shared" si="763"/>
        <v>0</v>
      </c>
      <c r="AZ286" s="118">
        <f t="shared" si="763"/>
        <v>0</v>
      </c>
      <c r="BA286" s="118">
        <f t="shared" si="763"/>
        <v>0</v>
      </c>
      <c r="BB286" s="118">
        <f t="shared" si="763"/>
        <v>0</v>
      </c>
      <c r="BC286" s="118">
        <f t="shared" si="763"/>
        <v>0</v>
      </c>
      <c r="BD286" s="118">
        <f t="shared" si="763"/>
        <v>0</v>
      </c>
      <c r="BE286" s="118">
        <f t="shared" si="763"/>
        <v>0</v>
      </c>
      <c r="BF286" s="118">
        <f t="shared" si="763"/>
        <v>0</v>
      </c>
      <c r="BG286" s="118">
        <f t="shared" si="763"/>
        <v>0</v>
      </c>
      <c r="BH286" s="118">
        <f t="shared" si="763"/>
        <v>0</v>
      </c>
      <c r="BI286" s="118">
        <f t="shared" si="763"/>
        <v>0</v>
      </c>
      <c r="BJ286" s="118">
        <f t="shared" si="763"/>
        <v>0</v>
      </c>
      <c r="BK286" s="118">
        <f t="shared" si="763"/>
        <v>-35937.72</v>
      </c>
      <c r="BL286" s="118">
        <f t="shared" si="763"/>
        <v>-204328.87207911001</v>
      </c>
      <c r="BM286" s="118">
        <f t="shared" si="763"/>
        <v>-538536.32999999996</v>
      </c>
      <c r="BN286" s="118">
        <f t="shared" si="763"/>
        <v>-217024.2</v>
      </c>
      <c r="BO286" s="118">
        <f t="shared" si="763"/>
        <v>-919232.29</v>
      </c>
      <c r="BP286" s="118">
        <f t="shared" ref="BP286:BV286" si="764">SUM(BP283:BP285)</f>
        <v>-685106.14792089001</v>
      </c>
      <c r="BQ286" s="118">
        <f t="shared" si="764"/>
        <v>69877.08</v>
      </c>
      <c r="BR286" s="118">
        <f t="shared" si="764"/>
        <v>-663141.36</v>
      </c>
      <c r="BS286" s="118">
        <f t="shared" si="764"/>
        <v>-564344.05000000005</v>
      </c>
      <c r="BT286" s="118">
        <f t="shared" si="764"/>
        <v>517258.49</v>
      </c>
      <c r="BU286" s="118">
        <f t="shared" si="764"/>
        <v>-280841.96999999997</v>
      </c>
      <c r="BV286" s="118">
        <f t="shared" si="764"/>
        <v>-211698.72</v>
      </c>
      <c r="BW286" s="118">
        <f t="shared" ref="BW286:CA286" si="765">SUM(BW283:BW285)</f>
        <v>117159.12</v>
      </c>
      <c r="BX286" s="118">
        <f t="shared" si="765"/>
        <v>0</v>
      </c>
      <c r="BY286" s="118">
        <f t="shared" si="765"/>
        <v>0</v>
      </c>
      <c r="BZ286" s="118">
        <f t="shared" si="765"/>
        <v>0</v>
      </c>
      <c r="CA286" s="118">
        <f t="shared" si="765"/>
        <v>0</v>
      </c>
    </row>
    <row r="287" spans="1:79" x14ac:dyDescent="0.2">
      <c r="B287" s="39" t="s">
        <v>261</v>
      </c>
      <c r="D287" s="115">
        <f t="shared" ref="D287:BO287" si="766">D282+D286</f>
        <v>0</v>
      </c>
      <c r="E287" s="115">
        <f t="shared" si="766"/>
        <v>0</v>
      </c>
      <c r="F287" s="115">
        <f t="shared" si="766"/>
        <v>0</v>
      </c>
      <c r="G287" s="115">
        <f t="shared" si="766"/>
        <v>0</v>
      </c>
      <c r="H287" s="115">
        <f t="shared" si="766"/>
        <v>0</v>
      </c>
      <c r="I287" s="115">
        <f t="shared" si="766"/>
        <v>0</v>
      </c>
      <c r="J287" s="115">
        <f t="shared" si="766"/>
        <v>0</v>
      </c>
      <c r="K287" s="115">
        <f t="shared" si="766"/>
        <v>0</v>
      </c>
      <c r="L287" s="115">
        <f t="shared" si="766"/>
        <v>0</v>
      </c>
      <c r="M287" s="115">
        <f t="shared" si="766"/>
        <v>0</v>
      </c>
      <c r="N287" s="115">
        <f t="shared" si="766"/>
        <v>0</v>
      </c>
      <c r="O287" s="115">
        <f t="shared" si="766"/>
        <v>0</v>
      </c>
      <c r="P287" s="115">
        <f t="shared" si="766"/>
        <v>0</v>
      </c>
      <c r="Q287" s="115">
        <f t="shared" si="766"/>
        <v>0</v>
      </c>
      <c r="R287" s="115">
        <f t="shared" si="766"/>
        <v>0</v>
      </c>
      <c r="S287" s="115">
        <f t="shared" si="766"/>
        <v>0</v>
      </c>
      <c r="T287" s="115">
        <f t="shared" si="766"/>
        <v>0</v>
      </c>
      <c r="U287" s="115">
        <f t="shared" si="766"/>
        <v>0</v>
      </c>
      <c r="V287" s="115">
        <f t="shared" si="766"/>
        <v>0</v>
      </c>
      <c r="W287" s="115">
        <f t="shared" si="766"/>
        <v>0</v>
      </c>
      <c r="X287" s="115">
        <f t="shared" si="766"/>
        <v>0</v>
      </c>
      <c r="Y287" s="115">
        <f t="shared" si="766"/>
        <v>0</v>
      </c>
      <c r="Z287" s="115">
        <f t="shared" si="766"/>
        <v>0</v>
      </c>
      <c r="AA287" s="115">
        <f t="shared" si="766"/>
        <v>0</v>
      </c>
      <c r="AB287" s="115">
        <f t="shared" si="766"/>
        <v>0</v>
      </c>
      <c r="AC287" s="115">
        <f t="shared" si="766"/>
        <v>0</v>
      </c>
      <c r="AD287" s="115">
        <f t="shared" si="766"/>
        <v>0</v>
      </c>
      <c r="AE287" s="115">
        <f t="shared" si="766"/>
        <v>0</v>
      </c>
      <c r="AF287" s="115">
        <f t="shared" si="766"/>
        <v>0</v>
      </c>
      <c r="AG287" s="115">
        <f t="shared" si="766"/>
        <v>0</v>
      </c>
      <c r="AH287" s="115">
        <f t="shared" si="766"/>
        <v>0</v>
      </c>
      <c r="AI287" s="115">
        <f t="shared" si="766"/>
        <v>0</v>
      </c>
      <c r="AJ287" s="115">
        <f t="shared" si="766"/>
        <v>0</v>
      </c>
      <c r="AK287" s="115">
        <f t="shared" si="766"/>
        <v>0</v>
      </c>
      <c r="AL287" s="115">
        <f t="shared" si="766"/>
        <v>0</v>
      </c>
      <c r="AM287" s="115">
        <f t="shared" si="766"/>
        <v>0</v>
      </c>
      <c r="AN287" s="115">
        <f t="shared" si="766"/>
        <v>0</v>
      </c>
      <c r="AO287" s="115">
        <f t="shared" si="766"/>
        <v>0</v>
      </c>
      <c r="AP287" s="115">
        <f t="shared" si="766"/>
        <v>0</v>
      </c>
      <c r="AQ287" s="115">
        <f t="shared" si="766"/>
        <v>0</v>
      </c>
      <c r="AR287" s="115">
        <f t="shared" si="766"/>
        <v>0</v>
      </c>
      <c r="AS287" s="115">
        <f t="shared" si="766"/>
        <v>0</v>
      </c>
      <c r="AT287" s="115">
        <f t="shared" si="766"/>
        <v>0</v>
      </c>
      <c r="AU287" s="115">
        <f t="shared" si="766"/>
        <v>0</v>
      </c>
      <c r="AV287" s="115">
        <f t="shared" si="766"/>
        <v>0</v>
      </c>
      <c r="AW287" s="115">
        <f t="shared" si="766"/>
        <v>0</v>
      </c>
      <c r="AX287" s="115">
        <f t="shared" si="766"/>
        <v>0</v>
      </c>
      <c r="AY287" s="115">
        <f t="shared" si="766"/>
        <v>0</v>
      </c>
      <c r="AZ287" s="115">
        <f t="shared" si="766"/>
        <v>0</v>
      </c>
      <c r="BA287" s="115">
        <f t="shared" si="766"/>
        <v>0</v>
      </c>
      <c r="BB287" s="115">
        <f t="shared" si="766"/>
        <v>0</v>
      </c>
      <c r="BC287" s="115">
        <f t="shared" si="766"/>
        <v>0</v>
      </c>
      <c r="BD287" s="115">
        <f t="shared" si="766"/>
        <v>0</v>
      </c>
      <c r="BE287" s="115">
        <f t="shared" si="766"/>
        <v>0</v>
      </c>
      <c r="BF287" s="115">
        <f t="shared" si="766"/>
        <v>0</v>
      </c>
      <c r="BG287" s="115">
        <f t="shared" si="766"/>
        <v>0</v>
      </c>
      <c r="BH287" s="115">
        <f t="shared" si="766"/>
        <v>0</v>
      </c>
      <c r="BI287" s="115">
        <f t="shared" si="766"/>
        <v>0</v>
      </c>
      <c r="BJ287" s="115">
        <f t="shared" si="766"/>
        <v>0</v>
      </c>
      <c r="BK287" s="115">
        <f t="shared" si="766"/>
        <v>-35937.72</v>
      </c>
      <c r="BL287" s="115">
        <f t="shared" si="766"/>
        <v>-240266.59207911001</v>
      </c>
      <c r="BM287" s="115">
        <f t="shared" si="766"/>
        <v>-778802.92207910994</v>
      </c>
      <c r="BN287" s="115">
        <f t="shared" si="766"/>
        <v>-995827.12207911001</v>
      </c>
      <c r="BO287" s="115">
        <f t="shared" si="766"/>
        <v>-1915059.41207911</v>
      </c>
      <c r="BP287" s="115">
        <f t="shared" ref="BP287:BV287" si="767">BP282+BP286</f>
        <v>-2600165.56</v>
      </c>
      <c r="BQ287" s="115">
        <f t="shared" si="767"/>
        <v>-2530288.48</v>
      </c>
      <c r="BR287" s="115">
        <f t="shared" si="767"/>
        <v>-3193429.84</v>
      </c>
      <c r="BS287" s="115">
        <f t="shared" si="767"/>
        <v>-3757773.8899999997</v>
      </c>
      <c r="BT287" s="115">
        <f t="shared" si="767"/>
        <v>-3240515.3999999994</v>
      </c>
      <c r="BU287" s="115">
        <f t="shared" si="767"/>
        <v>-3521357.3699999992</v>
      </c>
      <c r="BV287" s="115">
        <f t="shared" si="767"/>
        <v>-3733056.0899999994</v>
      </c>
      <c r="BW287" s="115">
        <f t="shared" ref="BW287:CA287" si="768">BW282+BW286</f>
        <v>-3615896.9699999993</v>
      </c>
      <c r="BX287" s="115">
        <f t="shared" si="768"/>
        <v>-3615896.9699999993</v>
      </c>
      <c r="BY287" s="115">
        <f t="shared" si="768"/>
        <v>-3615896.9699999993</v>
      </c>
      <c r="BZ287" s="115">
        <f t="shared" si="768"/>
        <v>-3615896.9699999993</v>
      </c>
      <c r="CA287" s="115">
        <f t="shared" si="768"/>
        <v>-3615896.9699999993</v>
      </c>
    </row>
    <row r="288" spans="1:79" x14ac:dyDescent="0.2"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  <c r="AA288" s="114"/>
      <c r="AB288" s="114"/>
      <c r="AC288" s="114"/>
      <c r="AD288" s="114"/>
      <c r="AE288" s="114"/>
      <c r="AF288" s="114"/>
      <c r="AG288" s="114"/>
      <c r="AH288" s="114"/>
      <c r="AI288" s="114"/>
      <c r="AJ288" s="114"/>
      <c r="AK288" s="114"/>
      <c r="AL288" s="114"/>
      <c r="AM288" s="114"/>
      <c r="AN288" s="114"/>
      <c r="AO288" s="114"/>
      <c r="AP288" s="114"/>
      <c r="AQ288" s="114"/>
      <c r="AR288" s="114"/>
      <c r="AS288" s="114"/>
      <c r="AT288" s="114"/>
      <c r="AU288" s="114"/>
      <c r="AV288" s="114"/>
      <c r="AW288" s="114"/>
      <c r="AX288" s="114"/>
      <c r="AY288" s="114"/>
      <c r="AZ288" s="114"/>
      <c r="BA288" s="114"/>
      <c r="BB288" s="114"/>
      <c r="BC288" s="114"/>
      <c r="BD288" s="114"/>
      <c r="BE288" s="114"/>
      <c r="BF288" s="114"/>
      <c r="BG288" s="114"/>
      <c r="BH288" s="114"/>
      <c r="BI288" s="114"/>
      <c r="BJ288" s="114"/>
      <c r="BK288" s="114"/>
      <c r="BL288" s="114"/>
      <c r="BM288" s="114"/>
      <c r="BN288" s="114"/>
      <c r="BO288" s="114"/>
      <c r="BP288" s="114"/>
      <c r="BQ288" s="114"/>
      <c r="BR288" s="114"/>
      <c r="BS288" s="114"/>
      <c r="BT288" s="114"/>
      <c r="BU288" s="114"/>
      <c r="BV288" s="114"/>
      <c r="BY288" s="25"/>
      <c r="BZ288" s="25"/>
      <c r="CA288" s="25"/>
    </row>
    <row r="289" spans="1:79" x14ac:dyDescent="0.2">
      <c r="A289" s="106" t="s">
        <v>274</v>
      </c>
      <c r="C289" s="114">
        <v>18237281</v>
      </c>
      <c r="D289" s="116"/>
      <c r="E289" s="116"/>
      <c r="F289" s="116"/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  <c r="Y289" s="116"/>
      <c r="Z289" s="116"/>
      <c r="AA289" s="116"/>
      <c r="AB289" s="116"/>
      <c r="AC289" s="116"/>
      <c r="AD289" s="116"/>
      <c r="AE289" s="116"/>
      <c r="AF289" s="116"/>
      <c r="AG289" s="116"/>
      <c r="AH289" s="116"/>
      <c r="AI289" s="116"/>
      <c r="AJ289" s="116"/>
      <c r="AK289" s="116"/>
      <c r="AL289" s="116"/>
      <c r="AM289" s="116"/>
      <c r="AN289" s="116"/>
      <c r="AO289" s="116"/>
      <c r="AP289" s="116"/>
      <c r="AQ289" s="116"/>
      <c r="AR289" s="116"/>
      <c r="AS289" s="116"/>
      <c r="AT289" s="116"/>
      <c r="AU289" s="116"/>
      <c r="AV289" s="116"/>
      <c r="AW289" s="116"/>
      <c r="AX289" s="116"/>
      <c r="AY289" s="116"/>
      <c r="AZ289" s="116"/>
      <c r="BA289" s="116"/>
      <c r="BB289" s="116"/>
      <c r="BC289" s="116"/>
      <c r="BD289" s="116"/>
      <c r="BE289" s="116"/>
      <c r="BF289" s="116"/>
      <c r="BG289" s="116"/>
      <c r="BH289" s="116"/>
      <c r="BI289" s="116"/>
      <c r="BJ289" s="116"/>
      <c r="BK289" s="116"/>
      <c r="BL289" s="116"/>
      <c r="BM289" s="116"/>
      <c r="BN289" s="116"/>
      <c r="BO289" s="116"/>
      <c r="BP289" s="116"/>
      <c r="BQ289" s="116"/>
      <c r="BR289" s="116"/>
      <c r="BS289" s="116"/>
      <c r="BT289" s="116"/>
      <c r="BU289" s="116"/>
      <c r="BV289" s="116"/>
      <c r="BY289" s="25"/>
      <c r="BZ289" s="25"/>
      <c r="CA289" s="25"/>
    </row>
    <row r="290" spans="1:79" x14ac:dyDescent="0.2">
      <c r="B290" s="39" t="s">
        <v>257</v>
      </c>
      <c r="C290" s="114">
        <v>25400681</v>
      </c>
      <c r="D290" s="115">
        <f t="shared" ref="D290:BO290" si="769">C295</f>
        <v>0</v>
      </c>
      <c r="E290" s="115">
        <f t="shared" si="769"/>
        <v>0</v>
      </c>
      <c r="F290" s="115">
        <f t="shared" si="769"/>
        <v>0</v>
      </c>
      <c r="G290" s="115">
        <f t="shared" si="769"/>
        <v>0</v>
      </c>
      <c r="H290" s="115">
        <f t="shared" si="769"/>
        <v>0</v>
      </c>
      <c r="I290" s="115">
        <f t="shared" si="769"/>
        <v>0</v>
      </c>
      <c r="J290" s="115">
        <f t="shared" si="769"/>
        <v>0</v>
      </c>
      <c r="K290" s="115">
        <f t="shared" si="769"/>
        <v>0</v>
      </c>
      <c r="L290" s="115">
        <f t="shared" si="769"/>
        <v>0</v>
      </c>
      <c r="M290" s="115">
        <f t="shared" si="769"/>
        <v>0</v>
      </c>
      <c r="N290" s="115">
        <f t="shared" si="769"/>
        <v>0</v>
      </c>
      <c r="O290" s="115">
        <f t="shared" si="769"/>
        <v>0</v>
      </c>
      <c r="P290" s="115">
        <f t="shared" si="769"/>
        <v>0</v>
      </c>
      <c r="Q290" s="115">
        <f t="shared" si="769"/>
        <v>0</v>
      </c>
      <c r="R290" s="115">
        <f t="shared" si="769"/>
        <v>0</v>
      </c>
      <c r="S290" s="115">
        <f t="shared" si="769"/>
        <v>0</v>
      </c>
      <c r="T290" s="115">
        <f t="shared" si="769"/>
        <v>0</v>
      </c>
      <c r="U290" s="115">
        <f t="shared" si="769"/>
        <v>0</v>
      </c>
      <c r="V290" s="115">
        <f t="shared" si="769"/>
        <v>0</v>
      </c>
      <c r="W290" s="115">
        <f t="shared" si="769"/>
        <v>0</v>
      </c>
      <c r="X290" s="115">
        <f t="shared" si="769"/>
        <v>0</v>
      </c>
      <c r="Y290" s="115">
        <f t="shared" si="769"/>
        <v>0</v>
      </c>
      <c r="Z290" s="115">
        <f t="shared" si="769"/>
        <v>0</v>
      </c>
      <c r="AA290" s="115">
        <f t="shared" si="769"/>
        <v>0</v>
      </c>
      <c r="AB290" s="115">
        <f t="shared" si="769"/>
        <v>0</v>
      </c>
      <c r="AC290" s="115">
        <f t="shared" si="769"/>
        <v>0</v>
      </c>
      <c r="AD290" s="115">
        <f t="shared" si="769"/>
        <v>0</v>
      </c>
      <c r="AE290" s="115">
        <f t="shared" si="769"/>
        <v>0</v>
      </c>
      <c r="AF290" s="115">
        <f t="shared" si="769"/>
        <v>0</v>
      </c>
      <c r="AG290" s="115">
        <f t="shared" si="769"/>
        <v>0</v>
      </c>
      <c r="AH290" s="115">
        <f t="shared" si="769"/>
        <v>0</v>
      </c>
      <c r="AI290" s="115">
        <f t="shared" si="769"/>
        <v>0</v>
      </c>
      <c r="AJ290" s="115">
        <f t="shared" si="769"/>
        <v>0</v>
      </c>
      <c r="AK290" s="115">
        <f t="shared" si="769"/>
        <v>0</v>
      </c>
      <c r="AL290" s="115">
        <f t="shared" si="769"/>
        <v>0</v>
      </c>
      <c r="AM290" s="115">
        <f t="shared" si="769"/>
        <v>0</v>
      </c>
      <c r="AN290" s="115">
        <f t="shared" si="769"/>
        <v>0</v>
      </c>
      <c r="AO290" s="115">
        <f t="shared" si="769"/>
        <v>0</v>
      </c>
      <c r="AP290" s="115">
        <f t="shared" si="769"/>
        <v>0</v>
      </c>
      <c r="AQ290" s="115">
        <f t="shared" si="769"/>
        <v>0</v>
      </c>
      <c r="AR290" s="115">
        <f t="shared" si="769"/>
        <v>0</v>
      </c>
      <c r="AS290" s="115">
        <f t="shared" si="769"/>
        <v>0</v>
      </c>
      <c r="AT290" s="115">
        <f t="shared" si="769"/>
        <v>0</v>
      </c>
      <c r="AU290" s="115">
        <f t="shared" si="769"/>
        <v>0</v>
      </c>
      <c r="AV290" s="115">
        <f t="shared" si="769"/>
        <v>0</v>
      </c>
      <c r="AW290" s="115">
        <f t="shared" si="769"/>
        <v>0</v>
      </c>
      <c r="AX290" s="115">
        <f t="shared" si="769"/>
        <v>0</v>
      </c>
      <c r="AY290" s="115">
        <f t="shared" si="769"/>
        <v>0</v>
      </c>
      <c r="AZ290" s="115">
        <f t="shared" si="769"/>
        <v>0</v>
      </c>
      <c r="BA290" s="115">
        <f t="shared" si="769"/>
        <v>0</v>
      </c>
      <c r="BB290" s="115">
        <f t="shared" si="769"/>
        <v>0</v>
      </c>
      <c r="BC290" s="115">
        <f t="shared" si="769"/>
        <v>0</v>
      </c>
      <c r="BD290" s="115">
        <f t="shared" si="769"/>
        <v>0</v>
      </c>
      <c r="BE290" s="115">
        <f t="shared" si="769"/>
        <v>0</v>
      </c>
      <c r="BF290" s="115">
        <f t="shared" si="769"/>
        <v>0</v>
      </c>
      <c r="BG290" s="115">
        <f t="shared" si="769"/>
        <v>0</v>
      </c>
      <c r="BH290" s="115">
        <f t="shared" si="769"/>
        <v>0</v>
      </c>
      <c r="BI290" s="115">
        <f t="shared" si="769"/>
        <v>0</v>
      </c>
      <c r="BJ290" s="115">
        <f t="shared" si="769"/>
        <v>0</v>
      </c>
      <c r="BK290" s="115">
        <f t="shared" si="769"/>
        <v>0</v>
      </c>
      <c r="BL290" s="115">
        <f t="shared" si="769"/>
        <v>129130.56</v>
      </c>
      <c r="BM290" s="115">
        <f t="shared" si="769"/>
        <v>472597.07665573998</v>
      </c>
      <c r="BN290" s="115">
        <f t="shared" si="769"/>
        <v>591966.05665574002</v>
      </c>
      <c r="BO290" s="115">
        <f t="shared" si="769"/>
        <v>714105.77665573999</v>
      </c>
      <c r="BP290" s="115">
        <f t="shared" ref="BP290" si="770">BO295</f>
        <v>737066.40665573999</v>
      </c>
      <c r="BQ290" s="115">
        <f t="shared" ref="BQ290" si="771">BP295</f>
        <v>978828.97</v>
      </c>
      <c r="BR290" s="115">
        <f t="shared" ref="BR290" si="772">BQ295</f>
        <v>1242985.24</v>
      </c>
      <c r="BS290" s="115">
        <f t="shared" ref="BS290" si="773">BR295</f>
        <v>1286555.77</v>
      </c>
      <c r="BT290" s="115">
        <f t="shared" ref="BT290" si="774">BS295</f>
        <v>1804217.42</v>
      </c>
      <c r="BU290" s="115">
        <f t="shared" ref="BU290" si="775">BT295</f>
        <v>1916277.13</v>
      </c>
      <c r="BV290" s="115">
        <f t="shared" ref="BV290" si="776">BU295</f>
        <v>2194751.36</v>
      </c>
      <c r="BW290" s="115">
        <f t="shared" ref="BW290" si="777">BV295</f>
        <v>2464422.69</v>
      </c>
      <c r="BX290" s="115">
        <f t="shared" ref="BX290" si="778">BW295</f>
        <v>2784489.89</v>
      </c>
      <c r="BY290" s="115">
        <f t="shared" ref="BY290" si="779">BX295</f>
        <v>2784489.89</v>
      </c>
      <c r="BZ290" s="115">
        <f t="shared" ref="BZ290" si="780">BY295</f>
        <v>2784489.89</v>
      </c>
      <c r="CA290" s="115">
        <f t="shared" ref="CA290" si="781">BZ295</f>
        <v>2784489.89</v>
      </c>
    </row>
    <row r="291" spans="1:79" x14ac:dyDescent="0.2">
      <c r="A291" s="121"/>
      <c r="B291" s="116" t="s">
        <v>258</v>
      </c>
      <c r="C291" s="116"/>
      <c r="D291" s="305">
        <v>0</v>
      </c>
      <c r="E291" s="305">
        <v>0</v>
      </c>
      <c r="F291" s="305">
        <v>0</v>
      </c>
      <c r="G291" s="305">
        <v>0</v>
      </c>
      <c r="H291" s="305">
        <v>0</v>
      </c>
      <c r="I291" s="305">
        <v>0</v>
      </c>
      <c r="J291" s="305">
        <v>0</v>
      </c>
      <c r="K291" s="305">
        <v>0</v>
      </c>
      <c r="L291" s="305">
        <v>0</v>
      </c>
      <c r="M291" s="305">
        <v>0</v>
      </c>
      <c r="N291" s="305">
        <v>0</v>
      </c>
      <c r="O291" s="305">
        <v>0</v>
      </c>
      <c r="P291" s="305">
        <v>0</v>
      </c>
      <c r="Q291" s="305">
        <v>0</v>
      </c>
      <c r="R291" s="305">
        <v>0</v>
      </c>
      <c r="S291" s="305">
        <v>0</v>
      </c>
      <c r="T291" s="305">
        <v>0</v>
      </c>
      <c r="U291" s="305">
        <v>0</v>
      </c>
      <c r="V291" s="305">
        <v>0</v>
      </c>
      <c r="W291" s="305">
        <v>0</v>
      </c>
      <c r="X291" s="305">
        <v>0</v>
      </c>
      <c r="Y291" s="305">
        <v>0</v>
      </c>
      <c r="Z291" s="305">
        <v>0</v>
      </c>
      <c r="AA291" s="305">
        <v>0</v>
      </c>
      <c r="AB291" s="305">
        <v>0</v>
      </c>
      <c r="AC291" s="305">
        <v>0</v>
      </c>
      <c r="AD291" s="305">
        <v>0</v>
      </c>
      <c r="AE291" s="305">
        <v>0</v>
      </c>
      <c r="AF291" s="305">
        <v>0</v>
      </c>
      <c r="AG291" s="305">
        <v>0</v>
      </c>
      <c r="AH291" s="305">
        <v>0</v>
      </c>
      <c r="AI291" s="305">
        <v>0</v>
      </c>
      <c r="AJ291" s="305">
        <v>0</v>
      </c>
      <c r="AK291" s="305">
        <v>0</v>
      </c>
      <c r="AL291" s="305">
        <v>0</v>
      </c>
      <c r="AM291" s="305">
        <v>0</v>
      </c>
      <c r="AN291" s="305">
        <v>0</v>
      </c>
      <c r="AO291" s="305">
        <v>0</v>
      </c>
      <c r="AP291" s="305">
        <v>0</v>
      </c>
      <c r="AQ291" s="305">
        <v>0</v>
      </c>
      <c r="AR291" s="305">
        <v>0</v>
      </c>
      <c r="AS291" s="305">
        <v>0</v>
      </c>
      <c r="AT291" s="305">
        <v>0</v>
      </c>
      <c r="AU291" s="305">
        <v>0</v>
      </c>
      <c r="AV291" s="305">
        <v>0</v>
      </c>
      <c r="AW291" s="305">
        <v>0</v>
      </c>
      <c r="AX291" s="305">
        <v>0</v>
      </c>
      <c r="AY291" s="305">
        <v>0</v>
      </c>
      <c r="AZ291" s="305">
        <v>0</v>
      </c>
      <c r="BA291" s="305">
        <v>0</v>
      </c>
      <c r="BB291" s="305">
        <v>0</v>
      </c>
      <c r="BC291" s="305">
        <v>0</v>
      </c>
      <c r="BD291" s="305">
        <v>0</v>
      </c>
      <c r="BE291" s="305">
        <v>0</v>
      </c>
      <c r="BF291" s="305">
        <v>0</v>
      </c>
      <c r="BG291" s="305">
        <v>0</v>
      </c>
      <c r="BH291" s="305">
        <v>0</v>
      </c>
      <c r="BI291" s="305">
        <v>0</v>
      </c>
      <c r="BJ291" s="305">
        <v>0</v>
      </c>
      <c r="BK291" s="305">
        <v>0</v>
      </c>
      <c r="BL291" s="305">
        <v>0</v>
      </c>
      <c r="BM291" s="305">
        <v>0</v>
      </c>
      <c r="BN291" s="305">
        <v>0</v>
      </c>
      <c r="BO291" s="305">
        <v>0</v>
      </c>
      <c r="BP291" s="305">
        <v>-136333.21665573999</v>
      </c>
      <c r="BQ291" s="305">
        <v>0</v>
      </c>
      <c r="BR291" s="305">
        <v>0</v>
      </c>
      <c r="BS291" s="305">
        <v>0</v>
      </c>
      <c r="BT291" s="305">
        <v>0</v>
      </c>
      <c r="BU291" s="305">
        <v>0</v>
      </c>
      <c r="BV291" s="305">
        <v>0</v>
      </c>
      <c r="BW291" s="123">
        <v>0</v>
      </c>
      <c r="BX291" s="123"/>
      <c r="BY291" s="123"/>
      <c r="BZ291" s="305"/>
      <c r="CA291" s="305"/>
    </row>
    <row r="292" spans="1:79" x14ac:dyDescent="0.2">
      <c r="A292" s="121"/>
      <c r="B292" s="116" t="s">
        <v>288</v>
      </c>
      <c r="C292" s="116"/>
      <c r="D292" s="305">
        <v>0</v>
      </c>
      <c r="E292" s="305">
        <v>0</v>
      </c>
      <c r="F292" s="305">
        <v>0</v>
      </c>
      <c r="G292" s="305">
        <v>0</v>
      </c>
      <c r="H292" s="305">
        <v>0</v>
      </c>
      <c r="I292" s="305">
        <v>0</v>
      </c>
      <c r="J292" s="305">
        <v>0</v>
      </c>
      <c r="K292" s="305">
        <v>0</v>
      </c>
      <c r="L292" s="305">
        <v>0</v>
      </c>
      <c r="M292" s="305">
        <v>0</v>
      </c>
      <c r="N292" s="305">
        <v>0</v>
      </c>
      <c r="O292" s="305">
        <v>0</v>
      </c>
      <c r="P292" s="305">
        <v>0</v>
      </c>
      <c r="Q292" s="305">
        <v>0</v>
      </c>
      <c r="R292" s="305">
        <v>0</v>
      </c>
      <c r="S292" s="305">
        <v>0</v>
      </c>
      <c r="T292" s="305">
        <v>0</v>
      </c>
      <c r="U292" s="305">
        <v>0</v>
      </c>
      <c r="V292" s="305">
        <v>0</v>
      </c>
      <c r="W292" s="305">
        <v>0</v>
      </c>
      <c r="X292" s="305">
        <v>0</v>
      </c>
      <c r="Y292" s="305">
        <v>0</v>
      </c>
      <c r="Z292" s="305">
        <v>0</v>
      </c>
      <c r="AA292" s="305">
        <v>0</v>
      </c>
      <c r="AB292" s="305">
        <v>0</v>
      </c>
      <c r="AC292" s="305">
        <v>0</v>
      </c>
      <c r="AD292" s="305">
        <v>0</v>
      </c>
      <c r="AE292" s="305">
        <v>0</v>
      </c>
      <c r="AF292" s="305">
        <v>0</v>
      </c>
      <c r="AG292" s="305">
        <v>0</v>
      </c>
      <c r="AH292" s="305">
        <v>0</v>
      </c>
      <c r="AI292" s="305">
        <v>0</v>
      </c>
      <c r="AJ292" s="305">
        <v>0</v>
      </c>
      <c r="AK292" s="305">
        <v>0</v>
      </c>
      <c r="AL292" s="305">
        <v>0</v>
      </c>
      <c r="AM292" s="305">
        <v>0</v>
      </c>
      <c r="AN292" s="305">
        <v>0</v>
      </c>
      <c r="AO292" s="305">
        <v>0</v>
      </c>
      <c r="AP292" s="305">
        <v>0</v>
      </c>
      <c r="AQ292" s="305">
        <v>0</v>
      </c>
      <c r="AR292" s="305">
        <v>0</v>
      </c>
      <c r="AS292" s="305">
        <v>0</v>
      </c>
      <c r="AT292" s="305">
        <v>0</v>
      </c>
      <c r="AU292" s="305">
        <v>0</v>
      </c>
      <c r="AV292" s="305">
        <v>0</v>
      </c>
      <c r="AW292" s="305">
        <v>0</v>
      </c>
      <c r="AX292" s="305">
        <v>0</v>
      </c>
      <c r="AY292" s="305">
        <v>0</v>
      </c>
      <c r="AZ292" s="305">
        <v>0</v>
      </c>
      <c r="BA292" s="305">
        <v>0</v>
      </c>
      <c r="BB292" s="305">
        <v>0</v>
      </c>
      <c r="BC292" s="305">
        <v>0</v>
      </c>
      <c r="BD292" s="305">
        <v>0</v>
      </c>
      <c r="BE292" s="305">
        <v>0</v>
      </c>
      <c r="BF292" s="305">
        <v>0</v>
      </c>
      <c r="BG292" s="305">
        <v>0</v>
      </c>
      <c r="BH292" s="305">
        <v>0</v>
      </c>
      <c r="BI292" s="305">
        <v>0</v>
      </c>
      <c r="BJ292" s="305">
        <v>0</v>
      </c>
      <c r="BK292" s="305">
        <v>0</v>
      </c>
      <c r="BL292" s="305">
        <v>7202.6566557400001</v>
      </c>
      <c r="BM292" s="305">
        <v>0</v>
      </c>
      <c r="BN292" s="305">
        <v>0</v>
      </c>
      <c r="BO292" s="305">
        <v>0</v>
      </c>
      <c r="BP292" s="305">
        <v>0</v>
      </c>
      <c r="BQ292" s="305">
        <v>0</v>
      </c>
      <c r="BR292" s="305">
        <v>0</v>
      </c>
      <c r="BS292" s="305">
        <v>0</v>
      </c>
      <c r="BT292" s="305">
        <v>0</v>
      </c>
      <c r="BU292" s="305">
        <v>0</v>
      </c>
      <c r="BV292" s="305">
        <v>0</v>
      </c>
      <c r="BW292" s="123">
        <v>0</v>
      </c>
      <c r="BX292" s="123"/>
      <c r="BY292" s="123"/>
      <c r="BZ292" s="305"/>
      <c r="CA292" s="305"/>
    </row>
    <row r="293" spans="1:79" x14ac:dyDescent="0.2">
      <c r="A293" s="116"/>
      <c r="B293" s="116" t="s">
        <v>270</v>
      </c>
      <c r="C293" s="124"/>
      <c r="D293" s="305">
        <v>0</v>
      </c>
      <c r="E293" s="305">
        <v>0</v>
      </c>
      <c r="F293" s="305">
        <v>0</v>
      </c>
      <c r="G293" s="305">
        <v>0</v>
      </c>
      <c r="H293" s="305">
        <v>0</v>
      </c>
      <c r="I293" s="305">
        <v>0</v>
      </c>
      <c r="J293" s="305">
        <v>0</v>
      </c>
      <c r="K293" s="305">
        <v>0</v>
      </c>
      <c r="L293" s="305">
        <v>0</v>
      </c>
      <c r="M293" s="305">
        <v>0</v>
      </c>
      <c r="N293" s="305">
        <v>0</v>
      </c>
      <c r="O293" s="305">
        <v>0</v>
      </c>
      <c r="P293" s="305">
        <v>0</v>
      </c>
      <c r="Q293" s="305">
        <v>0</v>
      </c>
      <c r="R293" s="305">
        <v>0</v>
      </c>
      <c r="S293" s="305">
        <v>0</v>
      </c>
      <c r="T293" s="305">
        <v>0</v>
      </c>
      <c r="U293" s="305">
        <v>0</v>
      </c>
      <c r="V293" s="305">
        <v>0</v>
      </c>
      <c r="W293" s="305">
        <v>0</v>
      </c>
      <c r="X293" s="305">
        <v>0</v>
      </c>
      <c r="Y293" s="305">
        <v>0</v>
      </c>
      <c r="Z293" s="305">
        <v>0</v>
      </c>
      <c r="AA293" s="305">
        <v>0</v>
      </c>
      <c r="AB293" s="305">
        <v>0</v>
      </c>
      <c r="AC293" s="305">
        <v>0</v>
      </c>
      <c r="AD293" s="305">
        <v>0</v>
      </c>
      <c r="AE293" s="305">
        <v>0</v>
      </c>
      <c r="AF293" s="305">
        <v>0</v>
      </c>
      <c r="AG293" s="305">
        <v>0</v>
      </c>
      <c r="AH293" s="305">
        <v>0</v>
      </c>
      <c r="AI293" s="305">
        <v>0</v>
      </c>
      <c r="AJ293" s="305">
        <v>0</v>
      </c>
      <c r="AK293" s="305">
        <v>0</v>
      </c>
      <c r="AL293" s="305">
        <v>0</v>
      </c>
      <c r="AM293" s="305">
        <v>0</v>
      </c>
      <c r="AN293" s="305">
        <v>0</v>
      </c>
      <c r="AO293" s="305">
        <v>0</v>
      </c>
      <c r="AP293" s="305">
        <v>0</v>
      </c>
      <c r="AQ293" s="305">
        <v>0</v>
      </c>
      <c r="AR293" s="305">
        <v>0</v>
      </c>
      <c r="AS293" s="305">
        <v>0</v>
      </c>
      <c r="AT293" s="305">
        <v>0</v>
      </c>
      <c r="AU293" s="305">
        <v>0</v>
      </c>
      <c r="AV293" s="305">
        <v>0</v>
      </c>
      <c r="AW293" s="305">
        <v>0</v>
      </c>
      <c r="AX293" s="305">
        <v>0</v>
      </c>
      <c r="AY293" s="305">
        <v>0</v>
      </c>
      <c r="AZ293" s="305">
        <v>0</v>
      </c>
      <c r="BA293" s="305">
        <v>0</v>
      </c>
      <c r="BB293" s="305">
        <v>0</v>
      </c>
      <c r="BC293" s="305">
        <v>0</v>
      </c>
      <c r="BD293" s="305">
        <v>0</v>
      </c>
      <c r="BE293" s="305">
        <v>0</v>
      </c>
      <c r="BF293" s="305">
        <v>0</v>
      </c>
      <c r="BG293" s="305">
        <v>0</v>
      </c>
      <c r="BH293" s="305">
        <v>0</v>
      </c>
      <c r="BI293" s="305">
        <v>0</v>
      </c>
      <c r="BJ293" s="305">
        <v>0</v>
      </c>
      <c r="BK293" s="305">
        <v>129130.56</v>
      </c>
      <c r="BL293" s="117">
        <f>'FPC Sch 40'!C36</f>
        <v>336263.86</v>
      </c>
      <c r="BM293" s="117">
        <f>'FPC Sch 40'!D36</f>
        <v>119368.98</v>
      </c>
      <c r="BN293" s="117">
        <f>'FPC Sch 40'!E36</f>
        <v>122139.72</v>
      </c>
      <c r="BO293" s="117">
        <f>'FPC Sch 40'!F36</f>
        <v>22960.63</v>
      </c>
      <c r="BP293" s="117">
        <f>'FPC Sch 40'!G36</f>
        <v>378095.78</v>
      </c>
      <c r="BQ293" s="117">
        <f>'FPC Sch 40'!H36</f>
        <v>264156.27</v>
      </c>
      <c r="BR293" s="117">
        <f>'FPC Sch 40'!I36</f>
        <v>43570.53</v>
      </c>
      <c r="BS293" s="117">
        <f>'FPC Sch 40'!J36</f>
        <v>517661.65</v>
      </c>
      <c r="BT293" s="117">
        <f>'FPC Sch 40'!K36</f>
        <v>112059.71</v>
      </c>
      <c r="BU293" s="117">
        <f>'FPC Sch 40'!L36</f>
        <v>278474.23</v>
      </c>
      <c r="BV293" s="117">
        <f>'FPC Sch 40'!M36</f>
        <v>269671.33</v>
      </c>
      <c r="BW293" s="117">
        <f>'FPC Sch 40'!N36</f>
        <v>320067.20000000001</v>
      </c>
      <c r="BX293" s="117"/>
      <c r="BY293" s="117"/>
      <c r="BZ293" s="305"/>
      <c r="CA293" s="305"/>
    </row>
    <row r="294" spans="1:79" x14ac:dyDescent="0.2">
      <c r="B294" s="39" t="s">
        <v>260</v>
      </c>
      <c r="D294" s="118">
        <f t="shared" ref="D294:BO294" si="782">SUM(D291:D293)</f>
        <v>0</v>
      </c>
      <c r="E294" s="118">
        <f t="shared" si="782"/>
        <v>0</v>
      </c>
      <c r="F294" s="118">
        <f t="shared" si="782"/>
        <v>0</v>
      </c>
      <c r="G294" s="118">
        <f t="shared" si="782"/>
        <v>0</v>
      </c>
      <c r="H294" s="118">
        <f t="shared" si="782"/>
        <v>0</v>
      </c>
      <c r="I294" s="118">
        <f t="shared" si="782"/>
        <v>0</v>
      </c>
      <c r="J294" s="118">
        <f t="shared" si="782"/>
        <v>0</v>
      </c>
      <c r="K294" s="118">
        <f t="shared" si="782"/>
        <v>0</v>
      </c>
      <c r="L294" s="118">
        <f t="shared" si="782"/>
        <v>0</v>
      </c>
      <c r="M294" s="118">
        <f t="shared" si="782"/>
        <v>0</v>
      </c>
      <c r="N294" s="118">
        <f t="shared" si="782"/>
        <v>0</v>
      </c>
      <c r="O294" s="118">
        <f t="shared" si="782"/>
        <v>0</v>
      </c>
      <c r="P294" s="118">
        <f t="shared" si="782"/>
        <v>0</v>
      </c>
      <c r="Q294" s="118">
        <f t="shared" si="782"/>
        <v>0</v>
      </c>
      <c r="R294" s="118">
        <f t="shared" si="782"/>
        <v>0</v>
      </c>
      <c r="S294" s="118">
        <f t="shared" si="782"/>
        <v>0</v>
      </c>
      <c r="T294" s="118">
        <f t="shared" si="782"/>
        <v>0</v>
      </c>
      <c r="U294" s="118">
        <f t="shared" si="782"/>
        <v>0</v>
      </c>
      <c r="V294" s="118">
        <f t="shared" si="782"/>
        <v>0</v>
      </c>
      <c r="W294" s="118">
        <f t="shared" si="782"/>
        <v>0</v>
      </c>
      <c r="X294" s="118">
        <f t="shared" si="782"/>
        <v>0</v>
      </c>
      <c r="Y294" s="118">
        <f t="shared" si="782"/>
        <v>0</v>
      </c>
      <c r="Z294" s="118">
        <f t="shared" si="782"/>
        <v>0</v>
      </c>
      <c r="AA294" s="118">
        <f t="shared" si="782"/>
        <v>0</v>
      </c>
      <c r="AB294" s="118">
        <f t="shared" si="782"/>
        <v>0</v>
      </c>
      <c r="AC294" s="118">
        <f t="shared" si="782"/>
        <v>0</v>
      </c>
      <c r="AD294" s="118">
        <f t="shared" si="782"/>
        <v>0</v>
      </c>
      <c r="AE294" s="118">
        <f t="shared" si="782"/>
        <v>0</v>
      </c>
      <c r="AF294" s="118">
        <f t="shared" si="782"/>
        <v>0</v>
      </c>
      <c r="AG294" s="118">
        <f t="shared" si="782"/>
        <v>0</v>
      </c>
      <c r="AH294" s="118">
        <f t="shared" si="782"/>
        <v>0</v>
      </c>
      <c r="AI294" s="118">
        <f t="shared" si="782"/>
        <v>0</v>
      </c>
      <c r="AJ294" s="118">
        <f t="shared" si="782"/>
        <v>0</v>
      </c>
      <c r="AK294" s="118">
        <f t="shared" si="782"/>
        <v>0</v>
      </c>
      <c r="AL294" s="118">
        <f t="shared" si="782"/>
        <v>0</v>
      </c>
      <c r="AM294" s="118">
        <f t="shared" si="782"/>
        <v>0</v>
      </c>
      <c r="AN294" s="118">
        <f t="shared" si="782"/>
        <v>0</v>
      </c>
      <c r="AO294" s="118">
        <f t="shared" si="782"/>
        <v>0</v>
      </c>
      <c r="AP294" s="118">
        <f t="shared" si="782"/>
        <v>0</v>
      </c>
      <c r="AQ294" s="118">
        <f t="shared" si="782"/>
        <v>0</v>
      </c>
      <c r="AR294" s="118">
        <f t="shared" si="782"/>
        <v>0</v>
      </c>
      <c r="AS294" s="118">
        <f t="shared" si="782"/>
        <v>0</v>
      </c>
      <c r="AT294" s="118">
        <f t="shared" si="782"/>
        <v>0</v>
      </c>
      <c r="AU294" s="118">
        <f t="shared" si="782"/>
        <v>0</v>
      </c>
      <c r="AV294" s="118">
        <f t="shared" si="782"/>
        <v>0</v>
      </c>
      <c r="AW294" s="118">
        <f t="shared" si="782"/>
        <v>0</v>
      </c>
      <c r="AX294" s="118">
        <f t="shared" si="782"/>
        <v>0</v>
      </c>
      <c r="AY294" s="118">
        <f t="shared" si="782"/>
        <v>0</v>
      </c>
      <c r="AZ294" s="118">
        <f t="shared" si="782"/>
        <v>0</v>
      </c>
      <c r="BA294" s="118">
        <f t="shared" si="782"/>
        <v>0</v>
      </c>
      <c r="BB294" s="118">
        <f t="shared" si="782"/>
        <v>0</v>
      </c>
      <c r="BC294" s="118">
        <f t="shared" si="782"/>
        <v>0</v>
      </c>
      <c r="BD294" s="118">
        <f t="shared" si="782"/>
        <v>0</v>
      </c>
      <c r="BE294" s="118">
        <f t="shared" si="782"/>
        <v>0</v>
      </c>
      <c r="BF294" s="118">
        <f t="shared" si="782"/>
        <v>0</v>
      </c>
      <c r="BG294" s="118">
        <f t="shared" si="782"/>
        <v>0</v>
      </c>
      <c r="BH294" s="118">
        <f t="shared" si="782"/>
        <v>0</v>
      </c>
      <c r="BI294" s="118">
        <f t="shared" si="782"/>
        <v>0</v>
      </c>
      <c r="BJ294" s="118">
        <f t="shared" si="782"/>
        <v>0</v>
      </c>
      <c r="BK294" s="118">
        <f t="shared" si="782"/>
        <v>129130.56</v>
      </c>
      <c r="BL294" s="118">
        <f t="shared" si="782"/>
        <v>343466.51665573998</v>
      </c>
      <c r="BM294" s="118">
        <f t="shared" si="782"/>
        <v>119368.98</v>
      </c>
      <c r="BN294" s="118">
        <f t="shared" si="782"/>
        <v>122139.72</v>
      </c>
      <c r="BO294" s="118">
        <f t="shared" si="782"/>
        <v>22960.63</v>
      </c>
      <c r="BP294" s="118">
        <f t="shared" ref="BP294:BV294" si="783">SUM(BP291:BP293)</f>
        <v>241762.56334426004</v>
      </c>
      <c r="BQ294" s="118">
        <f t="shared" si="783"/>
        <v>264156.27</v>
      </c>
      <c r="BR294" s="118">
        <f t="shared" si="783"/>
        <v>43570.53</v>
      </c>
      <c r="BS294" s="118">
        <f t="shared" si="783"/>
        <v>517661.65</v>
      </c>
      <c r="BT294" s="118">
        <f t="shared" si="783"/>
        <v>112059.71</v>
      </c>
      <c r="BU294" s="118">
        <f t="shared" si="783"/>
        <v>278474.23</v>
      </c>
      <c r="BV294" s="118">
        <f t="shared" si="783"/>
        <v>269671.33</v>
      </c>
      <c r="BW294" s="118">
        <f t="shared" ref="BW294:CA294" si="784">SUM(BW291:BW293)</f>
        <v>320067.20000000001</v>
      </c>
      <c r="BX294" s="118">
        <f t="shared" si="784"/>
        <v>0</v>
      </c>
      <c r="BY294" s="118">
        <f t="shared" si="784"/>
        <v>0</v>
      </c>
      <c r="BZ294" s="118">
        <f t="shared" si="784"/>
        <v>0</v>
      </c>
      <c r="CA294" s="118">
        <f t="shared" si="784"/>
        <v>0</v>
      </c>
    </row>
    <row r="295" spans="1:79" x14ac:dyDescent="0.2">
      <c r="B295" s="39" t="s">
        <v>261</v>
      </c>
      <c r="D295" s="115">
        <f t="shared" ref="D295:BO295" si="785">D290+D294</f>
        <v>0</v>
      </c>
      <c r="E295" s="115">
        <f t="shared" si="785"/>
        <v>0</v>
      </c>
      <c r="F295" s="115">
        <f t="shared" si="785"/>
        <v>0</v>
      </c>
      <c r="G295" s="115">
        <f t="shared" si="785"/>
        <v>0</v>
      </c>
      <c r="H295" s="115">
        <f t="shared" si="785"/>
        <v>0</v>
      </c>
      <c r="I295" s="115">
        <f t="shared" si="785"/>
        <v>0</v>
      </c>
      <c r="J295" s="115">
        <f t="shared" si="785"/>
        <v>0</v>
      </c>
      <c r="K295" s="115">
        <f t="shared" si="785"/>
        <v>0</v>
      </c>
      <c r="L295" s="115">
        <f t="shared" si="785"/>
        <v>0</v>
      </c>
      <c r="M295" s="115">
        <f t="shared" si="785"/>
        <v>0</v>
      </c>
      <c r="N295" s="115">
        <f t="shared" si="785"/>
        <v>0</v>
      </c>
      <c r="O295" s="115">
        <f t="shared" si="785"/>
        <v>0</v>
      </c>
      <c r="P295" s="115">
        <f t="shared" si="785"/>
        <v>0</v>
      </c>
      <c r="Q295" s="115">
        <f t="shared" si="785"/>
        <v>0</v>
      </c>
      <c r="R295" s="115">
        <f t="shared" si="785"/>
        <v>0</v>
      </c>
      <c r="S295" s="115">
        <f t="shared" si="785"/>
        <v>0</v>
      </c>
      <c r="T295" s="115">
        <f t="shared" si="785"/>
        <v>0</v>
      </c>
      <c r="U295" s="115">
        <f t="shared" si="785"/>
        <v>0</v>
      </c>
      <c r="V295" s="115">
        <f t="shared" si="785"/>
        <v>0</v>
      </c>
      <c r="W295" s="115">
        <f t="shared" si="785"/>
        <v>0</v>
      </c>
      <c r="X295" s="115">
        <f t="shared" si="785"/>
        <v>0</v>
      </c>
      <c r="Y295" s="115">
        <f t="shared" si="785"/>
        <v>0</v>
      </c>
      <c r="Z295" s="115">
        <f t="shared" si="785"/>
        <v>0</v>
      </c>
      <c r="AA295" s="115">
        <f t="shared" si="785"/>
        <v>0</v>
      </c>
      <c r="AB295" s="115">
        <f t="shared" si="785"/>
        <v>0</v>
      </c>
      <c r="AC295" s="115">
        <f t="shared" si="785"/>
        <v>0</v>
      </c>
      <c r="AD295" s="115">
        <f t="shared" si="785"/>
        <v>0</v>
      </c>
      <c r="AE295" s="115">
        <f t="shared" si="785"/>
        <v>0</v>
      </c>
      <c r="AF295" s="115">
        <f t="shared" si="785"/>
        <v>0</v>
      </c>
      <c r="AG295" s="115">
        <f t="shared" si="785"/>
        <v>0</v>
      </c>
      <c r="AH295" s="115">
        <f t="shared" si="785"/>
        <v>0</v>
      </c>
      <c r="AI295" s="115">
        <f t="shared" si="785"/>
        <v>0</v>
      </c>
      <c r="AJ295" s="115">
        <f t="shared" si="785"/>
        <v>0</v>
      </c>
      <c r="AK295" s="115">
        <f t="shared" si="785"/>
        <v>0</v>
      </c>
      <c r="AL295" s="115">
        <f t="shared" si="785"/>
        <v>0</v>
      </c>
      <c r="AM295" s="115">
        <f t="shared" si="785"/>
        <v>0</v>
      </c>
      <c r="AN295" s="115">
        <f t="shared" si="785"/>
        <v>0</v>
      </c>
      <c r="AO295" s="115">
        <f t="shared" si="785"/>
        <v>0</v>
      </c>
      <c r="AP295" s="115">
        <f t="shared" si="785"/>
        <v>0</v>
      </c>
      <c r="AQ295" s="115">
        <f t="shared" si="785"/>
        <v>0</v>
      </c>
      <c r="AR295" s="115">
        <f t="shared" si="785"/>
        <v>0</v>
      </c>
      <c r="AS295" s="115">
        <f t="shared" si="785"/>
        <v>0</v>
      </c>
      <c r="AT295" s="115">
        <f t="shared" si="785"/>
        <v>0</v>
      </c>
      <c r="AU295" s="115">
        <f t="shared" si="785"/>
        <v>0</v>
      </c>
      <c r="AV295" s="115">
        <f t="shared" si="785"/>
        <v>0</v>
      </c>
      <c r="AW295" s="115">
        <f t="shared" si="785"/>
        <v>0</v>
      </c>
      <c r="AX295" s="115">
        <f t="shared" si="785"/>
        <v>0</v>
      </c>
      <c r="AY295" s="115">
        <f t="shared" si="785"/>
        <v>0</v>
      </c>
      <c r="AZ295" s="115">
        <f t="shared" si="785"/>
        <v>0</v>
      </c>
      <c r="BA295" s="115">
        <f t="shared" si="785"/>
        <v>0</v>
      </c>
      <c r="BB295" s="115">
        <f t="shared" si="785"/>
        <v>0</v>
      </c>
      <c r="BC295" s="115">
        <f t="shared" si="785"/>
        <v>0</v>
      </c>
      <c r="BD295" s="115">
        <f t="shared" si="785"/>
        <v>0</v>
      </c>
      <c r="BE295" s="115">
        <f t="shared" si="785"/>
        <v>0</v>
      </c>
      <c r="BF295" s="115">
        <f t="shared" si="785"/>
        <v>0</v>
      </c>
      <c r="BG295" s="115">
        <f t="shared" si="785"/>
        <v>0</v>
      </c>
      <c r="BH295" s="115">
        <f t="shared" si="785"/>
        <v>0</v>
      </c>
      <c r="BI295" s="115">
        <f t="shared" si="785"/>
        <v>0</v>
      </c>
      <c r="BJ295" s="115">
        <f t="shared" si="785"/>
        <v>0</v>
      </c>
      <c r="BK295" s="115">
        <f t="shared" si="785"/>
        <v>129130.56</v>
      </c>
      <c r="BL295" s="115">
        <f t="shared" si="785"/>
        <v>472597.07665573998</v>
      </c>
      <c r="BM295" s="115">
        <f t="shared" si="785"/>
        <v>591966.05665574002</v>
      </c>
      <c r="BN295" s="115">
        <f t="shared" si="785"/>
        <v>714105.77665573999</v>
      </c>
      <c r="BO295" s="115">
        <f t="shared" si="785"/>
        <v>737066.40665573999</v>
      </c>
      <c r="BP295" s="115">
        <f t="shared" ref="BP295:BV295" si="786">BP290+BP294</f>
        <v>978828.97</v>
      </c>
      <c r="BQ295" s="115">
        <f t="shared" si="786"/>
        <v>1242985.24</v>
      </c>
      <c r="BR295" s="115">
        <f t="shared" si="786"/>
        <v>1286555.77</v>
      </c>
      <c r="BS295" s="115">
        <f t="shared" si="786"/>
        <v>1804217.42</v>
      </c>
      <c r="BT295" s="115">
        <f t="shared" si="786"/>
        <v>1916277.13</v>
      </c>
      <c r="BU295" s="115">
        <f t="shared" si="786"/>
        <v>2194751.36</v>
      </c>
      <c r="BV295" s="115">
        <f t="shared" si="786"/>
        <v>2464422.69</v>
      </c>
      <c r="BW295" s="115">
        <f t="shared" ref="BW295:CA295" si="787">BW290+BW294</f>
        <v>2784489.89</v>
      </c>
      <c r="BX295" s="115">
        <f t="shared" si="787"/>
        <v>2784489.89</v>
      </c>
      <c r="BY295" s="115">
        <f t="shared" si="787"/>
        <v>2784489.89</v>
      </c>
      <c r="BZ295" s="115">
        <f t="shared" si="787"/>
        <v>2784489.89</v>
      </c>
      <c r="CA295" s="115">
        <f t="shared" si="787"/>
        <v>2784489.89</v>
      </c>
    </row>
    <row r="296" spans="1:79" x14ac:dyDescent="0.2"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  <c r="AS296" s="114"/>
      <c r="AT296" s="114"/>
      <c r="AU296" s="114"/>
      <c r="AV296" s="114"/>
      <c r="AW296" s="114"/>
      <c r="AX296" s="114"/>
      <c r="AY296" s="114"/>
      <c r="AZ296" s="114"/>
      <c r="BA296" s="114"/>
      <c r="BB296" s="114"/>
      <c r="BC296" s="114"/>
      <c r="BD296" s="114"/>
      <c r="BE296" s="114"/>
      <c r="BF296" s="114"/>
      <c r="BG296" s="114"/>
      <c r="BH296" s="114"/>
      <c r="BI296" s="114"/>
      <c r="BJ296" s="114"/>
      <c r="BK296" s="114"/>
      <c r="BL296" s="114"/>
      <c r="BM296" s="114"/>
      <c r="BN296" s="114"/>
      <c r="BO296" s="114"/>
      <c r="BP296" s="114"/>
      <c r="BQ296" s="114"/>
      <c r="BR296" s="114"/>
      <c r="BS296" s="114"/>
      <c r="BT296" s="114"/>
      <c r="BU296" s="114"/>
      <c r="BV296" s="114"/>
      <c r="BY296" s="25"/>
      <c r="BZ296" s="25"/>
      <c r="CA296" s="25"/>
    </row>
    <row r="297" spans="1:79" x14ac:dyDescent="0.2">
      <c r="A297" s="106" t="s">
        <v>275</v>
      </c>
      <c r="C297" s="114">
        <v>18237271</v>
      </c>
      <c r="D297" s="116"/>
      <c r="E297" s="116"/>
      <c r="F297" s="116"/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  <c r="Y297" s="116"/>
      <c r="Z297" s="116"/>
      <c r="AA297" s="116"/>
      <c r="AB297" s="116"/>
      <c r="AC297" s="116"/>
      <c r="AD297" s="116"/>
      <c r="AE297" s="116"/>
      <c r="AF297" s="116"/>
      <c r="AG297" s="116"/>
      <c r="AH297" s="116"/>
      <c r="AI297" s="116"/>
      <c r="AJ297" s="116"/>
      <c r="AK297" s="116"/>
      <c r="AL297" s="116"/>
      <c r="AM297" s="116"/>
      <c r="AN297" s="116"/>
      <c r="AO297" s="116"/>
      <c r="AP297" s="116"/>
      <c r="AQ297" s="116"/>
      <c r="AR297" s="116"/>
      <c r="AS297" s="116"/>
      <c r="AT297" s="116"/>
      <c r="AU297" s="116"/>
      <c r="AV297" s="116"/>
      <c r="AW297" s="116"/>
      <c r="AX297" s="116"/>
      <c r="AY297" s="116"/>
      <c r="AZ297" s="116"/>
      <c r="BA297" s="116"/>
      <c r="BB297" s="116"/>
      <c r="BC297" s="116"/>
      <c r="BD297" s="116"/>
      <c r="BE297" s="116"/>
      <c r="BF297" s="116"/>
      <c r="BG297" s="116"/>
      <c r="BH297" s="116"/>
      <c r="BI297" s="116"/>
      <c r="BJ297" s="116"/>
      <c r="BK297" s="116"/>
      <c r="BL297" s="116"/>
      <c r="BM297" s="116"/>
      <c r="BN297" s="116"/>
      <c r="BO297" s="116"/>
      <c r="BP297" s="116"/>
      <c r="BQ297" s="116"/>
      <c r="BR297" s="116"/>
      <c r="BS297" s="116"/>
      <c r="BT297" s="116"/>
      <c r="BU297" s="116"/>
      <c r="BV297" s="116"/>
      <c r="BY297" s="25"/>
      <c r="BZ297" s="25"/>
      <c r="CA297" s="25"/>
    </row>
    <row r="298" spans="1:79" x14ac:dyDescent="0.2">
      <c r="B298" s="39" t="s">
        <v>257</v>
      </c>
      <c r="C298" s="114">
        <v>25400671</v>
      </c>
      <c r="D298" s="115">
        <f t="shared" ref="D298:BK298" si="788">C303</f>
        <v>0</v>
      </c>
      <c r="E298" s="115">
        <f t="shared" si="788"/>
        <v>0</v>
      </c>
      <c r="F298" s="115">
        <f t="shared" si="788"/>
        <v>0</v>
      </c>
      <c r="G298" s="115">
        <f t="shared" si="788"/>
        <v>0</v>
      </c>
      <c r="H298" s="115">
        <f t="shared" si="788"/>
        <v>0</v>
      </c>
      <c r="I298" s="115">
        <f t="shared" si="788"/>
        <v>0</v>
      </c>
      <c r="J298" s="115">
        <f t="shared" si="788"/>
        <v>0</v>
      </c>
      <c r="K298" s="115">
        <f t="shared" si="788"/>
        <v>0</v>
      </c>
      <c r="L298" s="115">
        <f t="shared" si="788"/>
        <v>0</v>
      </c>
      <c r="M298" s="115">
        <f t="shared" si="788"/>
        <v>0</v>
      </c>
      <c r="N298" s="115">
        <f t="shared" si="788"/>
        <v>0</v>
      </c>
      <c r="O298" s="115">
        <f t="shared" si="788"/>
        <v>0</v>
      </c>
      <c r="P298" s="115">
        <f t="shared" si="788"/>
        <v>0</v>
      </c>
      <c r="Q298" s="115">
        <f t="shared" si="788"/>
        <v>0</v>
      </c>
      <c r="R298" s="115">
        <f t="shared" si="788"/>
        <v>0</v>
      </c>
      <c r="S298" s="115">
        <f t="shared" si="788"/>
        <v>0</v>
      </c>
      <c r="T298" s="115">
        <f t="shared" si="788"/>
        <v>0</v>
      </c>
      <c r="U298" s="115">
        <f t="shared" si="788"/>
        <v>0</v>
      </c>
      <c r="V298" s="115">
        <f t="shared" si="788"/>
        <v>0</v>
      </c>
      <c r="W298" s="115">
        <f t="shared" si="788"/>
        <v>0</v>
      </c>
      <c r="X298" s="115">
        <f t="shared" si="788"/>
        <v>0</v>
      </c>
      <c r="Y298" s="115">
        <f t="shared" si="788"/>
        <v>0</v>
      </c>
      <c r="Z298" s="115">
        <f t="shared" si="788"/>
        <v>0</v>
      </c>
      <c r="AA298" s="115">
        <f t="shared" si="788"/>
        <v>0</v>
      </c>
      <c r="AB298" s="115">
        <f t="shared" si="788"/>
        <v>0</v>
      </c>
      <c r="AC298" s="115">
        <f t="shared" si="788"/>
        <v>0</v>
      </c>
      <c r="AD298" s="115">
        <f t="shared" si="788"/>
        <v>0</v>
      </c>
      <c r="AE298" s="115">
        <f t="shared" si="788"/>
        <v>0</v>
      </c>
      <c r="AF298" s="115">
        <f t="shared" si="788"/>
        <v>0</v>
      </c>
      <c r="AG298" s="115">
        <f t="shared" si="788"/>
        <v>0</v>
      </c>
      <c r="AH298" s="115">
        <f t="shared" si="788"/>
        <v>0</v>
      </c>
      <c r="AI298" s="115">
        <f t="shared" si="788"/>
        <v>0</v>
      </c>
      <c r="AJ298" s="115">
        <f t="shared" si="788"/>
        <v>0</v>
      </c>
      <c r="AK298" s="115">
        <f t="shared" si="788"/>
        <v>0</v>
      </c>
      <c r="AL298" s="115">
        <f t="shared" si="788"/>
        <v>0</v>
      </c>
      <c r="AM298" s="115">
        <f t="shared" si="788"/>
        <v>0</v>
      </c>
      <c r="AN298" s="115">
        <f t="shared" si="788"/>
        <v>0</v>
      </c>
      <c r="AO298" s="115">
        <f t="shared" si="788"/>
        <v>0</v>
      </c>
      <c r="AP298" s="115">
        <f t="shared" si="788"/>
        <v>0</v>
      </c>
      <c r="AQ298" s="115">
        <f t="shared" si="788"/>
        <v>0</v>
      </c>
      <c r="AR298" s="115">
        <f t="shared" si="788"/>
        <v>0</v>
      </c>
      <c r="AS298" s="115">
        <f t="shared" si="788"/>
        <v>0</v>
      </c>
      <c r="AT298" s="115">
        <f t="shared" si="788"/>
        <v>0</v>
      </c>
      <c r="AU298" s="115">
        <f t="shared" si="788"/>
        <v>0</v>
      </c>
      <c r="AV298" s="115">
        <f t="shared" si="788"/>
        <v>0</v>
      </c>
      <c r="AW298" s="115">
        <f t="shared" si="788"/>
        <v>0</v>
      </c>
      <c r="AX298" s="115">
        <f t="shared" si="788"/>
        <v>0</v>
      </c>
      <c r="AY298" s="115">
        <f t="shared" si="788"/>
        <v>0</v>
      </c>
      <c r="AZ298" s="115">
        <f t="shared" si="788"/>
        <v>0</v>
      </c>
      <c r="BA298" s="115">
        <f t="shared" si="788"/>
        <v>0</v>
      </c>
      <c r="BB298" s="115">
        <f t="shared" si="788"/>
        <v>0</v>
      </c>
      <c r="BC298" s="115">
        <f t="shared" si="788"/>
        <v>0</v>
      </c>
      <c r="BD298" s="115">
        <f t="shared" si="788"/>
        <v>0</v>
      </c>
      <c r="BE298" s="115">
        <f t="shared" si="788"/>
        <v>0</v>
      </c>
      <c r="BF298" s="115">
        <f t="shared" si="788"/>
        <v>0</v>
      </c>
      <c r="BG298" s="115">
        <f t="shared" si="788"/>
        <v>0</v>
      </c>
      <c r="BH298" s="115">
        <f t="shared" si="788"/>
        <v>0</v>
      </c>
      <c r="BI298" s="115">
        <f t="shared" si="788"/>
        <v>0</v>
      </c>
      <c r="BJ298" s="115">
        <f t="shared" si="788"/>
        <v>0</v>
      </c>
      <c r="BK298" s="115">
        <f t="shared" si="788"/>
        <v>0</v>
      </c>
      <c r="BL298" s="115">
        <f>BK303</f>
        <v>133361.39000000001</v>
      </c>
      <c r="BM298" s="115">
        <f>BL303</f>
        <v>553107.41987235006</v>
      </c>
      <c r="BN298" s="115">
        <f>BM303</f>
        <v>65154.739872350066</v>
      </c>
      <c r="BO298" s="115">
        <f t="shared" ref="BO298" si="789">BN303</f>
        <v>205313.03987235005</v>
      </c>
      <c r="BP298" s="115">
        <f t="shared" ref="BP298" si="790">BO303</f>
        <v>288775.16987235006</v>
      </c>
      <c r="BQ298" s="115">
        <f t="shared" ref="BQ298" si="791">BP303</f>
        <v>-355485.52</v>
      </c>
      <c r="BR298" s="115">
        <f t="shared" ref="BR298" si="792">BQ303</f>
        <v>-43285.429999999993</v>
      </c>
      <c r="BS298" s="115">
        <f t="shared" ref="BS298" si="793">BR303</f>
        <v>-283395.94</v>
      </c>
      <c r="BT298" s="115">
        <f t="shared" ref="BT298" si="794">BS303</f>
        <v>-597554.23</v>
      </c>
      <c r="BU298" s="115">
        <f t="shared" ref="BU298" si="795">BT303</f>
        <v>-472613.72</v>
      </c>
      <c r="BV298" s="115">
        <f t="shared" ref="BV298" si="796">BU303</f>
        <v>-636936.06999999995</v>
      </c>
      <c r="BW298" s="115">
        <f t="shared" ref="BW298" si="797">BV303</f>
        <v>-495836.38999999996</v>
      </c>
      <c r="BX298" s="115">
        <f t="shared" ref="BX298" si="798">BW303</f>
        <v>-230971.06999999995</v>
      </c>
      <c r="BY298" s="115">
        <f t="shared" ref="BY298" si="799">BX303</f>
        <v>-230971.06999999995</v>
      </c>
      <c r="BZ298" s="115">
        <f t="shared" ref="BZ298" si="800">BY303</f>
        <v>-230971.06999999995</v>
      </c>
      <c r="CA298" s="115">
        <f t="shared" ref="CA298" si="801">BZ303</f>
        <v>-230971.06999999995</v>
      </c>
    </row>
    <row r="299" spans="1:79" x14ac:dyDescent="0.2">
      <c r="A299" s="121"/>
      <c r="B299" s="116" t="s">
        <v>258</v>
      </c>
      <c r="C299" s="116"/>
      <c r="D299" s="305">
        <v>0</v>
      </c>
      <c r="E299" s="305">
        <v>0</v>
      </c>
      <c r="F299" s="305">
        <v>0</v>
      </c>
      <c r="G299" s="305">
        <v>0</v>
      </c>
      <c r="H299" s="305">
        <v>0</v>
      </c>
      <c r="I299" s="305">
        <v>0</v>
      </c>
      <c r="J299" s="305">
        <v>0</v>
      </c>
      <c r="K299" s="305">
        <v>0</v>
      </c>
      <c r="L299" s="305">
        <v>0</v>
      </c>
      <c r="M299" s="305">
        <v>0</v>
      </c>
      <c r="N299" s="305">
        <v>0</v>
      </c>
      <c r="O299" s="305">
        <v>0</v>
      </c>
      <c r="P299" s="305">
        <v>0</v>
      </c>
      <c r="Q299" s="305">
        <v>0</v>
      </c>
      <c r="R299" s="305">
        <v>0</v>
      </c>
      <c r="S299" s="305">
        <v>0</v>
      </c>
      <c r="T299" s="305">
        <v>0</v>
      </c>
      <c r="U299" s="305">
        <v>0</v>
      </c>
      <c r="V299" s="305">
        <v>0</v>
      </c>
      <c r="W299" s="305">
        <v>0</v>
      </c>
      <c r="X299" s="305">
        <v>0</v>
      </c>
      <c r="Y299" s="305">
        <v>0</v>
      </c>
      <c r="Z299" s="305">
        <v>0</v>
      </c>
      <c r="AA299" s="305">
        <v>0</v>
      </c>
      <c r="AB299" s="305">
        <v>0</v>
      </c>
      <c r="AC299" s="305">
        <v>0</v>
      </c>
      <c r="AD299" s="305">
        <v>0</v>
      </c>
      <c r="AE299" s="305">
        <v>0</v>
      </c>
      <c r="AF299" s="305">
        <v>0</v>
      </c>
      <c r="AG299" s="305">
        <v>0</v>
      </c>
      <c r="AH299" s="305">
        <v>0</v>
      </c>
      <c r="AI299" s="305">
        <v>0</v>
      </c>
      <c r="AJ299" s="305">
        <v>0</v>
      </c>
      <c r="AK299" s="305">
        <v>0</v>
      </c>
      <c r="AL299" s="305">
        <v>0</v>
      </c>
      <c r="AM299" s="305">
        <v>0</v>
      </c>
      <c r="AN299" s="305">
        <v>0</v>
      </c>
      <c r="AO299" s="305">
        <v>0</v>
      </c>
      <c r="AP299" s="305">
        <v>0</v>
      </c>
      <c r="AQ299" s="305">
        <v>0</v>
      </c>
      <c r="AR299" s="305">
        <v>0</v>
      </c>
      <c r="AS299" s="305">
        <v>0</v>
      </c>
      <c r="AT299" s="305">
        <v>0</v>
      </c>
      <c r="AU299" s="305">
        <v>0</v>
      </c>
      <c r="AV299" s="305">
        <v>0</v>
      </c>
      <c r="AW299" s="305">
        <v>0</v>
      </c>
      <c r="AX299" s="305">
        <v>0</v>
      </c>
      <c r="AY299" s="305">
        <v>0</v>
      </c>
      <c r="AZ299" s="305">
        <v>0</v>
      </c>
      <c r="BA299" s="305">
        <v>0</v>
      </c>
      <c r="BB299" s="305">
        <v>0</v>
      </c>
      <c r="BC299" s="305">
        <v>0</v>
      </c>
      <c r="BD299" s="305">
        <v>0</v>
      </c>
      <c r="BE299" s="305">
        <v>0</v>
      </c>
      <c r="BF299" s="305">
        <v>0</v>
      </c>
      <c r="BG299" s="305">
        <v>0</v>
      </c>
      <c r="BH299" s="305">
        <v>0</v>
      </c>
      <c r="BI299" s="305">
        <v>0</v>
      </c>
      <c r="BJ299" s="305">
        <v>0</v>
      </c>
      <c r="BK299" s="305">
        <v>0</v>
      </c>
      <c r="BL299" s="305">
        <v>0</v>
      </c>
      <c r="BM299" s="305">
        <v>0</v>
      </c>
      <c r="BN299" s="305">
        <v>0</v>
      </c>
      <c r="BO299" s="305">
        <v>0</v>
      </c>
      <c r="BP299" s="305">
        <v>-156520.87987235002</v>
      </c>
      <c r="BQ299" s="305">
        <v>0</v>
      </c>
      <c r="BR299" s="305">
        <v>0</v>
      </c>
      <c r="BS299" s="305">
        <v>0</v>
      </c>
      <c r="BT299" s="305">
        <v>0</v>
      </c>
      <c r="BU299" s="305">
        <v>0</v>
      </c>
      <c r="BV299" s="305">
        <v>0</v>
      </c>
      <c r="BW299" s="123">
        <v>0</v>
      </c>
      <c r="BX299" s="123"/>
      <c r="BY299" s="123"/>
      <c r="BZ299" s="305"/>
      <c r="CA299" s="305"/>
    </row>
    <row r="300" spans="1:79" x14ac:dyDescent="0.2">
      <c r="A300" s="121"/>
      <c r="B300" s="116" t="s">
        <v>288</v>
      </c>
      <c r="C300" s="116"/>
      <c r="D300" s="305">
        <v>0</v>
      </c>
      <c r="E300" s="305">
        <v>0</v>
      </c>
      <c r="F300" s="305">
        <v>0</v>
      </c>
      <c r="G300" s="305">
        <v>0</v>
      </c>
      <c r="H300" s="305">
        <v>0</v>
      </c>
      <c r="I300" s="305">
        <v>0</v>
      </c>
      <c r="J300" s="305">
        <v>0</v>
      </c>
      <c r="K300" s="305">
        <v>0</v>
      </c>
      <c r="L300" s="305">
        <v>0</v>
      </c>
      <c r="M300" s="305">
        <v>0</v>
      </c>
      <c r="N300" s="305">
        <v>0</v>
      </c>
      <c r="O300" s="305">
        <v>0</v>
      </c>
      <c r="P300" s="305">
        <v>0</v>
      </c>
      <c r="Q300" s="305">
        <v>0</v>
      </c>
      <c r="R300" s="305">
        <v>0</v>
      </c>
      <c r="S300" s="305">
        <v>0</v>
      </c>
      <c r="T300" s="305">
        <v>0</v>
      </c>
      <c r="U300" s="305">
        <v>0</v>
      </c>
      <c r="V300" s="305">
        <v>0</v>
      </c>
      <c r="W300" s="305">
        <v>0</v>
      </c>
      <c r="X300" s="305">
        <v>0</v>
      </c>
      <c r="Y300" s="305">
        <v>0</v>
      </c>
      <c r="Z300" s="305">
        <v>0</v>
      </c>
      <c r="AA300" s="305">
        <v>0</v>
      </c>
      <c r="AB300" s="305">
        <v>0</v>
      </c>
      <c r="AC300" s="305">
        <v>0</v>
      </c>
      <c r="AD300" s="305">
        <v>0</v>
      </c>
      <c r="AE300" s="305">
        <v>0</v>
      </c>
      <c r="AF300" s="305">
        <v>0</v>
      </c>
      <c r="AG300" s="305">
        <v>0</v>
      </c>
      <c r="AH300" s="305">
        <v>0</v>
      </c>
      <c r="AI300" s="305">
        <v>0</v>
      </c>
      <c r="AJ300" s="305">
        <v>0</v>
      </c>
      <c r="AK300" s="305">
        <v>0</v>
      </c>
      <c r="AL300" s="305">
        <v>0</v>
      </c>
      <c r="AM300" s="305">
        <v>0</v>
      </c>
      <c r="AN300" s="305">
        <v>0</v>
      </c>
      <c r="AO300" s="305">
        <v>0</v>
      </c>
      <c r="AP300" s="305">
        <v>0</v>
      </c>
      <c r="AQ300" s="305">
        <v>0</v>
      </c>
      <c r="AR300" s="305">
        <v>0</v>
      </c>
      <c r="AS300" s="305">
        <v>0</v>
      </c>
      <c r="AT300" s="305">
        <v>0</v>
      </c>
      <c r="AU300" s="305">
        <v>0</v>
      </c>
      <c r="AV300" s="305">
        <v>0</v>
      </c>
      <c r="AW300" s="305">
        <v>0</v>
      </c>
      <c r="AX300" s="305">
        <v>0</v>
      </c>
      <c r="AY300" s="305">
        <v>0</v>
      </c>
      <c r="AZ300" s="305">
        <v>0</v>
      </c>
      <c r="BA300" s="305">
        <v>0</v>
      </c>
      <c r="BB300" s="305">
        <v>0</v>
      </c>
      <c r="BC300" s="305">
        <v>0</v>
      </c>
      <c r="BD300" s="305">
        <v>0</v>
      </c>
      <c r="BE300" s="305">
        <v>0</v>
      </c>
      <c r="BF300" s="305">
        <v>0</v>
      </c>
      <c r="BG300" s="305">
        <v>0</v>
      </c>
      <c r="BH300" s="305">
        <v>0</v>
      </c>
      <c r="BI300" s="305">
        <v>0</v>
      </c>
      <c r="BJ300" s="305">
        <v>0</v>
      </c>
      <c r="BK300" s="305">
        <v>0</v>
      </c>
      <c r="BL300" s="305">
        <v>23159.489872349997</v>
      </c>
      <c r="BM300" s="305">
        <v>0</v>
      </c>
      <c r="BN300" s="305">
        <v>0</v>
      </c>
      <c r="BO300" s="305">
        <v>0</v>
      </c>
      <c r="BP300" s="305">
        <v>0</v>
      </c>
      <c r="BQ300" s="305">
        <v>0</v>
      </c>
      <c r="BR300" s="305">
        <v>0</v>
      </c>
      <c r="BS300" s="305">
        <v>0</v>
      </c>
      <c r="BT300" s="305">
        <v>0</v>
      </c>
      <c r="BU300" s="305">
        <v>0</v>
      </c>
      <c r="BV300" s="305">
        <v>0</v>
      </c>
      <c r="BW300" s="123">
        <v>0</v>
      </c>
      <c r="BX300" s="123"/>
      <c r="BY300" s="123"/>
      <c r="BZ300" s="305"/>
      <c r="CA300" s="305"/>
    </row>
    <row r="301" spans="1:79" x14ac:dyDescent="0.2">
      <c r="A301" s="116"/>
      <c r="B301" s="116" t="s">
        <v>270</v>
      </c>
      <c r="C301" s="124"/>
      <c r="D301" s="305">
        <v>0</v>
      </c>
      <c r="E301" s="305">
        <v>0</v>
      </c>
      <c r="F301" s="305">
        <v>0</v>
      </c>
      <c r="G301" s="305">
        <v>0</v>
      </c>
      <c r="H301" s="305">
        <v>0</v>
      </c>
      <c r="I301" s="305">
        <v>0</v>
      </c>
      <c r="J301" s="305">
        <v>0</v>
      </c>
      <c r="K301" s="305">
        <v>0</v>
      </c>
      <c r="L301" s="305">
        <v>0</v>
      </c>
      <c r="M301" s="305">
        <v>0</v>
      </c>
      <c r="N301" s="305">
        <v>0</v>
      </c>
      <c r="O301" s="305">
        <v>0</v>
      </c>
      <c r="P301" s="305">
        <v>0</v>
      </c>
      <c r="Q301" s="305">
        <v>0</v>
      </c>
      <c r="R301" s="305">
        <v>0</v>
      </c>
      <c r="S301" s="305">
        <v>0</v>
      </c>
      <c r="T301" s="305">
        <v>0</v>
      </c>
      <c r="U301" s="305">
        <v>0</v>
      </c>
      <c r="V301" s="305">
        <v>0</v>
      </c>
      <c r="W301" s="305">
        <v>0</v>
      </c>
      <c r="X301" s="305">
        <v>0</v>
      </c>
      <c r="Y301" s="305">
        <v>0</v>
      </c>
      <c r="Z301" s="305">
        <v>0</v>
      </c>
      <c r="AA301" s="305">
        <v>0</v>
      </c>
      <c r="AB301" s="305">
        <v>0</v>
      </c>
      <c r="AC301" s="305">
        <v>0</v>
      </c>
      <c r="AD301" s="305">
        <v>0</v>
      </c>
      <c r="AE301" s="305">
        <v>0</v>
      </c>
      <c r="AF301" s="305">
        <v>0</v>
      </c>
      <c r="AG301" s="305">
        <v>0</v>
      </c>
      <c r="AH301" s="305">
        <v>0</v>
      </c>
      <c r="AI301" s="305">
        <v>0</v>
      </c>
      <c r="AJ301" s="305">
        <v>0</v>
      </c>
      <c r="AK301" s="305">
        <v>0</v>
      </c>
      <c r="AL301" s="305">
        <v>0</v>
      </c>
      <c r="AM301" s="305">
        <v>0</v>
      </c>
      <c r="AN301" s="305">
        <v>0</v>
      </c>
      <c r="AO301" s="305">
        <v>0</v>
      </c>
      <c r="AP301" s="305">
        <v>0</v>
      </c>
      <c r="AQ301" s="305">
        <v>0</v>
      </c>
      <c r="AR301" s="305">
        <v>0</v>
      </c>
      <c r="AS301" s="305">
        <v>0</v>
      </c>
      <c r="AT301" s="305">
        <v>0</v>
      </c>
      <c r="AU301" s="305">
        <v>0</v>
      </c>
      <c r="AV301" s="305">
        <v>0</v>
      </c>
      <c r="AW301" s="305">
        <v>0</v>
      </c>
      <c r="AX301" s="305">
        <v>0</v>
      </c>
      <c r="AY301" s="305">
        <v>0</v>
      </c>
      <c r="AZ301" s="305">
        <v>0</v>
      </c>
      <c r="BA301" s="305">
        <v>0</v>
      </c>
      <c r="BB301" s="305">
        <v>0</v>
      </c>
      <c r="BC301" s="305">
        <v>0</v>
      </c>
      <c r="BD301" s="305">
        <v>0</v>
      </c>
      <c r="BE301" s="305">
        <v>0</v>
      </c>
      <c r="BF301" s="305">
        <v>0</v>
      </c>
      <c r="BG301" s="305">
        <v>0</v>
      </c>
      <c r="BH301" s="305">
        <v>0</v>
      </c>
      <c r="BI301" s="305">
        <v>0</v>
      </c>
      <c r="BJ301" s="305">
        <v>0</v>
      </c>
      <c r="BK301" s="305">
        <v>133361.39000000001</v>
      </c>
      <c r="BL301" s="117">
        <f>'FPC Sch 12&amp;26'!C36</f>
        <v>396586.54</v>
      </c>
      <c r="BM301" s="117">
        <f>'FPC Sch 12&amp;26'!D36</f>
        <v>-487952.68</v>
      </c>
      <c r="BN301" s="117">
        <f>'FPC Sch 12&amp;26'!E36</f>
        <v>140158.29999999999</v>
      </c>
      <c r="BO301" s="117">
        <f>'FPC Sch 12&amp;26'!F36</f>
        <v>83462.13</v>
      </c>
      <c r="BP301" s="117">
        <f>'FPC Sch 12&amp;26'!G36</f>
        <v>-487739.81</v>
      </c>
      <c r="BQ301" s="117">
        <f>'FPC Sch 12&amp;26'!H36</f>
        <v>312200.09000000003</v>
      </c>
      <c r="BR301" s="117">
        <f>'FPC Sch 12&amp;26'!I36</f>
        <v>-240110.51</v>
      </c>
      <c r="BS301" s="117">
        <f>'FPC Sch 12&amp;26'!J36</f>
        <v>-314158.28999999998</v>
      </c>
      <c r="BT301" s="117">
        <f>'FPC Sch 12&amp;26'!K36</f>
        <v>124940.51</v>
      </c>
      <c r="BU301" s="117">
        <f>'FPC Sch 12&amp;26'!L36</f>
        <v>-164322.35</v>
      </c>
      <c r="BV301" s="117">
        <f>'FPC Sch 12&amp;26'!M36</f>
        <v>141099.68</v>
      </c>
      <c r="BW301" s="117">
        <f>'FPC Sch 12&amp;26'!N36</f>
        <v>264865.32</v>
      </c>
      <c r="BX301" s="117"/>
      <c r="BY301" s="117"/>
      <c r="BZ301" s="305"/>
      <c r="CA301" s="305"/>
    </row>
    <row r="302" spans="1:79" x14ac:dyDescent="0.2">
      <c r="B302" s="39" t="s">
        <v>260</v>
      </c>
      <c r="D302" s="118">
        <f t="shared" ref="D302:BO302" si="802">SUM(D299:D301)</f>
        <v>0</v>
      </c>
      <c r="E302" s="118">
        <f t="shared" si="802"/>
        <v>0</v>
      </c>
      <c r="F302" s="118">
        <f t="shared" si="802"/>
        <v>0</v>
      </c>
      <c r="G302" s="118">
        <f t="shared" si="802"/>
        <v>0</v>
      </c>
      <c r="H302" s="118">
        <f t="shared" si="802"/>
        <v>0</v>
      </c>
      <c r="I302" s="118">
        <f t="shared" si="802"/>
        <v>0</v>
      </c>
      <c r="J302" s="118">
        <f t="shared" si="802"/>
        <v>0</v>
      </c>
      <c r="K302" s="118">
        <f t="shared" si="802"/>
        <v>0</v>
      </c>
      <c r="L302" s="118">
        <f t="shared" si="802"/>
        <v>0</v>
      </c>
      <c r="M302" s="118">
        <f t="shared" si="802"/>
        <v>0</v>
      </c>
      <c r="N302" s="118">
        <f t="shared" si="802"/>
        <v>0</v>
      </c>
      <c r="O302" s="118">
        <f t="shared" si="802"/>
        <v>0</v>
      </c>
      <c r="P302" s="118">
        <f t="shared" si="802"/>
        <v>0</v>
      </c>
      <c r="Q302" s="118">
        <f t="shared" si="802"/>
        <v>0</v>
      </c>
      <c r="R302" s="118">
        <f t="shared" si="802"/>
        <v>0</v>
      </c>
      <c r="S302" s="118">
        <f t="shared" si="802"/>
        <v>0</v>
      </c>
      <c r="T302" s="118">
        <f t="shared" si="802"/>
        <v>0</v>
      </c>
      <c r="U302" s="118">
        <f t="shared" si="802"/>
        <v>0</v>
      </c>
      <c r="V302" s="118">
        <f t="shared" si="802"/>
        <v>0</v>
      </c>
      <c r="W302" s="118">
        <f t="shared" si="802"/>
        <v>0</v>
      </c>
      <c r="X302" s="118">
        <f t="shared" si="802"/>
        <v>0</v>
      </c>
      <c r="Y302" s="118">
        <f t="shared" si="802"/>
        <v>0</v>
      </c>
      <c r="Z302" s="118">
        <f t="shared" si="802"/>
        <v>0</v>
      </c>
      <c r="AA302" s="118">
        <f t="shared" si="802"/>
        <v>0</v>
      </c>
      <c r="AB302" s="118">
        <f t="shared" si="802"/>
        <v>0</v>
      </c>
      <c r="AC302" s="118">
        <f t="shared" si="802"/>
        <v>0</v>
      </c>
      <c r="AD302" s="118">
        <f t="shared" si="802"/>
        <v>0</v>
      </c>
      <c r="AE302" s="118">
        <f t="shared" si="802"/>
        <v>0</v>
      </c>
      <c r="AF302" s="118">
        <f t="shared" si="802"/>
        <v>0</v>
      </c>
      <c r="AG302" s="118">
        <f t="shared" si="802"/>
        <v>0</v>
      </c>
      <c r="AH302" s="118">
        <f t="shared" si="802"/>
        <v>0</v>
      </c>
      <c r="AI302" s="118">
        <f t="shared" si="802"/>
        <v>0</v>
      </c>
      <c r="AJ302" s="118">
        <f t="shared" si="802"/>
        <v>0</v>
      </c>
      <c r="AK302" s="118">
        <f t="shared" si="802"/>
        <v>0</v>
      </c>
      <c r="AL302" s="118">
        <f t="shared" si="802"/>
        <v>0</v>
      </c>
      <c r="AM302" s="118">
        <f t="shared" si="802"/>
        <v>0</v>
      </c>
      <c r="AN302" s="118">
        <f t="shared" si="802"/>
        <v>0</v>
      </c>
      <c r="AO302" s="118">
        <f t="shared" si="802"/>
        <v>0</v>
      </c>
      <c r="AP302" s="118">
        <f t="shared" si="802"/>
        <v>0</v>
      </c>
      <c r="AQ302" s="118">
        <f t="shared" si="802"/>
        <v>0</v>
      </c>
      <c r="AR302" s="118">
        <f t="shared" si="802"/>
        <v>0</v>
      </c>
      <c r="AS302" s="118">
        <f t="shared" si="802"/>
        <v>0</v>
      </c>
      <c r="AT302" s="118">
        <f t="shared" si="802"/>
        <v>0</v>
      </c>
      <c r="AU302" s="118">
        <f t="shared" si="802"/>
        <v>0</v>
      </c>
      <c r="AV302" s="118">
        <f t="shared" si="802"/>
        <v>0</v>
      </c>
      <c r="AW302" s="118">
        <f t="shared" si="802"/>
        <v>0</v>
      </c>
      <c r="AX302" s="118">
        <f t="shared" si="802"/>
        <v>0</v>
      </c>
      <c r="AY302" s="118">
        <f t="shared" si="802"/>
        <v>0</v>
      </c>
      <c r="AZ302" s="118">
        <f t="shared" si="802"/>
        <v>0</v>
      </c>
      <c r="BA302" s="118">
        <f t="shared" si="802"/>
        <v>0</v>
      </c>
      <c r="BB302" s="118">
        <f t="shared" si="802"/>
        <v>0</v>
      </c>
      <c r="BC302" s="118">
        <f t="shared" si="802"/>
        <v>0</v>
      </c>
      <c r="BD302" s="118">
        <f t="shared" si="802"/>
        <v>0</v>
      </c>
      <c r="BE302" s="118">
        <f t="shared" si="802"/>
        <v>0</v>
      </c>
      <c r="BF302" s="118">
        <f t="shared" si="802"/>
        <v>0</v>
      </c>
      <c r="BG302" s="118">
        <f t="shared" si="802"/>
        <v>0</v>
      </c>
      <c r="BH302" s="118">
        <f t="shared" si="802"/>
        <v>0</v>
      </c>
      <c r="BI302" s="118">
        <f t="shared" si="802"/>
        <v>0</v>
      </c>
      <c r="BJ302" s="118">
        <f t="shared" si="802"/>
        <v>0</v>
      </c>
      <c r="BK302" s="118">
        <f t="shared" si="802"/>
        <v>133361.39000000001</v>
      </c>
      <c r="BL302" s="118">
        <f t="shared" si="802"/>
        <v>419746.02987234999</v>
      </c>
      <c r="BM302" s="118">
        <f t="shared" si="802"/>
        <v>-487952.68</v>
      </c>
      <c r="BN302" s="118">
        <f t="shared" si="802"/>
        <v>140158.29999999999</v>
      </c>
      <c r="BO302" s="118">
        <f t="shared" si="802"/>
        <v>83462.13</v>
      </c>
      <c r="BP302" s="118">
        <f t="shared" ref="BP302:BV302" si="803">SUM(BP299:BP301)</f>
        <v>-644260.68987235008</v>
      </c>
      <c r="BQ302" s="118">
        <f t="shared" si="803"/>
        <v>312200.09000000003</v>
      </c>
      <c r="BR302" s="118">
        <f t="shared" si="803"/>
        <v>-240110.51</v>
      </c>
      <c r="BS302" s="118">
        <f t="shared" si="803"/>
        <v>-314158.28999999998</v>
      </c>
      <c r="BT302" s="118">
        <f t="shared" si="803"/>
        <v>124940.51</v>
      </c>
      <c r="BU302" s="118">
        <f t="shared" si="803"/>
        <v>-164322.35</v>
      </c>
      <c r="BV302" s="118">
        <f t="shared" si="803"/>
        <v>141099.68</v>
      </c>
      <c r="BW302" s="118">
        <f t="shared" ref="BW302:CA302" si="804">SUM(BW299:BW301)</f>
        <v>264865.32</v>
      </c>
      <c r="BX302" s="118">
        <f t="shared" si="804"/>
        <v>0</v>
      </c>
      <c r="BY302" s="118">
        <f t="shared" si="804"/>
        <v>0</v>
      </c>
      <c r="BZ302" s="118">
        <f t="shared" si="804"/>
        <v>0</v>
      </c>
      <c r="CA302" s="118">
        <f t="shared" si="804"/>
        <v>0</v>
      </c>
    </row>
    <row r="303" spans="1:79" x14ac:dyDescent="0.2">
      <c r="B303" s="39" t="s">
        <v>261</v>
      </c>
      <c r="D303" s="115">
        <f t="shared" ref="D303:BO303" si="805">D298+D302</f>
        <v>0</v>
      </c>
      <c r="E303" s="115">
        <f t="shared" si="805"/>
        <v>0</v>
      </c>
      <c r="F303" s="115">
        <f t="shared" si="805"/>
        <v>0</v>
      </c>
      <c r="G303" s="115">
        <f t="shared" si="805"/>
        <v>0</v>
      </c>
      <c r="H303" s="115">
        <f t="shared" si="805"/>
        <v>0</v>
      </c>
      <c r="I303" s="115">
        <f t="shared" si="805"/>
        <v>0</v>
      </c>
      <c r="J303" s="115">
        <f t="shared" si="805"/>
        <v>0</v>
      </c>
      <c r="K303" s="115">
        <f t="shared" si="805"/>
        <v>0</v>
      </c>
      <c r="L303" s="115">
        <f t="shared" si="805"/>
        <v>0</v>
      </c>
      <c r="M303" s="115">
        <f t="shared" si="805"/>
        <v>0</v>
      </c>
      <c r="N303" s="115">
        <f t="shared" si="805"/>
        <v>0</v>
      </c>
      <c r="O303" s="115">
        <f t="shared" si="805"/>
        <v>0</v>
      </c>
      <c r="P303" s="115">
        <f t="shared" si="805"/>
        <v>0</v>
      </c>
      <c r="Q303" s="115">
        <f t="shared" si="805"/>
        <v>0</v>
      </c>
      <c r="R303" s="115">
        <f t="shared" si="805"/>
        <v>0</v>
      </c>
      <c r="S303" s="115">
        <f t="shared" si="805"/>
        <v>0</v>
      </c>
      <c r="T303" s="115">
        <f t="shared" si="805"/>
        <v>0</v>
      </c>
      <c r="U303" s="115">
        <f t="shared" si="805"/>
        <v>0</v>
      </c>
      <c r="V303" s="115">
        <f t="shared" si="805"/>
        <v>0</v>
      </c>
      <c r="W303" s="115">
        <f t="shared" si="805"/>
        <v>0</v>
      </c>
      <c r="X303" s="115">
        <f t="shared" si="805"/>
        <v>0</v>
      </c>
      <c r="Y303" s="115">
        <f t="shared" si="805"/>
        <v>0</v>
      </c>
      <c r="Z303" s="115">
        <f t="shared" si="805"/>
        <v>0</v>
      </c>
      <c r="AA303" s="115">
        <f t="shared" si="805"/>
        <v>0</v>
      </c>
      <c r="AB303" s="115">
        <f t="shared" si="805"/>
        <v>0</v>
      </c>
      <c r="AC303" s="115">
        <f t="shared" si="805"/>
        <v>0</v>
      </c>
      <c r="AD303" s="115">
        <f t="shared" si="805"/>
        <v>0</v>
      </c>
      <c r="AE303" s="115">
        <f t="shared" si="805"/>
        <v>0</v>
      </c>
      <c r="AF303" s="115">
        <f t="shared" si="805"/>
        <v>0</v>
      </c>
      <c r="AG303" s="115">
        <f t="shared" si="805"/>
        <v>0</v>
      </c>
      <c r="AH303" s="115">
        <f t="shared" si="805"/>
        <v>0</v>
      </c>
      <c r="AI303" s="115">
        <f t="shared" si="805"/>
        <v>0</v>
      </c>
      <c r="AJ303" s="115">
        <f t="shared" si="805"/>
        <v>0</v>
      </c>
      <c r="AK303" s="115">
        <f t="shared" si="805"/>
        <v>0</v>
      </c>
      <c r="AL303" s="115">
        <f t="shared" si="805"/>
        <v>0</v>
      </c>
      <c r="AM303" s="115">
        <f t="shared" si="805"/>
        <v>0</v>
      </c>
      <c r="AN303" s="115">
        <f t="shared" si="805"/>
        <v>0</v>
      </c>
      <c r="AO303" s="115">
        <f t="shared" si="805"/>
        <v>0</v>
      </c>
      <c r="AP303" s="115">
        <f t="shared" si="805"/>
        <v>0</v>
      </c>
      <c r="AQ303" s="115">
        <f t="shared" si="805"/>
        <v>0</v>
      </c>
      <c r="AR303" s="115">
        <f t="shared" si="805"/>
        <v>0</v>
      </c>
      <c r="AS303" s="115">
        <f t="shared" si="805"/>
        <v>0</v>
      </c>
      <c r="AT303" s="115">
        <f t="shared" si="805"/>
        <v>0</v>
      </c>
      <c r="AU303" s="115">
        <f t="shared" si="805"/>
        <v>0</v>
      </c>
      <c r="AV303" s="115">
        <f t="shared" si="805"/>
        <v>0</v>
      </c>
      <c r="AW303" s="115">
        <f t="shared" si="805"/>
        <v>0</v>
      </c>
      <c r="AX303" s="115">
        <f t="shared" si="805"/>
        <v>0</v>
      </c>
      <c r="AY303" s="115">
        <f t="shared" si="805"/>
        <v>0</v>
      </c>
      <c r="AZ303" s="115">
        <f t="shared" si="805"/>
        <v>0</v>
      </c>
      <c r="BA303" s="115">
        <f t="shared" si="805"/>
        <v>0</v>
      </c>
      <c r="BB303" s="115">
        <f t="shared" si="805"/>
        <v>0</v>
      </c>
      <c r="BC303" s="115">
        <f t="shared" si="805"/>
        <v>0</v>
      </c>
      <c r="BD303" s="115">
        <f t="shared" si="805"/>
        <v>0</v>
      </c>
      <c r="BE303" s="115">
        <f t="shared" si="805"/>
        <v>0</v>
      </c>
      <c r="BF303" s="115">
        <f t="shared" si="805"/>
        <v>0</v>
      </c>
      <c r="BG303" s="115">
        <f t="shared" si="805"/>
        <v>0</v>
      </c>
      <c r="BH303" s="115">
        <f t="shared" si="805"/>
        <v>0</v>
      </c>
      <c r="BI303" s="115">
        <f t="shared" si="805"/>
        <v>0</v>
      </c>
      <c r="BJ303" s="115">
        <f t="shared" si="805"/>
        <v>0</v>
      </c>
      <c r="BK303" s="115">
        <f t="shared" si="805"/>
        <v>133361.39000000001</v>
      </c>
      <c r="BL303" s="115">
        <f t="shared" si="805"/>
        <v>553107.41987235006</v>
      </c>
      <c r="BM303" s="115">
        <f t="shared" si="805"/>
        <v>65154.739872350066</v>
      </c>
      <c r="BN303" s="115">
        <f t="shared" si="805"/>
        <v>205313.03987235005</v>
      </c>
      <c r="BO303" s="115">
        <f t="shared" si="805"/>
        <v>288775.16987235006</v>
      </c>
      <c r="BP303" s="115">
        <f t="shared" ref="BP303:BV303" si="806">BP298+BP302</f>
        <v>-355485.52</v>
      </c>
      <c r="BQ303" s="115">
        <f t="shared" si="806"/>
        <v>-43285.429999999993</v>
      </c>
      <c r="BR303" s="115">
        <f t="shared" si="806"/>
        <v>-283395.94</v>
      </c>
      <c r="BS303" s="115">
        <f t="shared" si="806"/>
        <v>-597554.23</v>
      </c>
      <c r="BT303" s="115">
        <f t="shared" si="806"/>
        <v>-472613.72</v>
      </c>
      <c r="BU303" s="115">
        <f t="shared" si="806"/>
        <v>-636936.06999999995</v>
      </c>
      <c r="BV303" s="115">
        <f t="shared" si="806"/>
        <v>-495836.38999999996</v>
      </c>
      <c r="BW303" s="115">
        <f t="shared" ref="BW303:CA303" si="807">BW298+BW302</f>
        <v>-230971.06999999995</v>
      </c>
      <c r="BX303" s="115">
        <f t="shared" si="807"/>
        <v>-230971.06999999995</v>
      </c>
      <c r="BY303" s="115">
        <f t="shared" si="807"/>
        <v>-230971.06999999995</v>
      </c>
      <c r="BZ303" s="115">
        <f t="shared" si="807"/>
        <v>-230971.06999999995</v>
      </c>
      <c r="CA303" s="115">
        <f t="shared" si="807"/>
        <v>-230971.06999999995</v>
      </c>
    </row>
    <row r="304" spans="1:79" x14ac:dyDescent="0.2"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  <c r="AA304" s="114"/>
      <c r="AB304" s="114"/>
      <c r="AC304" s="114"/>
      <c r="AD304" s="114"/>
      <c r="AE304" s="114"/>
      <c r="AF304" s="114"/>
      <c r="AG304" s="114"/>
      <c r="AH304" s="114"/>
      <c r="AI304" s="114"/>
      <c r="AJ304" s="114"/>
      <c r="AK304" s="114"/>
      <c r="AL304" s="114"/>
      <c r="AM304" s="114"/>
      <c r="AN304" s="114"/>
      <c r="AO304" s="114"/>
      <c r="AP304" s="114"/>
      <c r="AQ304" s="114"/>
      <c r="AR304" s="114"/>
      <c r="AS304" s="114"/>
      <c r="AT304" s="114"/>
      <c r="AU304" s="114"/>
      <c r="AV304" s="114"/>
      <c r="AW304" s="114"/>
      <c r="AX304" s="114"/>
      <c r="AY304" s="114"/>
      <c r="AZ304" s="114"/>
      <c r="BA304" s="114"/>
      <c r="BB304" s="114"/>
      <c r="BC304" s="114"/>
      <c r="BD304" s="114"/>
      <c r="BE304" s="114"/>
      <c r="BF304" s="114"/>
      <c r="BG304" s="114"/>
      <c r="BH304" s="114"/>
      <c r="BI304" s="114"/>
      <c r="BJ304" s="114"/>
      <c r="BK304" s="114"/>
      <c r="BL304" s="114"/>
      <c r="BM304" s="114"/>
      <c r="BN304" s="114"/>
      <c r="BO304" s="114"/>
      <c r="BP304" s="114"/>
      <c r="BQ304" s="114"/>
      <c r="BR304" s="114"/>
      <c r="BS304" s="114"/>
      <c r="BT304" s="114"/>
      <c r="BU304" s="114"/>
      <c r="BV304" s="114"/>
      <c r="BY304" s="25"/>
      <c r="BZ304" s="25"/>
      <c r="CA304" s="25"/>
    </row>
    <row r="305" spans="1:79" x14ac:dyDescent="0.2">
      <c r="A305" s="106" t="s">
        <v>276</v>
      </c>
      <c r="C305" s="114">
        <v>18237261</v>
      </c>
      <c r="D305" s="116"/>
      <c r="E305" s="116"/>
      <c r="F305" s="116"/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  <c r="Y305" s="116"/>
      <c r="Z305" s="116"/>
      <c r="AA305" s="116"/>
      <c r="AB305" s="116"/>
      <c r="AC305" s="116"/>
      <c r="AD305" s="116"/>
      <c r="AE305" s="116"/>
      <c r="AF305" s="116"/>
      <c r="AG305" s="116"/>
      <c r="AH305" s="116"/>
      <c r="AI305" s="116"/>
      <c r="AJ305" s="116"/>
      <c r="AK305" s="116"/>
      <c r="AL305" s="116"/>
      <c r="AM305" s="116"/>
      <c r="AN305" s="116"/>
      <c r="AO305" s="116"/>
      <c r="AP305" s="116"/>
      <c r="AQ305" s="116"/>
      <c r="AR305" s="116"/>
      <c r="AS305" s="116"/>
      <c r="AT305" s="116"/>
      <c r="AU305" s="116"/>
      <c r="AV305" s="116"/>
      <c r="AW305" s="116"/>
      <c r="AX305" s="116"/>
      <c r="AY305" s="116"/>
      <c r="AZ305" s="116"/>
      <c r="BA305" s="116"/>
      <c r="BB305" s="116"/>
      <c r="BC305" s="116"/>
      <c r="BD305" s="116"/>
      <c r="BE305" s="116"/>
      <c r="BF305" s="116"/>
      <c r="BG305" s="116"/>
      <c r="BH305" s="116"/>
      <c r="BI305" s="116"/>
      <c r="BJ305" s="116"/>
      <c r="BK305" s="116"/>
      <c r="BL305" s="116"/>
      <c r="BM305" s="116"/>
      <c r="BN305" s="116"/>
      <c r="BO305" s="116"/>
      <c r="BP305" s="116"/>
      <c r="BQ305" s="116"/>
      <c r="BR305" s="116"/>
      <c r="BS305" s="116"/>
      <c r="BT305" s="116"/>
      <c r="BU305" s="116"/>
      <c r="BV305" s="116"/>
      <c r="BY305" s="25"/>
      <c r="BZ305" s="25"/>
      <c r="CA305" s="25"/>
    </row>
    <row r="306" spans="1:79" x14ac:dyDescent="0.2">
      <c r="B306" s="39" t="s">
        <v>257</v>
      </c>
      <c r="C306" s="114">
        <v>25400661</v>
      </c>
      <c r="D306" s="115">
        <f t="shared" ref="D306:BK306" si="808">C311</f>
        <v>0</v>
      </c>
      <c r="E306" s="115">
        <f t="shared" si="808"/>
        <v>0</v>
      </c>
      <c r="F306" s="115">
        <f t="shared" si="808"/>
        <v>0</v>
      </c>
      <c r="G306" s="115">
        <f t="shared" si="808"/>
        <v>0</v>
      </c>
      <c r="H306" s="115">
        <f t="shared" si="808"/>
        <v>0</v>
      </c>
      <c r="I306" s="115">
        <f t="shared" si="808"/>
        <v>0</v>
      </c>
      <c r="J306" s="115">
        <f t="shared" si="808"/>
        <v>0</v>
      </c>
      <c r="K306" s="115">
        <f t="shared" si="808"/>
        <v>0</v>
      </c>
      <c r="L306" s="115">
        <f t="shared" si="808"/>
        <v>0</v>
      </c>
      <c r="M306" s="115">
        <f t="shared" si="808"/>
        <v>0</v>
      </c>
      <c r="N306" s="115">
        <f t="shared" si="808"/>
        <v>0</v>
      </c>
      <c r="O306" s="115">
        <f t="shared" si="808"/>
        <v>0</v>
      </c>
      <c r="P306" s="115">
        <f t="shared" si="808"/>
        <v>0</v>
      </c>
      <c r="Q306" s="115">
        <f t="shared" si="808"/>
        <v>0</v>
      </c>
      <c r="R306" s="115">
        <f t="shared" si="808"/>
        <v>0</v>
      </c>
      <c r="S306" s="115">
        <f t="shared" si="808"/>
        <v>0</v>
      </c>
      <c r="T306" s="115">
        <f t="shared" si="808"/>
        <v>0</v>
      </c>
      <c r="U306" s="115">
        <f t="shared" si="808"/>
        <v>0</v>
      </c>
      <c r="V306" s="115">
        <f t="shared" si="808"/>
        <v>0</v>
      </c>
      <c r="W306" s="115">
        <f t="shared" si="808"/>
        <v>0</v>
      </c>
      <c r="X306" s="115">
        <f t="shared" si="808"/>
        <v>0</v>
      </c>
      <c r="Y306" s="115">
        <f t="shared" si="808"/>
        <v>0</v>
      </c>
      <c r="Z306" s="115">
        <f t="shared" si="808"/>
        <v>0</v>
      </c>
      <c r="AA306" s="115">
        <f t="shared" si="808"/>
        <v>0</v>
      </c>
      <c r="AB306" s="115">
        <f t="shared" si="808"/>
        <v>0</v>
      </c>
      <c r="AC306" s="115">
        <f t="shared" si="808"/>
        <v>0</v>
      </c>
      <c r="AD306" s="115">
        <f t="shared" si="808"/>
        <v>0</v>
      </c>
      <c r="AE306" s="115">
        <f t="shared" si="808"/>
        <v>0</v>
      </c>
      <c r="AF306" s="115">
        <f t="shared" si="808"/>
        <v>0</v>
      </c>
      <c r="AG306" s="115">
        <f t="shared" si="808"/>
        <v>0</v>
      </c>
      <c r="AH306" s="115">
        <f t="shared" si="808"/>
        <v>0</v>
      </c>
      <c r="AI306" s="115">
        <f t="shared" si="808"/>
        <v>0</v>
      </c>
      <c r="AJ306" s="115">
        <f t="shared" si="808"/>
        <v>0</v>
      </c>
      <c r="AK306" s="115">
        <f t="shared" si="808"/>
        <v>0</v>
      </c>
      <c r="AL306" s="115">
        <f t="shared" si="808"/>
        <v>0</v>
      </c>
      <c r="AM306" s="115">
        <f t="shared" si="808"/>
        <v>0</v>
      </c>
      <c r="AN306" s="115">
        <f t="shared" si="808"/>
        <v>0</v>
      </c>
      <c r="AO306" s="115">
        <f t="shared" si="808"/>
        <v>0</v>
      </c>
      <c r="AP306" s="115">
        <f t="shared" si="808"/>
        <v>0</v>
      </c>
      <c r="AQ306" s="115">
        <f t="shared" si="808"/>
        <v>0</v>
      </c>
      <c r="AR306" s="115">
        <f t="shared" si="808"/>
        <v>0</v>
      </c>
      <c r="AS306" s="115">
        <f t="shared" si="808"/>
        <v>0</v>
      </c>
      <c r="AT306" s="115">
        <f t="shared" si="808"/>
        <v>0</v>
      </c>
      <c r="AU306" s="115">
        <f t="shared" si="808"/>
        <v>0</v>
      </c>
      <c r="AV306" s="115">
        <f t="shared" si="808"/>
        <v>0</v>
      </c>
      <c r="AW306" s="115">
        <f t="shared" si="808"/>
        <v>0</v>
      </c>
      <c r="AX306" s="115">
        <f t="shared" si="808"/>
        <v>0</v>
      </c>
      <c r="AY306" s="115">
        <f t="shared" si="808"/>
        <v>0</v>
      </c>
      <c r="AZ306" s="115">
        <f t="shared" si="808"/>
        <v>0</v>
      </c>
      <c r="BA306" s="115">
        <f t="shared" si="808"/>
        <v>0</v>
      </c>
      <c r="BB306" s="115">
        <f t="shared" si="808"/>
        <v>0</v>
      </c>
      <c r="BC306" s="115">
        <f t="shared" si="808"/>
        <v>0</v>
      </c>
      <c r="BD306" s="115">
        <f t="shared" si="808"/>
        <v>0</v>
      </c>
      <c r="BE306" s="115">
        <f t="shared" si="808"/>
        <v>0</v>
      </c>
      <c r="BF306" s="115">
        <f t="shared" si="808"/>
        <v>0</v>
      </c>
      <c r="BG306" s="115">
        <f t="shared" si="808"/>
        <v>0</v>
      </c>
      <c r="BH306" s="115">
        <f t="shared" si="808"/>
        <v>0</v>
      </c>
      <c r="BI306" s="115">
        <f t="shared" si="808"/>
        <v>0</v>
      </c>
      <c r="BJ306" s="115">
        <f t="shared" si="808"/>
        <v>0</v>
      </c>
      <c r="BK306" s="115">
        <f t="shared" si="808"/>
        <v>0</v>
      </c>
      <c r="BL306" s="115">
        <f>BK311</f>
        <v>-86393.95</v>
      </c>
      <c r="BM306" s="115">
        <f>BL311</f>
        <v>-338743.21661795996</v>
      </c>
      <c r="BN306" s="115">
        <f>BM311</f>
        <v>-200654.27661795996</v>
      </c>
      <c r="BO306" s="115">
        <f t="shared" ref="BO306" si="809">BN311</f>
        <v>-253486.12661795996</v>
      </c>
      <c r="BP306" s="115">
        <f t="shared" ref="BP306" si="810">BO311</f>
        <v>-562922.13661795994</v>
      </c>
      <c r="BQ306" s="115">
        <f t="shared" ref="BQ306" si="811">BP311</f>
        <v>-911783.41999999993</v>
      </c>
      <c r="BR306" s="115">
        <f t="shared" ref="BR306" si="812">BQ311</f>
        <v>-783538.45</v>
      </c>
      <c r="BS306" s="115">
        <f t="shared" ref="BS306" si="813">BR311</f>
        <v>-720072.05999999994</v>
      </c>
      <c r="BT306" s="115">
        <f t="shared" ref="BT306" si="814">BS311</f>
        <v>-497478.35</v>
      </c>
      <c r="BU306" s="115">
        <f t="shared" ref="BU306" si="815">BT311</f>
        <v>-395577.1</v>
      </c>
      <c r="BV306" s="115">
        <f t="shared" ref="BV306" si="816">BU311</f>
        <v>-508806.27999999997</v>
      </c>
      <c r="BW306" s="115">
        <f t="shared" ref="BW306" si="817">BV311</f>
        <v>-427480.17999999993</v>
      </c>
      <c r="BX306" s="115">
        <f t="shared" ref="BX306" si="818">BW311</f>
        <v>-319648.24999999994</v>
      </c>
      <c r="BY306" s="115">
        <f t="shared" ref="BY306" si="819">BX311</f>
        <v>-319648.24999999994</v>
      </c>
      <c r="BZ306" s="115">
        <f t="shared" ref="BZ306" si="820">BY311</f>
        <v>-319648.24999999994</v>
      </c>
      <c r="CA306" s="115">
        <f t="shared" ref="CA306" si="821">BZ311</f>
        <v>-319648.24999999994</v>
      </c>
    </row>
    <row r="307" spans="1:79" x14ac:dyDescent="0.2">
      <c r="A307" s="121"/>
      <c r="B307" s="116" t="s">
        <v>258</v>
      </c>
      <c r="C307" s="116"/>
      <c r="D307" s="305">
        <v>0</v>
      </c>
      <c r="E307" s="305">
        <v>0</v>
      </c>
      <c r="F307" s="305">
        <v>0</v>
      </c>
      <c r="G307" s="305">
        <v>0</v>
      </c>
      <c r="H307" s="305">
        <v>0</v>
      </c>
      <c r="I307" s="305">
        <v>0</v>
      </c>
      <c r="J307" s="305">
        <v>0</v>
      </c>
      <c r="K307" s="305">
        <v>0</v>
      </c>
      <c r="L307" s="305">
        <v>0</v>
      </c>
      <c r="M307" s="305">
        <v>0</v>
      </c>
      <c r="N307" s="305">
        <v>0</v>
      </c>
      <c r="O307" s="305">
        <v>0</v>
      </c>
      <c r="P307" s="305">
        <v>0</v>
      </c>
      <c r="Q307" s="305">
        <v>0</v>
      </c>
      <c r="R307" s="305">
        <v>0</v>
      </c>
      <c r="S307" s="305">
        <v>0</v>
      </c>
      <c r="T307" s="305">
        <v>0</v>
      </c>
      <c r="U307" s="305">
        <v>0</v>
      </c>
      <c r="V307" s="305">
        <v>0</v>
      </c>
      <c r="W307" s="305">
        <v>0</v>
      </c>
      <c r="X307" s="305">
        <v>0</v>
      </c>
      <c r="Y307" s="305">
        <v>0</v>
      </c>
      <c r="Z307" s="305">
        <v>0</v>
      </c>
      <c r="AA307" s="305">
        <v>0</v>
      </c>
      <c r="AB307" s="305">
        <v>0</v>
      </c>
      <c r="AC307" s="305">
        <v>0</v>
      </c>
      <c r="AD307" s="305">
        <v>0</v>
      </c>
      <c r="AE307" s="305">
        <v>0</v>
      </c>
      <c r="AF307" s="305">
        <v>0</v>
      </c>
      <c r="AG307" s="305">
        <v>0</v>
      </c>
      <c r="AH307" s="305">
        <v>0</v>
      </c>
      <c r="AI307" s="305">
        <v>0</v>
      </c>
      <c r="AJ307" s="305">
        <v>0</v>
      </c>
      <c r="AK307" s="305">
        <v>0</v>
      </c>
      <c r="AL307" s="305">
        <v>0</v>
      </c>
      <c r="AM307" s="305">
        <v>0</v>
      </c>
      <c r="AN307" s="305">
        <v>0</v>
      </c>
      <c r="AO307" s="305">
        <v>0</v>
      </c>
      <c r="AP307" s="305">
        <v>0</v>
      </c>
      <c r="AQ307" s="305">
        <v>0</v>
      </c>
      <c r="AR307" s="305">
        <v>0</v>
      </c>
      <c r="AS307" s="305">
        <v>0</v>
      </c>
      <c r="AT307" s="305">
        <v>0</v>
      </c>
      <c r="AU307" s="305">
        <v>0</v>
      </c>
      <c r="AV307" s="305">
        <v>0</v>
      </c>
      <c r="AW307" s="305">
        <v>0</v>
      </c>
      <c r="AX307" s="305">
        <v>0</v>
      </c>
      <c r="AY307" s="305">
        <v>0</v>
      </c>
      <c r="AZ307" s="305">
        <v>0</v>
      </c>
      <c r="BA307" s="305">
        <v>0</v>
      </c>
      <c r="BB307" s="305">
        <v>0</v>
      </c>
      <c r="BC307" s="305">
        <v>0</v>
      </c>
      <c r="BD307" s="305">
        <v>0</v>
      </c>
      <c r="BE307" s="305">
        <v>0</v>
      </c>
      <c r="BF307" s="305">
        <v>0</v>
      </c>
      <c r="BG307" s="305">
        <v>0</v>
      </c>
      <c r="BH307" s="305">
        <v>0</v>
      </c>
      <c r="BI307" s="305">
        <v>0</v>
      </c>
      <c r="BJ307" s="305">
        <v>0</v>
      </c>
      <c r="BK307" s="305">
        <v>0</v>
      </c>
      <c r="BL307" s="305">
        <v>0</v>
      </c>
      <c r="BM307" s="305">
        <v>0</v>
      </c>
      <c r="BN307" s="305">
        <v>0</v>
      </c>
      <c r="BO307" s="305">
        <v>0</v>
      </c>
      <c r="BP307" s="305">
        <v>71095.116617959997</v>
      </c>
      <c r="BQ307" s="305">
        <v>0</v>
      </c>
      <c r="BR307" s="305">
        <v>0</v>
      </c>
      <c r="BS307" s="305">
        <v>0</v>
      </c>
      <c r="BT307" s="305">
        <v>0</v>
      </c>
      <c r="BU307" s="305">
        <v>0</v>
      </c>
      <c r="BV307" s="305">
        <v>0</v>
      </c>
      <c r="BW307" s="123">
        <v>0</v>
      </c>
      <c r="BX307" s="123"/>
      <c r="BY307" s="123"/>
      <c r="BZ307" s="305"/>
      <c r="CA307" s="305"/>
    </row>
    <row r="308" spans="1:79" x14ac:dyDescent="0.2">
      <c r="A308" s="121"/>
      <c r="B308" s="116" t="s">
        <v>288</v>
      </c>
      <c r="C308" s="116"/>
      <c r="D308" s="305">
        <v>0</v>
      </c>
      <c r="E308" s="305">
        <v>0</v>
      </c>
      <c r="F308" s="305">
        <v>0</v>
      </c>
      <c r="G308" s="305">
        <v>0</v>
      </c>
      <c r="H308" s="305">
        <v>0</v>
      </c>
      <c r="I308" s="305">
        <v>0</v>
      </c>
      <c r="J308" s="305">
        <v>0</v>
      </c>
      <c r="K308" s="305">
        <v>0</v>
      </c>
      <c r="L308" s="305">
        <v>0</v>
      </c>
      <c r="M308" s="305">
        <v>0</v>
      </c>
      <c r="N308" s="305">
        <v>0</v>
      </c>
      <c r="O308" s="305">
        <v>0</v>
      </c>
      <c r="P308" s="305">
        <v>0</v>
      </c>
      <c r="Q308" s="305">
        <v>0</v>
      </c>
      <c r="R308" s="305">
        <v>0</v>
      </c>
      <c r="S308" s="305">
        <v>0</v>
      </c>
      <c r="T308" s="305">
        <v>0</v>
      </c>
      <c r="U308" s="305">
        <v>0</v>
      </c>
      <c r="V308" s="305">
        <v>0</v>
      </c>
      <c r="W308" s="305">
        <v>0</v>
      </c>
      <c r="X308" s="305">
        <v>0</v>
      </c>
      <c r="Y308" s="305">
        <v>0</v>
      </c>
      <c r="Z308" s="305">
        <v>0</v>
      </c>
      <c r="AA308" s="305">
        <v>0</v>
      </c>
      <c r="AB308" s="305">
        <v>0</v>
      </c>
      <c r="AC308" s="305">
        <v>0</v>
      </c>
      <c r="AD308" s="305">
        <v>0</v>
      </c>
      <c r="AE308" s="305">
        <v>0</v>
      </c>
      <c r="AF308" s="305">
        <v>0</v>
      </c>
      <c r="AG308" s="305">
        <v>0</v>
      </c>
      <c r="AH308" s="305">
        <v>0</v>
      </c>
      <c r="AI308" s="305">
        <v>0</v>
      </c>
      <c r="AJ308" s="305">
        <v>0</v>
      </c>
      <c r="AK308" s="305">
        <v>0</v>
      </c>
      <c r="AL308" s="305">
        <v>0</v>
      </c>
      <c r="AM308" s="305">
        <v>0</v>
      </c>
      <c r="AN308" s="305">
        <v>0</v>
      </c>
      <c r="AO308" s="305">
        <v>0</v>
      </c>
      <c r="AP308" s="305">
        <v>0</v>
      </c>
      <c r="AQ308" s="305">
        <v>0</v>
      </c>
      <c r="AR308" s="305">
        <v>0</v>
      </c>
      <c r="AS308" s="305">
        <v>0</v>
      </c>
      <c r="AT308" s="305">
        <v>0</v>
      </c>
      <c r="AU308" s="305">
        <v>0</v>
      </c>
      <c r="AV308" s="305">
        <v>0</v>
      </c>
      <c r="AW308" s="305">
        <v>0</v>
      </c>
      <c r="AX308" s="305">
        <v>0</v>
      </c>
      <c r="AY308" s="305">
        <v>0</v>
      </c>
      <c r="AZ308" s="305">
        <v>0</v>
      </c>
      <c r="BA308" s="305">
        <v>0</v>
      </c>
      <c r="BB308" s="305">
        <v>0</v>
      </c>
      <c r="BC308" s="305">
        <v>0</v>
      </c>
      <c r="BD308" s="305">
        <v>0</v>
      </c>
      <c r="BE308" s="305">
        <v>0</v>
      </c>
      <c r="BF308" s="305">
        <v>0</v>
      </c>
      <c r="BG308" s="305">
        <v>0</v>
      </c>
      <c r="BH308" s="305">
        <v>0</v>
      </c>
      <c r="BI308" s="305">
        <v>0</v>
      </c>
      <c r="BJ308" s="305">
        <v>0</v>
      </c>
      <c r="BK308" s="305">
        <v>0</v>
      </c>
      <c r="BL308" s="305">
        <v>15298.833382039998</v>
      </c>
      <c r="BM308" s="305">
        <v>0</v>
      </c>
      <c r="BN308" s="305">
        <v>0</v>
      </c>
      <c r="BO308" s="305">
        <v>0</v>
      </c>
      <c r="BP308" s="305">
        <v>0</v>
      </c>
      <c r="BQ308" s="305">
        <v>0</v>
      </c>
      <c r="BR308" s="305">
        <v>0</v>
      </c>
      <c r="BS308" s="305">
        <v>0</v>
      </c>
      <c r="BT308" s="305">
        <v>0</v>
      </c>
      <c r="BU308" s="305">
        <v>0</v>
      </c>
      <c r="BV308" s="305">
        <v>0</v>
      </c>
      <c r="BW308" s="123">
        <v>0</v>
      </c>
      <c r="BX308" s="123"/>
      <c r="BY308" s="123"/>
      <c r="BZ308" s="305"/>
      <c r="CA308" s="305"/>
    </row>
    <row r="309" spans="1:79" x14ac:dyDescent="0.2">
      <c r="A309" s="116"/>
      <c r="B309" s="116" t="s">
        <v>270</v>
      </c>
      <c r="C309" s="124"/>
      <c r="D309" s="305">
        <v>0</v>
      </c>
      <c r="E309" s="305">
        <v>0</v>
      </c>
      <c r="F309" s="305">
        <v>0</v>
      </c>
      <c r="G309" s="305">
        <v>0</v>
      </c>
      <c r="H309" s="305">
        <v>0</v>
      </c>
      <c r="I309" s="305">
        <v>0</v>
      </c>
      <c r="J309" s="305">
        <v>0</v>
      </c>
      <c r="K309" s="305">
        <v>0</v>
      </c>
      <c r="L309" s="305">
        <v>0</v>
      </c>
      <c r="M309" s="305">
        <v>0</v>
      </c>
      <c r="N309" s="305">
        <v>0</v>
      </c>
      <c r="O309" s="305">
        <v>0</v>
      </c>
      <c r="P309" s="305">
        <v>0</v>
      </c>
      <c r="Q309" s="305">
        <v>0</v>
      </c>
      <c r="R309" s="305">
        <v>0</v>
      </c>
      <c r="S309" s="305">
        <v>0</v>
      </c>
      <c r="T309" s="305">
        <v>0</v>
      </c>
      <c r="U309" s="305">
        <v>0</v>
      </c>
      <c r="V309" s="305">
        <v>0</v>
      </c>
      <c r="W309" s="305">
        <v>0</v>
      </c>
      <c r="X309" s="305">
        <v>0</v>
      </c>
      <c r="Y309" s="305">
        <v>0</v>
      </c>
      <c r="Z309" s="305">
        <v>0</v>
      </c>
      <c r="AA309" s="305">
        <v>0</v>
      </c>
      <c r="AB309" s="305">
        <v>0</v>
      </c>
      <c r="AC309" s="305">
        <v>0</v>
      </c>
      <c r="AD309" s="305">
        <v>0</v>
      </c>
      <c r="AE309" s="305">
        <v>0</v>
      </c>
      <c r="AF309" s="305">
        <v>0</v>
      </c>
      <c r="AG309" s="305">
        <v>0</v>
      </c>
      <c r="AH309" s="305">
        <v>0</v>
      </c>
      <c r="AI309" s="305">
        <v>0</v>
      </c>
      <c r="AJ309" s="305">
        <v>0</v>
      </c>
      <c r="AK309" s="305">
        <v>0</v>
      </c>
      <c r="AL309" s="305">
        <v>0</v>
      </c>
      <c r="AM309" s="305">
        <v>0</v>
      </c>
      <c r="AN309" s="305">
        <v>0</v>
      </c>
      <c r="AO309" s="305">
        <v>0</v>
      </c>
      <c r="AP309" s="305">
        <v>0</v>
      </c>
      <c r="AQ309" s="305">
        <v>0</v>
      </c>
      <c r="AR309" s="305">
        <v>0</v>
      </c>
      <c r="AS309" s="305">
        <v>0</v>
      </c>
      <c r="AT309" s="305">
        <v>0</v>
      </c>
      <c r="AU309" s="305">
        <v>0</v>
      </c>
      <c r="AV309" s="305">
        <v>0</v>
      </c>
      <c r="AW309" s="305">
        <v>0</v>
      </c>
      <c r="AX309" s="305">
        <v>0</v>
      </c>
      <c r="AY309" s="305">
        <v>0</v>
      </c>
      <c r="AZ309" s="305">
        <v>0</v>
      </c>
      <c r="BA309" s="305">
        <v>0</v>
      </c>
      <c r="BB309" s="305">
        <v>0</v>
      </c>
      <c r="BC309" s="305">
        <v>0</v>
      </c>
      <c r="BD309" s="305">
        <v>0</v>
      </c>
      <c r="BE309" s="305">
        <v>0</v>
      </c>
      <c r="BF309" s="305">
        <v>0</v>
      </c>
      <c r="BG309" s="305">
        <v>0</v>
      </c>
      <c r="BH309" s="305">
        <v>0</v>
      </c>
      <c r="BI309" s="305">
        <v>0</v>
      </c>
      <c r="BJ309" s="305">
        <v>0</v>
      </c>
      <c r="BK309" s="305">
        <v>-86393.95</v>
      </c>
      <c r="BL309" s="117">
        <f>'FPC Sch 10&amp;31'!C36</f>
        <v>-267648.09999999998</v>
      </c>
      <c r="BM309" s="117">
        <f>'FPC Sch 10&amp;31'!D36</f>
        <v>138088.94</v>
      </c>
      <c r="BN309" s="117">
        <f>'FPC Sch 10&amp;31'!E36</f>
        <v>-52831.85</v>
      </c>
      <c r="BO309" s="117">
        <f>'FPC Sch 10&amp;31'!F36</f>
        <v>-309436.01</v>
      </c>
      <c r="BP309" s="117">
        <f>'FPC Sch 10&amp;31'!G36</f>
        <v>-419956.4</v>
      </c>
      <c r="BQ309" s="117">
        <f>'FPC Sch 10&amp;31'!H36</f>
        <v>128244.97</v>
      </c>
      <c r="BR309" s="117">
        <f>'FPC Sch 10&amp;31'!I36</f>
        <v>63466.39</v>
      </c>
      <c r="BS309" s="117">
        <f>'FPC Sch 10&amp;31'!J36</f>
        <v>222593.71</v>
      </c>
      <c r="BT309" s="117">
        <f>'FPC Sch 10&amp;31'!K36</f>
        <v>101901.25</v>
      </c>
      <c r="BU309" s="117">
        <f>'FPC Sch 10&amp;31'!L36</f>
        <v>-113229.18</v>
      </c>
      <c r="BV309" s="117">
        <f>'FPC Sch 10&amp;31'!M36</f>
        <v>81326.100000000006</v>
      </c>
      <c r="BW309" s="117">
        <f>'FPC Sch 10&amp;31'!N36</f>
        <v>107831.93</v>
      </c>
      <c r="BX309" s="117"/>
      <c r="BY309" s="117"/>
      <c r="BZ309" s="305"/>
      <c r="CA309" s="305"/>
    </row>
    <row r="310" spans="1:79" x14ac:dyDescent="0.2">
      <c r="B310" s="39" t="s">
        <v>260</v>
      </c>
      <c r="D310" s="118">
        <f t="shared" ref="D310:BO310" si="822">SUM(D307:D309)</f>
        <v>0</v>
      </c>
      <c r="E310" s="118">
        <f t="shared" si="822"/>
        <v>0</v>
      </c>
      <c r="F310" s="118">
        <f t="shared" si="822"/>
        <v>0</v>
      </c>
      <c r="G310" s="118">
        <f t="shared" si="822"/>
        <v>0</v>
      </c>
      <c r="H310" s="118">
        <f t="shared" si="822"/>
        <v>0</v>
      </c>
      <c r="I310" s="118">
        <f t="shared" si="822"/>
        <v>0</v>
      </c>
      <c r="J310" s="118">
        <f t="shared" si="822"/>
        <v>0</v>
      </c>
      <c r="K310" s="118">
        <f t="shared" si="822"/>
        <v>0</v>
      </c>
      <c r="L310" s="118">
        <f t="shared" si="822"/>
        <v>0</v>
      </c>
      <c r="M310" s="118">
        <f t="shared" si="822"/>
        <v>0</v>
      </c>
      <c r="N310" s="118">
        <f t="shared" si="822"/>
        <v>0</v>
      </c>
      <c r="O310" s="118">
        <f t="shared" si="822"/>
        <v>0</v>
      </c>
      <c r="P310" s="118">
        <f t="shared" si="822"/>
        <v>0</v>
      </c>
      <c r="Q310" s="118">
        <f t="shared" si="822"/>
        <v>0</v>
      </c>
      <c r="R310" s="118">
        <f t="shared" si="822"/>
        <v>0</v>
      </c>
      <c r="S310" s="118">
        <f t="shared" si="822"/>
        <v>0</v>
      </c>
      <c r="T310" s="118">
        <f t="shared" si="822"/>
        <v>0</v>
      </c>
      <c r="U310" s="118">
        <f t="shared" si="822"/>
        <v>0</v>
      </c>
      <c r="V310" s="118">
        <f t="shared" si="822"/>
        <v>0</v>
      </c>
      <c r="W310" s="118">
        <f t="shared" si="822"/>
        <v>0</v>
      </c>
      <c r="X310" s="118">
        <f t="shared" si="822"/>
        <v>0</v>
      </c>
      <c r="Y310" s="118">
        <f t="shared" si="822"/>
        <v>0</v>
      </c>
      <c r="Z310" s="118">
        <f t="shared" si="822"/>
        <v>0</v>
      </c>
      <c r="AA310" s="118">
        <f t="shared" si="822"/>
        <v>0</v>
      </c>
      <c r="AB310" s="118">
        <f t="shared" si="822"/>
        <v>0</v>
      </c>
      <c r="AC310" s="118">
        <f t="shared" si="822"/>
        <v>0</v>
      </c>
      <c r="AD310" s="118">
        <f t="shared" si="822"/>
        <v>0</v>
      </c>
      <c r="AE310" s="118">
        <f t="shared" si="822"/>
        <v>0</v>
      </c>
      <c r="AF310" s="118">
        <f t="shared" si="822"/>
        <v>0</v>
      </c>
      <c r="AG310" s="118">
        <f t="shared" si="822"/>
        <v>0</v>
      </c>
      <c r="AH310" s="118">
        <f t="shared" si="822"/>
        <v>0</v>
      </c>
      <c r="AI310" s="118">
        <f t="shared" si="822"/>
        <v>0</v>
      </c>
      <c r="AJ310" s="118">
        <f t="shared" si="822"/>
        <v>0</v>
      </c>
      <c r="AK310" s="118">
        <f t="shared" si="822"/>
        <v>0</v>
      </c>
      <c r="AL310" s="118">
        <f t="shared" si="822"/>
        <v>0</v>
      </c>
      <c r="AM310" s="118">
        <f t="shared" si="822"/>
        <v>0</v>
      </c>
      <c r="AN310" s="118">
        <f t="shared" si="822"/>
        <v>0</v>
      </c>
      <c r="AO310" s="118">
        <f t="shared" si="822"/>
        <v>0</v>
      </c>
      <c r="AP310" s="118">
        <f t="shared" si="822"/>
        <v>0</v>
      </c>
      <c r="AQ310" s="118">
        <f t="shared" si="822"/>
        <v>0</v>
      </c>
      <c r="AR310" s="118">
        <f t="shared" si="822"/>
        <v>0</v>
      </c>
      <c r="AS310" s="118">
        <f t="shared" si="822"/>
        <v>0</v>
      </c>
      <c r="AT310" s="118">
        <f t="shared" si="822"/>
        <v>0</v>
      </c>
      <c r="AU310" s="118">
        <f t="shared" si="822"/>
        <v>0</v>
      </c>
      <c r="AV310" s="118">
        <f t="shared" si="822"/>
        <v>0</v>
      </c>
      <c r="AW310" s="118">
        <f t="shared" si="822"/>
        <v>0</v>
      </c>
      <c r="AX310" s="118">
        <f t="shared" si="822"/>
        <v>0</v>
      </c>
      <c r="AY310" s="118">
        <f t="shared" si="822"/>
        <v>0</v>
      </c>
      <c r="AZ310" s="118">
        <f t="shared" si="822"/>
        <v>0</v>
      </c>
      <c r="BA310" s="118">
        <f t="shared" si="822"/>
        <v>0</v>
      </c>
      <c r="BB310" s="118">
        <f t="shared" si="822"/>
        <v>0</v>
      </c>
      <c r="BC310" s="118">
        <f t="shared" si="822"/>
        <v>0</v>
      </c>
      <c r="BD310" s="118">
        <f t="shared" si="822"/>
        <v>0</v>
      </c>
      <c r="BE310" s="118">
        <f t="shared" si="822"/>
        <v>0</v>
      </c>
      <c r="BF310" s="118">
        <f t="shared" si="822"/>
        <v>0</v>
      </c>
      <c r="BG310" s="118">
        <f t="shared" si="822"/>
        <v>0</v>
      </c>
      <c r="BH310" s="118">
        <f t="shared" si="822"/>
        <v>0</v>
      </c>
      <c r="BI310" s="118">
        <f t="shared" si="822"/>
        <v>0</v>
      </c>
      <c r="BJ310" s="118">
        <f t="shared" si="822"/>
        <v>0</v>
      </c>
      <c r="BK310" s="118">
        <f t="shared" si="822"/>
        <v>-86393.95</v>
      </c>
      <c r="BL310" s="118">
        <f t="shared" si="822"/>
        <v>-252349.26661795998</v>
      </c>
      <c r="BM310" s="118">
        <f t="shared" si="822"/>
        <v>138088.94</v>
      </c>
      <c r="BN310" s="118">
        <f t="shared" si="822"/>
        <v>-52831.85</v>
      </c>
      <c r="BO310" s="118">
        <f t="shared" si="822"/>
        <v>-309436.01</v>
      </c>
      <c r="BP310" s="118">
        <f t="shared" ref="BP310:BV310" si="823">SUM(BP307:BP309)</f>
        <v>-348861.28338204004</v>
      </c>
      <c r="BQ310" s="118">
        <f t="shared" si="823"/>
        <v>128244.97</v>
      </c>
      <c r="BR310" s="118">
        <f t="shared" si="823"/>
        <v>63466.39</v>
      </c>
      <c r="BS310" s="118">
        <f t="shared" si="823"/>
        <v>222593.71</v>
      </c>
      <c r="BT310" s="118">
        <f t="shared" si="823"/>
        <v>101901.25</v>
      </c>
      <c r="BU310" s="118">
        <f t="shared" si="823"/>
        <v>-113229.18</v>
      </c>
      <c r="BV310" s="118">
        <f t="shared" si="823"/>
        <v>81326.100000000006</v>
      </c>
      <c r="BW310" s="118">
        <f t="shared" ref="BW310:CA310" si="824">SUM(BW307:BW309)</f>
        <v>107831.93</v>
      </c>
      <c r="BX310" s="118">
        <f t="shared" si="824"/>
        <v>0</v>
      </c>
      <c r="BY310" s="118">
        <f t="shared" si="824"/>
        <v>0</v>
      </c>
      <c r="BZ310" s="118">
        <f t="shared" si="824"/>
        <v>0</v>
      </c>
      <c r="CA310" s="118">
        <f t="shared" si="824"/>
        <v>0</v>
      </c>
    </row>
    <row r="311" spans="1:79" x14ac:dyDescent="0.2">
      <c r="B311" s="39" t="s">
        <v>261</v>
      </c>
      <c r="D311" s="115">
        <f t="shared" ref="D311:BO311" si="825">D306+D310</f>
        <v>0</v>
      </c>
      <c r="E311" s="115">
        <f t="shared" si="825"/>
        <v>0</v>
      </c>
      <c r="F311" s="115">
        <f t="shared" si="825"/>
        <v>0</v>
      </c>
      <c r="G311" s="115">
        <f t="shared" si="825"/>
        <v>0</v>
      </c>
      <c r="H311" s="115">
        <f t="shared" si="825"/>
        <v>0</v>
      </c>
      <c r="I311" s="115">
        <f t="shared" si="825"/>
        <v>0</v>
      </c>
      <c r="J311" s="115">
        <f t="shared" si="825"/>
        <v>0</v>
      </c>
      <c r="K311" s="115">
        <f t="shared" si="825"/>
        <v>0</v>
      </c>
      <c r="L311" s="115">
        <f t="shared" si="825"/>
        <v>0</v>
      </c>
      <c r="M311" s="115">
        <f t="shared" si="825"/>
        <v>0</v>
      </c>
      <c r="N311" s="115">
        <f t="shared" si="825"/>
        <v>0</v>
      </c>
      <c r="O311" s="115">
        <f t="shared" si="825"/>
        <v>0</v>
      </c>
      <c r="P311" s="115">
        <f t="shared" si="825"/>
        <v>0</v>
      </c>
      <c r="Q311" s="115">
        <f t="shared" si="825"/>
        <v>0</v>
      </c>
      <c r="R311" s="115">
        <f t="shared" si="825"/>
        <v>0</v>
      </c>
      <c r="S311" s="115">
        <f t="shared" si="825"/>
        <v>0</v>
      </c>
      <c r="T311" s="115">
        <f t="shared" si="825"/>
        <v>0</v>
      </c>
      <c r="U311" s="115">
        <f t="shared" si="825"/>
        <v>0</v>
      </c>
      <c r="V311" s="115">
        <f t="shared" si="825"/>
        <v>0</v>
      </c>
      <c r="W311" s="115">
        <f t="shared" si="825"/>
        <v>0</v>
      </c>
      <c r="X311" s="115">
        <f t="shared" si="825"/>
        <v>0</v>
      </c>
      <c r="Y311" s="115">
        <f t="shared" si="825"/>
        <v>0</v>
      </c>
      <c r="Z311" s="115">
        <f t="shared" si="825"/>
        <v>0</v>
      </c>
      <c r="AA311" s="115">
        <f t="shared" si="825"/>
        <v>0</v>
      </c>
      <c r="AB311" s="115">
        <f t="shared" si="825"/>
        <v>0</v>
      </c>
      <c r="AC311" s="115">
        <f t="shared" si="825"/>
        <v>0</v>
      </c>
      <c r="AD311" s="115">
        <f t="shared" si="825"/>
        <v>0</v>
      </c>
      <c r="AE311" s="115">
        <f t="shared" si="825"/>
        <v>0</v>
      </c>
      <c r="AF311" s="115">
        <f t="shared" si="825"/>
        <v>0</v>
      </c>
      <c r="AG311" s="115">
        <f t="shared" si="825"/>
        <v>0</v>
      </c>
      <c r="AH311" s="115">
        <f t="shared" si="825"/>
        <v>0</v>
      </c>
      <c r="AI311" s="115">
        <f t="shared" si="825"/>
        <v>0</v>
      </c>
      <c r="AJ311" s="115">
        <f t="shared" si="825"/>
        <v>0</v>
      </c>
      <c r="AK311" s="115">
        <f t="shared" si="825"/>
        <v>0</v>
      </c>
      <c r="AL311" s="115">
        <f t="shared" si="825"/>
        <v>0</v>
      </c>
      <c r="AM311" s="115">
        <f t="shared" si="825"/>
        <v>0</v>
      </c>
      <c r="AN311" s="115">
        <f t="shared" si="825"/>
        <v>0</v>
      </c>
      <c r="AO311" s="115">
        <f t="shared" si="825"/>
        <v>0</v>
      </c>
      <c r="AP311" s="115">
        <f t="shared" si="825"/>
        <v>0</v>
      </c>
      <c r="AQ311" s="115">
        <f t="shared" si="825"/>
        <v>0</v>
      </c>
      <c r="AR311" s="115">
        <f t="shared" si="825"/>
        <v>0</v>
      </c>
      <c r="AS311" s="115">
        <f t="shared" si="825"/>
        <v>0</v>
      </c>
      <c r="AT311" s="115">
        <f t="shared" si="825"/>
        <v>0</v>
      </c>
      <c r="AU311" s="115">
        <f t="shared" si="825"/>
        <v>0</v>
      </c>
      <c r="AV311" s="115">
        <f t="shared" si="825"/>
        <v>0</v>
      </c>
      <c r="AW311" s="115">
        <f t="shared" si="825"/>
        <v>0</v>
      </c>
      <c r="AX311" s="115">
        <f t="shared" si="825"/>
        <v>0</v>
      </c>
      <c r="AY311" s="115">
        <f t="shared" si="825"/>
        <v>0</v>
      </c>
      <c r="AZ311" s="115">
        <f t="shared" si="825"/>
        <v>0</v>
      </c>
      <c r="BA311" s="115">
        <f t="shared" si="825"/>
        <v>0</v>
      </c>
      <c r="BB311" s="115">
        <f t="shared" si="825"/>
        <v>0</v>
      </c>
      <c r="BC311" s="115">
        <f t="shared" si="825"/>
        <v>0</v>
      </c>
      <c r="BD311" s="115">
        <f t="shared" si="825"/>
        <v>0</v>
      </c>
      <c r="BE311" s="115">
        <f t="shared" si="825"/>
        <v>0</v>
      </c>
      <c r="BF311" s="115">
        <f t="shared" si="825"/>
        <v>0</v>
      </c>
      <c r="BG311" s="115">
        <f t="shared" si="825"/>
        <v>0</v>
      </c>
      <c r="BH311" s="115">
        <f t="shared" si="825"/>
        <v>0</v>
      </c>
      <c r="BI311" s="115">
        <f t="shared" si="825"/>
        <v>0</v>
      </c>
      <c r="BJ311" s="115">
        <f t="shared" si="825"/>
        <v>0</v>
      </c>
      <c r="BK311" s="115">
        <f t="shared" si="825"/>
        <v>-86393.95</v>
      </c>
      <c r="BL311" s="115">
        <f t="shared" si="825"/>
        <v>-338743.21661795996</v>
      </c>
      <c r="BM311" s="115">
        <f t="shared" si="825"/>
        <v>-200654.27661795996</v>
      </c>
      <c r="BN311" s="115">
        <f t="shared" si="825"/>
        <v>-253486.12661795996</v>
      </c>
      <c r="BO311" s="115">
        <f t="shared" si="825"/>
        <v>-562922.13661795994</v>
      </c>
      <c r="BP311" s="115">
        <f t="shared" ref="BP311:BV311" si="826">BP306+BP310</f>
        <v>-911783.41999999993</v>
      </c>
      <c r="BQ311" s="115">
        <f t="shared" si="826"/>
        <v>-783538.45</v>
      </c>
      <c r="BR311" s="115">
        <f t="shared" si="826"/>
        <v>-720072.05999999994</v>
      </c>
      <c r="BS311" s="115">
        <f t="shared" si="826"/>
        <v>-497478.35</v>
      </c>
      <c r="BT311" s="115">
        <f t="shared" si="826"/>
        <v>-395577.1</v>
      </c>
      <c r="BU311" s="115">
        <f t="shared" si="826"/>
        <v>-508806.27999999997</v>
      </c>
      <c r="BV311" s="115">
        <f t="shared" si="826"/>
        <v>-427480.17999999993</v>
      </c>
      <c r="BW311" s="115">
        <f t="shared" ref="BW311:CA311" si="827">BW306+BW310</f>
        <v>-319648.24999999994</v>
      </c>
      <c r="BX311" s="115">
        <f t="shared" si="827"/>
        <v>-319648.24999999994</v>
      </c>
      <c r="BY311" s="115">
        <f t="shared" si="827"/>
        <v>-319648.24999999994</v>
      </c>
      <c r="BZ311" s="115">
        <f t="shared" si="827"/>
        <v>-319648.24999999994</v>
      </c>
      <c r="CA311" s="115">
        <f t="shared" si="827"/>
        <v>-319648.24999999994</v>
      </c>
    </row>
    <row r="312" spans="1:79" x14ac:dyDescent="0.2"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  <c r="AD312" s="114"/>
      <c r="AE312" s="114"/>
      <c r="AF312" s="114"/>
      <c r="AG312" s="114"/>
      <c r="AH312" s="114"/>
      <c r="AI312" s="114"/>
      <c r="AJ312" s="114"/>
      <c r="AK312" s="114"/>
      <c r="AL312" s="114"/>
      <c r="AM312" s="114"/>
      <c r="AN312" s="114"/>
      <c r="AO312" s="114"/>
      <c r="AP312" s="114"/>
      <c r="AQ312" s="114"/>
      <c r="AR312" s="114"/>
      <c r="AS312" s="114"/>
      <c r="AT312" s="114"/>
      <c r="AU312" s="114"/>
      <c r="AV312" s="114"/>
      <c r="AW312" s="114"/>
      <c r="AX312" s="114"/>
      <c r="AY312" s="114"/>
      <c r="AZ312" s="114"/>
      <c r="BA312" s="114"/>
      <c r="BB312" s="114"/>
      <c r="BC312" s="114"/>
      <c r="BD312" s="114"/>
      <c r="BE312" s="114"/>
      <c r="BF312" s="114"/>
      <c r="BG312" s="114"/>
      <c r="BH312" s="114"/>
      <c r="BI312" s="114"/>
      <c r="BJ312" s="114"/>
      <c r="BK312" s="114"/>
      <c r="BL312" s="114"/>
      <c r="BM312" s="114"/>
      <c r="BN312" s="114"/>
      <c r="BO312" s="114"/>
      <c r="BP312" s="114"/>
      <c r="BQ312" s="114"/>
      <c r="BR312" s="114"/>
      <c r="BS312" s="114"/>
      <c r="BT312" s="114"/>
      <c r="BU312" s="114"/>
      <c r="BV312" s="114"/>
      <c r="BY312" s="25"/>
      <c r="BZ312" s="25"/>
      <c r="CA312" s="25"/>
    </row>
    <row r="313" spans="1:79" x14ac:dyDescent="0.2">
      <c r="A313" s="106" t="s">
        <v>277</v>
      </c>
      <c r="C313" s="114">
        <v>18237171</v>
      </c>
      <c r="D313" s="116"/>
      <c r="E313" s="116"/>
      <c r="F313" s="116"/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  <c r="Y313" s="116"/>
      <c r="Z313" s="116"/>
      <c r="AA313" s="116"/>
      <c r="AB313" s="116"/>
      <c r="AC313" s="116"/>
      <c r="AD313" s="116"/>
      <c r="AE313" s="116"/>
      <c r="AF313" s="116"/>
      <c r="AG313" s="116"/>
      <c r="AH313" s="116"/>
      <c r="AI313" s="116"/>
      <c r="AJ313" s="116"/>
      <c r="AK313" s="116"/>
      <c r="AL313" s="116"/>
      <c r="AM313" s="116"/>
      <c r="AN313" s="116"/>
      <c r="AO313" s="116"/>
      <c r="AP313" s="116"/>
      <c r="AQ313" s="116"/>
      <c r="AR313" s="116"/>
      <c r="AS313" s="116"/>
      <c r="AT313" s="116"/>
      <c r="AU313" s="116"/>
      <c r="AV313" s="116"/>
      <c r="AW313" s="116"/>
      <c r="AX313" s="116"/>
      <c r="AY313" s="116"/>
      <c r="AZ313" s="116"/>
      <c r="BA313" s="116"/>
      <c r="BB313" s="116"/>
      <c r="BC313" s="116"/>
      <c r="BD313" s="116"/>
      <c r="BE313" s="116"/>
      <c r="BF313" s="116"/>
      <c r="BG313" s="116"/>
      <c r="BH313" s="116"/>
      <c r="BI313" s="116"/>
      <c r="BJ313" s="116"/>
      <c r="BK313" s="116"/>
      <c r="BL313" s="116"/>
      <c r="BM313" s="116"/>
      <c r="BN313" s="116"/>
      <c r="BO313" s="116"/>
      <c r="BP313" s="116"/>
      <c r="BQ313" s="116"/>
      <c r="BR313" s="116"/>
      <c r="BS313" s="116"/>
      <c r="BT313" s="116"/>
      <c r="BU313" s="116"/>
      <c r="BV313" s="116"/>
      <c r="BY313" s="25"/>
      <c r="BZ313" s="25"/>
      <c r="CA313" s="25"/>
    </row>
    <row r="314" spans="1:79" x14ac:dyDescent="0.2">
      <c r="B314" s="39" t="s">
        <v>257</v>
      </c>
      <c r="C314" s="114"/>
      <c r="D314" s="115">
        <f t="shared" ref="D314:BK314" si="828">C319</f>
        <v>0</v>
      </c>
      <c r="E314" s="115">
        <f t="shared" si="828"/>
        <v>0</v>
      </c>
      <c r="F314" s="115">
        <f t="shared" si="828"/>
        <v>0</v>
      </c>
      <c r="G314" s="115">
        <f t="shared" si="828"/>
        <v>0</v>
      </c>
      <c r="H314" s="115">
        <f t="shared" si="828"/>
        <v>0</v>
      </c>
      <c r="I314" s="115">
        <f t="shared" si="828"/>
        <v>0</v>
      </c>
      <c r="J314" s="115">
        <f t="shared" si="828"/>
        <v>0</v>
      </c>
      <c r="K314" s="115">
        <f t="shared" si="828"/>
        <v>0</v>
      </c>
      <c r="L314" s="115">
        <f t="shared" si="828"/>
        <v>0</v>
      </c>
      <c r="M314" s="115">
        <f t="shared" si="828"/>
        <v>0</v>
      </c>
      <c r="N314" s="115">
        <f t="shared" si="828"/>
        <v>0</v>
      </c>
      <c r="O314" s="115">
        <f t="shared" si="828"/>
        <v>0</v>
      </c>
      <c r="P314" s="115">
        <f t="shared" si="828"/>
        <v>0</v>
      </c>
      <c r="Q314" s="115">
        <f t="shared" si="828"/>
        <v>0</v>
      </c>
      <c r="R314" s="115">
        <f t="shared" si="828"/>
        <v>0</v>
      </c>
      <c r="S314" s="115">
        <f t="shared" si="828"/>
        <v>0</v>
      </c>
      <c r="T314" s="115">
        <f t="shared" si="828"/>
        <v>0</v>
      </c>
      <c r="U314" s="115">
        <f t="shared" si="828"/>
        <v>0</v>
      </c>
      <c r="V314" s="115">
        <f t="shared" si="828"/>
        <v>0</v>
      </c>
      <c r="W314" s="115">
        <f t="shared" si="828"/>
        <v>0</v>
      </c>
      <c r="X314" s="115">
        <f t="shared" si="828"/>
        <v>0</v>
      </c>
      <c r="Y314" s="115">
        <f t="shared" si="828"/>
        <v>0</v>
      </c>
      <c r="Z314" s="115">
        <f t="shared" si="828"/>
        <v>0</v>
      </c>
      <c r="AA314" s="115">
        <f t="shared" si="828"/>
        <v>0</v>
      </c>
      <c r="AB314" s="115">
        <f t="shared" si="828"/>
        <v>0</v>
      </c>
      <c r="AC314" s="115">
        <f t="shared" si="828"/>
        <v>0</v>
      </c>
      <c r="AD314" s="115">
        <f t="shared" si="828"/>
        <v>0</v>
      </c>
      <c r="AE314" s="115">
        <f t="shared" si="828"/>
        <v>0</v>
      </c>
      <c r="AF314" s="115">
        <f t="shared" si="828"/>
        <v>0</v>
      </c>
      <c r="AG314" s="115">
        <f t="shared" si="828"/>
        <v>0</v>
      </c>
      <c r="AH314" s="115">
        <f t="shared" si="828"/>
        <v>0</v>
      </c>
      <c r="AI314" s="115">
        <f t="shared" si="828"/>
        <v>0</v>
      </c>
      <c r="AJ314" s="115">
        <f t="shared" si="828"/>
        <v>0</v>
      </c>
      <c r="AK314" s="115">
        <f t="shared" si="828"/>
        <v>0</v>
      </c>
      <c r="AL314" s="115">
        <f t="shared" si="828"/>
        <v>0</v>
      </c>
      <c r="AM314" s="115">
        <f t="shared" si="828"/>
        <v>0</v>
      </c>
      <c r="AN314" s="115">
        <f t="shared" si="828"/>
        <v>0</v>
      </c>
      <c r="AO314" s="115">
        <f t="shared" si="828"/>
        <v>0</v>
      </c>
      <c r="AP314" s="115">
        <f t="shared" si="828"/>
        <v>0</v>
      </c>
      <c r="AQ314" s="115">
        <f t="shared" si="828"/>
        <v>0</v>
      </c>
      <c r="AR314" s="115">
        <f t="shared" si="828"/>
        <v>0</v>
      </c>
      <c r="AS314" s="115">
        <f t="shared" si="828"/>
        <v>0</v>
      </c>
      <c r="AT314" s="115">
        <f t="shared" si="828"/>
        <v>0</v>
      </c>
      <c r="AU314" s="115">
        <f t="shared" si="828"/>
        <v>0</v>
      </c>
      <c r="AV314" s="115">
        <f t="shared" si="828"/>
        <v>0</v>
      </c>
      <c r="AW314" s="115">
        <f t="shared" si="828"/>
        <v>0</v>
      </c>
      <c r="AX314" s="115">
        <f t="shared" si="828"/>
        <v>0</v>
      </c>
      <c r="AY314" s="115">
        <f t="shared" si="828"/>
        <v>0</v>
      </c>
      <c r="AZ314" s="115">
        <f t="shared" si="828"/>
        <v>0</v>
      </c>
      <c r="BA314" s="115">
        <f t="shared" si="828"/>
        <v>0</v>
      </c>
      <c r="BB314" s="115">
        <f t="shared" si="828"/>
        <v>0</v>
      </c>
      <c r="BC314" s="115">
        <f t="shared" si="828"/>
        <v>0</v>
      </c>
      <c r="BD314" s="115">
        <f t="shared" si="828"/>
        <v>0</v>
      </c>
      <c r="BE314" s="115">
        <f t="shared" si="828"/>
        <v>0</v>
      </c>
      <c r="BF314" s="115">
        <f t="shared" si="828"/>
        <v>0</v>
      </c>
      <c r="BG314" s="115">
        <f t="shared" si="828"/>
        <v>0</v>
      </c>
      <c r="BH314" s="115">
        <f t="shared" si="828"/>
        <v>0</v>
      </c>
      <c r="BI314" s="115">
        <f t="shared" si="828"/>
        <v>0</v>
      </c>
      <c r="BJ314" s="115">
        <f t="shared" si="828"/>
        <v>0</v>
      </c>
      <c r="BK314" s="115">
        <f t="shared" si="828"/>
        <v>0</v>
      </c>
      <c r="BL314" s="115">
        <f>BK319</f>
        <v>0</v>
      </c>
      <c r="BM314" s="115">
        <f>BL319</f>
        <v>6913.9892416399998</v>
      </c>
      <c r="BN314" s="115">
        <f>BM319</f>
        <v>6913.9892416399998</v>
      </c>
      <c r="BO314" s="115">
        <f t="shared" ref="BO314" si="829">BN319</f>
        <v>6913.9892416399998</v>
      </c>
      <c r="BP314" s="115">
        <f t="shared" ref="BP314" si="830">BO319</f>
        <v>6913.9892416399998</v>
      </c>
      <c r="BQ314" s="115">
        <f t="shared" ref="BQ314" si="831">BP319</f>
        <v>0</v>
      </c>
      <c r="BR314" s="115">
        <f t="shared" ref="BR314" si="832">BQ319</f>
        <v>0</v>
      </c>
      <c r="BS314" s="115">
        <f t="shared" ref="BS314" si="833">BR319</f>
        <v>0</v>
      </c>
      <c r="BT314" s="115">
        <f t="shared" ref="BT314" si="834">BS319</f>
        <v>0</v>
      </c>
      <c r="BU314" s="115">
        <f t="shared" ref="BU314:BW314" si="835">BT319</f>
        <v>0</v>
      </c>
      <c r="BV314" s="115">
        <f t="shared" si="835"/>
        <v>0</v>
      </c>
      <c r="BW314" s="115">
        <f t="shared" si="835"/>
        <v>0</v>
      </c>
      <c r="BX314" s="115">
        <f>BW319</f>
        <v>0</v>
      </c>
      <c r="BY314" s="115">
        <f>BX319</f>
        <v>0</v>
      </c>
      <c r="BZ314" s="115">
        <f>BY319</f>
        <v>0</v>
      </c>
      <c r="CA314" s="115">
        <f t="shared" ref="CA314" si="836">BZ319</f>
        <v>0</v>
      </c>
    </row>
    <row r="315" spans="1:79" x14ac:dyDescent="0.2">
      <c r="A315" s="121"/>
      <c r="B315" s="116" t="s">
        <v>258</v>
      </c>
      <c r="C315" s="116"/>
      <c r="D315" s="305">
        <v>0</v>
      </c>
      <c r="E315" s="305">
        <v>0</v>
      </c>
      <c r="F315" s="305">
        <v>0</v>
      </c>
      <c r="G315" s="305">
        <v>0</v>
      </c>
      <c r="H315" s="305">
        <v>0</v>
      </c>
      <c r="I315" s="305">
        <v>0</v>
      </c>
      <c r="J315" s="305">
        <v>0</v>
      </c>
      <c r="K315" s="305">
        <v>0</v>
      </c>
      <c r="L315" s="305">
        <v>0</v>
      </c>
      <c r="M315" s="305">
        <v>0</v>
      </c>
      <c r="N315" s="305">
        <v>0</v>
      </c>
      <c r="O315" s="305">
        <v>0</v>
      </c>
      <c r="P315" s="305">
        <v>0</v>
      </c>
      <c r="Q315" s="305">
        <v>0</v>
      </c>
      <c r="R315" s="305">
        <v>0</v>
      </c>
      <c r="S315" s="305">
        <v>0</v>
      </c>
      <c r="T315" s="305">
        <v>0</v>
      </c>
      <c r="U315" s="305">
        <v>0</v>
      </c>
      <c r="V315" s="305">
        <v>0</v>
      </c>
      <c r="W315" s="305">
        <v>0</v>
      </c>
      <c r="X315" s="305">
        <v>0</v>
      </c>
      <c r="Y315" s="305">
        <v>0</v>
      </c>
      <c r="Z315" s="305">
        <v>0</v>
      </c>
      <c r="AA315" s="305">
        <v>0</v>
      </c>
      <c r="AB315" s="305">
        <v>0</v>
      </c>
      <c r="AC315" s="305">
        <v>0</v>
      </c>
      <c r="AD315" s="305">
        <v>0</v>
      </c>
      <c r="AE315" s="305">
        <v>0</v>
      </c>
      <c r="AF315" s="305">
        <v>0</v>
      </c>
      <c r="AG315" s="305">
        <v>0</v>
      </c>
      <c r="AH315" s="305">
        <v>0</v>
      </c>
      <c r="AI315" s="305">
        <v>0</v>
      </c>
      <c r="AJ315" s="305">
        <v>0</v>
      </c>
      <c r="AK315" s="305">
        <v>0</v>
      </c>
      <c r="AL315" s="305">
        <v>0</v>
      </c>
      <c r="AM315" s="305">
        <v>0</v>
      </c>
      <c r="AN315" s="305">
        <v>0</v>
      </c>
      <c r="AO315" s="305">
        <v>0</v>
      </c>
      <c r="AP315" s="305">
        <v>0</v>
      </c>
      <c r="AQ315" s="305">
        <v>0</v>
      </c>
      <c r="AR315" s="305">
        <v>0</v>
      </c>
      <c r="AS315" s="305">
        <v>0</v>
      </c>
      <c r="AT315" s="305">
        <v>0</v>
      </c>
      <c r="AU315" s="305">
        <v>0</v>
      </c>
      <c r="AV315" s="305">
        <v>0</v>
      </c>
      <c r="AW315" s="305">
        <v>0</v>
      </c>
      <c r="AX315" s="305">
        <v>0</v>
      </c>
      <c r="AY315" s="305">
        <v>0</v>
      </c>
      <c r="AZ315" s="305">
        <v>0</v>
      </c>
      <c r="BA315" s="305">
        <v>0</v>
      </c>
      <c r="BB315" s="305">
        <v>0</v>
      </c>
      <c r="BC315" s="305">
        <v>0</v>
      </c>
      <c r="BD315" s="305">
        <v>0</v>
      </c>
      <c r="BE315" s="305">
        <v>0</v>
      </c>
      <c r="BF315" s="305">
        <v>0</v>
      </c>
      <c r="BG315" s="305">
        <v>0</v>
      </c>
      <c r="BH315" s="305">
        <v>0</v>
      </c>
      <c r="BI315" s="305">
        <v>0</v>
      </c>
      <c r="BJ315" s="305">
        <v>0</v>
      </c>
      <c r="BK315" s="305">
        <v>0</v>
      </c>
      <c r="BL315" s="305">
        <v>0</v>
      </c>
      <c r="BM315" s="305">
        <v>0</v>
      </c>
      <c r="BN315" s="305">
        <v>0</v>
      </c>
      <c r="BO315" s="305">
        <v>0</v>
      </c>
      <c r="BP315" s="305">
        <v>-6913.9892416399998</v>
      </c>
      <c r="BQ315" s="305">
        <v>0</v>
      </c>
      <c r="BR315" s="305">
        <v>0</v>
      </c>
      <c r="BS315" s="305">
        <v>0</v>
      </c>
      <c r="BT315" s="305">
        <v>0</v>
      </c>
      <c r="BU315" s="305">
        <v>0</v>
      </c>
      <c r="BV315" s="305">
        <v>0</v>
      </c>
      <c r="BW315" s="123">
        <v>0</v>
      </c>
      <c r="BX315" s="123"/>
      <c r="BY315" s="123"/>
      <c r="BZ315" s="305"/>
      <c r="CA315" s="305"/>
    </row>
    <row r="316" spans="1:79" x14ac:dyDescent="0.2">
      <c r="A316" s="121"/>
      <c r="B316" s="116" t="s">
        <v>288</v>
      </c>
      <c r="C316" s="116"/>
      <c r="D316" s="305">
        <v>0</v>
      </c>
      <c r="E316" s="305">
        <v>0</v>
      </c>
      <c r="F316" s="305">
        <v>0</v>
      </c>
      <c r="G316" s="305">
        <v>0</v>
      </c>
      <c r="H316" s="305">
        <v>0</v>
      </c>
      <c r="I316" s="305">
        <v>0</v>
      </c>
      <c r="J316" s="305">
        <v>0</v>
      </c>
      <c r="K316" s="305">
        <v>0</v>
      </c>
      <c r="L316" s="305">
        <v>0</v>
      </c>
      <c r="M316" s="305">
        <v>0</v>
      </c>
      <c r="N316" s="305">
        <v>0</v>
      </c>
      <c r="O316" s="305">
        <v>0</v>
      </c>
      <c r="P316" s="305">
        <v>0</v>
      </c>
      <c r="Q316" s="305">
        <v>0</v>
      </c>
      <c r="R316" s="305">
        <v>0</v>
      </c>
      <c r="S316" s="305">
        <v>0</v>
      </c>
      <c r="T316" s="305">
        <v>0</v>
      </c>
      <c r="U316" s="305">
        <v>0</v>
      </c>
      <c r="V316" s="305">
        <v>0</v>
      </c>
      <c r="W316" s="305">
        <v>0</v>
      </c>
      <c r="X316" s="305">
        <v>0</v>
      </c>
      <c r="Y316" s="305">
        <v>0</v>
      </c>
      <c r="Z316" s="305">
        <v>0</v>
      </c>
      <c r="AA316" s="305">
        <v>0</v>
      </c>
      <c r="AB316" s="305">
        <v>0</v>
      </c>
      <c r="AC316" s="305">
        <v>0</v>
      </c>
      <c r="AD316" s="305">
        <v>0</v>
      </c>
      <c r="AE316" s="305">
        <v>0</v>
      </c>
      <c r="AF316" s="305">
        <v>0</v>
      </c>
      <c r="AG316" s="305">
        <v>0</v>
      </c>
      <c r="AH316" s="305">
        <v>0</v>
      </c>
      <c r="AI316" s="305">
        <v>0</v>
      </c>
      <c r="AJ316" s="305">
        <v>0</v>
      </c>
      <c r="AK316" s="305">
        <v>0</v>
      </c>
      <c r="AL316" s="305">
        <v>0</v>
      </c>
      <c r="AM316" s="305">
        <v>0</v>
      </c>
      <c r="AN316" s="305">
        <v>0</v>
      </c>
      <c r="AO316" s="305">
        <v>0</v>
      </c>
      <c r="AP316" s="305">
        <v>0</v>
      </c>
      <c r="AQ316" s="305">
        <v>0</v>
      </c>
      <c r="AR316" s="305">
        <v>0</v>
      </c>
      <c r="AS316" s="305">
        <v>0</v>
      </c>
      <c r="AT316" s="305">
        <v>0</v>
      </c>
      <c r="AU316" s="305">
        <v>0</v>
      </c>
      <c r="AV316" s="305">
        <v>0</v>
      </c>
      <c r="AW316" s="305">
        <v>0</v>
      </c>
      <c r="AX316" s="305">
        <v>0</v>
      </c>
      <c r="AY316" s="305">
        <v>0</v>
      </c>
      <c r="AZ316" s="305">
        <v>0</v>
      </c>
      <c r="BA316" s="305">
        <v>0</v>
      </c>
      <c r="BB316" s="305">
        <v>0</v>
      </c>
      <c r="BC316" s="305">
        <v>0</v>
      </c>
      <c r="BD316" s="305">
        <v>0</v>
      </c>
      <c r="BE316" s="305">
        <v>0</v>
      </c>
      <c r="BF316" s="305">
        <v>0</v>
      </c>
      <c r="BG316" s="305">
        <v>0</v>
      </c>
      <c r="BH316" s="305">
        <v>0</v>
      </c>
      <c r="BI316" s="305">
        <v>0</v>
      </c>
      <c r="BJ316" s="305">
        <v>0</v>
      </c>
      <c r="BK316" s="305">
        <v>0</v>
      </c>
      <c r="BL316" s="305">
        <v>6913.9892416399998</v>
      </c>
      <c r="BM316" s="305">
        <v>0</v>
      </c>
      <c r="BN316" s="305">
        <v>0</v>
      </c>
      <c r="BO316" s="305">
        <v>0</v>
      </c>
      <c r="BP316" s="305">
        <v>0</v>
      </c>
      <c r="BQ316" s="305">
        <v>0</v>
      </c>
      <c r="BR316" s="305">
        <v>0</v>
      </c>
      <c r="BS316" s="305">
        <v>0</v>
      </c>
      <c r="BT316" s="305">
        <v>0</v>
      </c>
      <c r="BU316" s="305">
        <v>0</v>
      </c>
      <c r="BV316" s="305">
        <v>0</v>
      </c>
      <c r="BW316" s="123">
        <v>0</v>
      </c>
      <c r="BX316" s="123"/>
      <c r="BY316" s="123"/>
      <c r="BZ316" s="305"/>
      <c r="CA316" s="305"/>
    </row>
    <row r="317" spans="1:79" x14ac:dyDescent="0.2">
      <c r="A317" s="116"/>
      <c r="B317" s="116" t="s">
        <v>270</v>
      </c>
      <c r="C317" s="124"/>
      <c r="D317" s="305">
        <v>0</v>
      </c>
      <c r="E317" s="305">
        <v>0</v>
      </c>
      <c r="F317" s="305">
        <v>0</v>
      </c>
      <c r="G317" s="305">
        <v>0</v>
      </c>
      <c r="H317" s="305">
        <v>0</v>
      </c>
      <c r="I317" s="305">
        <v>0</v>
      </c>
      <c r="J317" s="305">
        <v>0</v>
      </c>
      <c r="K317" s="305">
        <v>0</v>
      </c>
      <c r="L317" s="305">
        <v>0</v>
      </c>
      <c r="M317" s="305">
        <v>0</v>
      </c>
      <c r="N317" s="305">
        <v>0</v>
      </c>
      <c r="O317" s="305">
        <v>0</v>
      </c>
      <c r="P317" s="305">
        <v>0</v>
      </c>
      <c r="Q317" s="305">
        <v>0</v>
      </c>
      <c r="R317" s="305">
        <v>0</v>
      </c>
      <c r="S317" s="305">
        <v>0</v>
      </c>
      <c r="T317" s="305">
        <v>0</v>
      </c>
      <c r="U317" s="305">
        <v>0</v>
      </c>
      <c r="V317" s="305">
        <v>0</v>
      </c>
      <c r="W317" s="305">
        <v>0</v>
      </c>
      <c r="X317" s="305">
        <v>0</v>
      </c>
      <c r="Y317" s="305">
        <v>0</v>
      </c>
      <c r="Z317" s="305">
        <v>0</v>
      </c>
      <c r="AA317" s="305">
        <v>0</v>
      </c>
      <c r="AB317" s="305">
        <v>0</v>
      </c>
      <c r="AC317" s="305">
        <v>0</v>
      </c>
      <c r="AD317" s="305">
        <v>0</v>
      </c>
      <c r="AE317" s="305">
        <v>0</v>
      </c>
      <c r="AF317" s="305">
        <v>0</v>
      </c>
      <c r="AG317" s="305">
        <v>0</v>
      </c>
      <c r="AH317" s="305">
        <v>0</v>
      </c>
      <c r="AI317" s="305">
        <v>0</v>
      </c>
      <c r="AJ317" s="305">
        <v>0</v>
      </c>
      <c r="AK317" s="305">
        <v>0</v>
      </c>
      <c r="AL317" s="305">
        <v>0</v>
      </c>
      <c r="AM317" s="305">
        <v>0</v>
      </c>
      <c r="AN317" s="305">
        <v>0</v>
      </c>
      <c r="AO317" s="305">
        <v>0</v>
      </c>
      <c r="AP317" s="305">
        <v>0</v>
      </c>
      <c r="AQ317" s="305">
        <v>0</v>
      </c>
      <c r="AR317" s="305">
        <v>0</v>
      </c>
      <c r="AS317" s="305">
        <v>0</v>
      </c>
      <c r="AT317" s="305">
        <v>0</v>
      </c>
      <c r="AU317" s="305">
        <v>0</v>
      </c>
      <c r="AV317" s="305">
        <v>0</v>
      </c>
      <c r="AW317" s="305">
        <v>0</v>
      </c>
      <c r="AX317" s="305">
        <v>0</v>
      </c>
      <c r="AY317" s="305">
        <v>0</v>
      </c>
      <c r="AZ317" s="305">
        <v>0</v>
      </c>
      <c r="BA317" s="305">
        <v>0</v>
      </c>
      <c r="BB317" s="305">
        <v>0</v>
      </c>
      <c r="BC317" s="305">
        <v>0</v>
      </c>
      <c r="BD317" s="305">
        <v>0</v>
      </c>
      <c r="BE317" s="305">
        <v>0</v>
      </c>
      <c r="BF317" s="305">
        <v>0</v>
      </c>
      <c r="BG317" s="305">
        <v>0</v>
      </c>
      <c r="BH317" s="305">
        <v>0</v>
      </c>
      <c r="BI317" s="305">
        <v>0</v>
      </c>
      <c r="BJ317" s="305">
        <v>0</v>
      </c>
      <c r="BK317" s="305">
        <v>0</v>
      </c>
      <c r="BL317" s="305">
        <v>0</v>
      </c>
      <c r="BM317" s="305">
        <v>0</v>
      </c>
      <c r="BN317" s="305">
        <v>0</v>
      </c>
      <c r="BO317" s="305">
        <v>0</v>
      </c>
      <c r="BP317" s="305">
        <v>0</v>
      </c>
      <c r="BQ317" s="305">
        <v>0</v>
      </c>
      <c r="BR317" s="305">
        <v>0</v>
      </c>
      <c r="BS317" s="305">
        <v>0</v>
      </c>
      <c r="BT317" s="305">
        <v>0</v>
      </c>
      <c r="BU317" s="305">
        <v>0</v>
      </c>
      <c r="BV317" s="305">
        <v>0</v>
      </c>
      <c r="BW317" s="123">
        <v>0</v>
      </c>
      <c r="BX317" s="123"/>
      <c r="BY317" s="123"/>
      <c r="BZ317" s="305"/>
      <c r="CA317" s="305"/>
    </row>
    <row r="318" spans="1:79" x14ac:dyDescent="0.2">
      <c r="B318" s="39" t="s">
        <v>260</v>
      </c>
      <c r="D318" s="118">
        <f t="shared" ref="D318:BO318" si="837">SUM(D315:D317)</f>
        <v>0</v>
      </c>
      <c r="E318" s="118">
        <f t="shared" si="837"/>
        <v>0</v>
      </c>
      <c r="F318" s="118">
        <f t="shared" si="837"/>
        <v>0</v>
      </c>
      <c r="G318" s="118">
        <f t="shared" si="837"/>
        <v>0</v>
      </c>
      <c r="H318" s="118">
        <f t="shared" si="837"/>
        <v>0</v>
      </c>
      <c r="I318" s="118">
        <f t="shared" si="837"/>
        <v>0</v>
      </c>
      <c r="J318" s="118">
        <f t="shared" si="837"/>
        <v>0</v>
      </c>
      <c r="K318" s="118">
        <f t="shared" si="837"/>
        <v>0</v>
      </c>
      <c r="L318" s="118">
        <f t="shared" si="837"/>
        <v>0</v>
      </c>
      <c r="M318" s="118">
        <f t="shared" si="837"/>
        <v>0</v>
      </c>
      <c r="N318" s="118">
        <f t="shared" si="837"/>
        <v>0</v>
      </c>
      <c r="O318" s="118">
        <f t="shared" si="837"/>
        <v>0</v>
      </c>
      <c r="P318" s="118">
        <f t="shared" si="837"/>
        <v>0</v>
      </c>
      <c r="Q318" s="118">
        <f t="shared" si="837"/>
        <v>0</v>
      </c>
      <c r="R318" s="118">
        <f t="shared" si="837"/>
        <v>0</v>
      </c>
      <c r="S318" s="118">
        <f t="shared" si="837"/>
        <v>0</v>
      </c>
      <c r="T318" s="118">
        <f t="shared" si="837"/>
        <v>0</v>
      </c>
      <c r="U318" s="118">
        <f t="shared" si="837"/>
        <v>0</v>
      </c>
      <c r="V318" s="118">
        <f t="shared" si="837"/>
        <v>0</v>
      </c>
      <c r="W318" s="118">
        <f t="shared" si="837"/>
        <v>0</v>
      </c>
      <c r="X318" s="118">
        <f t="shared" si="837"/>
        <v>0</v>
      </c>
      <c r="Y318" s="118">
        <f t="shared" si="837"/>
        <v>0</v>
      </c>
      <c r="Z318" s="118">
        <f t="shared" si="837"/>
        <v>0</v>
      </c>
      <c r="AA318" s="118">
        <f t="shared" si="837"/>
        <v>0</v>
      </c>
      <c r="AB318" s="118">
        <f t="shared" si="837"/>
        <v>0</v>
      </c>
      <c r="AC318" s="118">
        <f t="shared" si="837"/>
        <v>0</v>
      </c>
      <c r="AD318" s="118">
        <f t="shared" si="837"/>
        <v>0</v>
      </c>
      <c r="AE318" s="118">
        <f t="shared" si="837"/>
        <v>0</v>
      </c>
      <c r="AF318" s="118">
        <f t="shared" si="837"/>
        <v>0</v>
      </c>
      <c r="AG318" s="118">
        <f t="shared" si="837"/>
        <v>0</v>
      </c>
      <c r="AH318" s="118">
        <f t="shared" si="837"/>
        <v>0</v>
      </c>
      <c r="AI318" s="118">
        <f t="shared" si="837"/>
        <v>0</v>
      </c>
      <c r="AJ318" s="118">
        <f t="shared" si="837"/>
        <v>0</v>
      </c>
      <c r="AK318" s="118">
        <f t="shared" si="837"/>
        <v>0</v>
      </c>
      <c r="AL318" s="118">
        <f t="shared" si="837"/>
        <v>0</v>
      </c>
      <c r="AM318" s="118">
        <f t="shared" si="837"/>
        <v>0</v>
      </c>
      <c r="AN318" s="118">
        <f t="shared" si="837"/>
        <v>0</v>
      </c>
      <c r="AO318" s="118">
        <f t="shared" si="837"/>
        <v>0</v>
      </c>
      <c r="AP318" s="118">
        <f t="shared" si="837"/>
        <v>0</v>
      </c>
      <c r="AQ318" s="118">
        <f t="shared" si="837"/>
        <v>0</v>
      </c>
      <c r="AR318" s="118">
        <f t="shared" si="837"/>
        <v>0</v>
      </c>
      <c r="AS318" s="118">
        <f t="shared" si="837"/>
        <v>0</v>
      </c>
      <c r="AT318" s="118">
        <f t="shared" si="837"/>
        <v>0</v>
      </c>
      <c r="AU318" s="118">
        <f t="shared" si="837"/>
        <v>0</v>
      </c>
      <c r="AV318" s="118">
        <f t="shared" si="837"/>
        <v>0</v>
      </c>
      <c r="AW318" s="118">
        <f t="shared" si="837"/>
        <v>0</v>
      </c>
      <c r="AX318" s="118">
        <f t="shared" si="837"/>
        <v>0</v>
      </c>
      <c r="AY318" s="118">
        <f t="shared" si="837"/>
        <v>0</v>
      </c>
      <c r="AZ318" s="118">
        <f t="shared" si="837"/>
        <v>0</v>
      </c>
      <c r="BA318" s="118">
        <f t="shared" si="837"/>
        <v>0</v>
      </c>
      <c r="BB318" s="118">
        <f t="shared" si="837"/>
        <v>0</v>
      </c>
      <c r="BC318" s="118">
        <f t="shared" si="837"/>
        <v>0</v>
      </c>
      <c r="BD318" s="118">
        <f t="shared" si="837"/>
        <v>0</v>
      </c>
      <c r="BE318" s="118">
        <f t="shared" si="837"/>
        <v>0</v>
      </c>
      <c r="BF318" s="118">
        <f t="shared" si="837"/>
        <v>0</v>
      </c>
      <c r="BG318" s="118">
        <f t="shared" si="837"/>
        <v>0</v>
      </c>
      <c r="BH318" s="118">
        <f t="shared" si="837"/>
        <v>0</v>
      </c>
      <c r="BI318" s="118">
        <f t="shared" si="837"/>
        <v>0</v>
      </c>
      <c r="BJ318" s="118">
        <f t="shared" si="837"/>
        <v>0</v>
      </c>
      <c r="BK318" s="118">
        <f t="shared" si="837"/>
        <v>0</v>
      </c>
      <c r="BL318" s="118">
        <f t="shared" si="837"/>
        <v>6913.9892416399998</v>
      </c>
      <c r="BM318" s="118">
        <f t="shared" si="837"/>
        <v>0</v>
      </c>
      <c r="BN318" s="118">
        <f t="shared" si="837"/>
        <v>0</v>
      </c>
      <c r="BO318" s="118">
        <f t="shared" si="837"/>
        <v>0</v>
      </c>
      <c r="BP318" s="118">
        <f t="shared" ref="BP318:BV318" si="838">SUM(BP315:BP317)</f>
        <v>-6913.9892416399998</v>
      </c>
      <c r="BQ318" s="118">
        <f t="shared" si="838"/>
        <v>0</v>
      </c>
      <c r="BR318" s="118">
        <f t="shared" si="838"/>
        <v>0</v>
      </c>
      <c r="BS318" s="118">
        <f t="shared" si="838"/>
        <v>0</v>
      </c>
      <c r="BT318" s="118">
        <f t="shared" si="838"/>
        <v>0</v>
      </c>
      <c r="BU318" s="118">
        <f t="shared" si="838"/>
        <v>0</v>
      </c>
      <c r="BV318" s="118">
        <f t="shared" si="838"/>
        <v>0</v>
      </c>
      <c r="BW318" s="118">
        <f t="shared" ref="BW318:CA318" si="839">SUM(BW315:BW317)</f>
        <v>0</v>
      </c>
      <c r="BX318" s="118">
        <f t="shared" si="839"/>
        <v>0</v>
      </c>
      <c r="BY318" s="118">
        <f t="shared" si="839"/>
        <v>0</v>
      </c>
      <c r="BZ318" s="118">
        <f t="shared" si="839"/>
        <v>0</v>
      </c>
      <c r="CA318" s="118">
        <f t="shared" si="839"/>
        <v>0</v>
      </c>
    </row>
    <row r="319" spans="1:79" x14ac:dyDescent="0.2">
      <c r="B319" s="39" t="s">
        <v>261</v>
      </c>
      <c r="D319" s="115">
        <f t="shared" ref="D319:BO319" si="840">D314+D318</f>
        <v>0</v>
      </c>
      <c r="E319" s="115">
        <f t="shared" si="840"/>
        <v>0</v>
      </c>
      <c r="F319" s="115">
        <f t="shared" si="840"/>
        <v>0</v>
      </c>
      <c r="G319" s="115">
        <f t="shared" si="840"/>
        <v>0</v>
      </c>
      <c r="H319" s="115">
        <f t="shared" si="840"/>
        <v>0</v>
      </c>
      <c r="I319" s="115">
        <f t="shared" si="840"/>
        <v>0</v>
      </c>
      <c r="J319" s="115">
        <f t="shared" si="840"/>
        <v>0</v>
      </c>
      <c r="K319" s="115">
        <f t="shared" si="840"/>
        <v>0</v>
      </c>
      <c r="L319" s="115">
        <f t="shared" si="840"/>
        <v>0</v>
      </c>
      <c r="M319" s="115">
        <f t="shared" si="840"/>
        <v>0</v>
      </c>
      <c r="N319" s="115">
        <f t="shared" si="840"/>
        <v>0</v>
      </c>
      <c r="O319" s="115">
        <f t="shared" si="840"/>
        <v>0</v>
      </c>
      <c r="P319" s="115">
        <f t="shared" si="840"/>
        <v>0</v>
      </c>
      <c r="Q319" s="115">
        <f t="shared" si="840"/>
        <v>0</v>
      </c>
      <c r="R319" s="115">
        <f t="shared" si="840"/>
        <v>0</v>
      </c>
      <c r="S319" s="115">
        <f t="shared" si="840"/>
        <v>0</v>
      </c>
      <c r="T319" s="115">
        <f t="shared" si="840"/>
        <v>0</v>
      </c>
      <c r="U319" s="115">
        <f t="shared" si="840"/>
        <v>0</v>
      </c>
      <c r="V319" s="115">
        <f t="shared" si="840"/>
        <v>0</v>
      </c>
      <c r="W319" s="115">
        <f t="shared" si="840"/>
        <v>0</v>
      </c>
      <c r="X319" s="115">
        <f t="shared" si="840"/>
        <v>0</v>
      </c>
      <c r="Y319" s="115">
        <f t="shared" si="840"/>
        <v>0</v>
      </c>
      <c r="Z319" s="115">
        <f t="shared" si="840"/>
        <v>0</v>
      </c>
      <c r="AA319" s="115">
        <f t="shared" si="840"/>
        <v>0</v>
      </c>
      <c r="AB319" s="115">
        <f t="shared" si="840"/>
        <v>0</v>
      </c>
      <c r="AC319" s="115">
        <f t="shared" si="840"/>
        <v>0</v>
      </c>
      <c r="AD319" s="115">
        <f t="shared" si="840"/>
        <v>0</v>
      </c>
      <c r="AE319" s="115">
        <f t="shared" si="840"/>
        <v>0</v>
      </c>
      <c r="AF319" s="115">
        <f t="shared" si="840"/>
        <v>0</v>
      </c>
      <c r="AG319" s="115">
        <f t="shared" si="840"/>
        <v>0</v>
      </c>
      <c r="AH319" s="115">
        <f t="shared" si="840"/>
        <v>0</v>
      </c>
      <c r="AI319" s="115">
        <f t="shared" si="840"/>
        <v>0</v>
      </c>
      <c r="AJ319" s="115">
        <f t="shared" si="840"/>
        <v>0</v>
      </c>
      <c r="AK319" s="115">
        <f t="shared" si="840"/>
        <v>0</v>
      </c>
      <c r="AL319" s="115">
        <f t="shared" si="840"/>
        <v>0</v>
      </c>
      <c r="AM319" s="115">
        <f t="shared" si="840"/>
        <v>0</v>
      </c>
      <c r="AN319" s="115">
        <f t="shared" si="840"/>
        <v>0</v>
      </c>
      <c r="AO319" s="115">
        <f t="shared" si="840"/>
        <v>0</v>
      </c>
      <c r="AP319" s="115">
        <f t="shared" si="840"/>
        <v>0</v>
      </c>
      <c r="AQ319" s="115">
        <f t="shared" si="840"/>
        <v>0</v>
      </c>
      <c r="AR319" s="115">
        <f t="shared" si="840"/>
        <v>0</v>
      </c>
      <c r="AS319" s="115">
        <f t="shared" si="840"/>
        <v>0</v>
      </c>
      <c r="AT319" s="115">
        <f t="shared" si="840"/>
        <v>0</v>
      </c>
      <c r="AU319" s="115">
        <f t="shared" si="840"/>
        <v>0</v>
      </c>
      <c r="AV319" s="115">
        <f t="shared" si="840"/>
        <v>0</v>
      </c>
      <c r="AW319" s="115">
        <f t="shared" si="840"/>
        <v>0</v>
      </c>
      <c r="AX319" s="115">
        <f t="shared" si="840"/>
        <v>0</v>
      </c>
      <c r="AY319" s="115">
        <f t="shared" si="840"/>
        <v>0</v>
      </c>
      <c r="AZ319" s="115">
        <f t="shared" si="840"/>
        <v>0</v>
      </c>
      <c r="BA319" s="115">
        <f t="shared" si="840"/>
        <v>0</v>
      </c>
      <c r="BB319" s="115">
        <f t="shared" si="840"/>
        <v>0</v>
      </c>
      <c r="BC319" s="115">
        <f t="shared" si="840"/>
        <v>0</v>
      </c>
      <c r="BD319" s="115">
        <f t="shared" si="840"/>
        <v>0</v>
      </c>
      <c r="BE319" s="115">
        <f t="shared" si="840"/>
        <v>0</v>
      </c>
      <c r="BF319" s="115">
        <f t="shared" si="840"/>
        <v>0</v>
      </c>
      <c r="BG319" s="115">
        <f t="shared" si="840"/>
        <v>0</v>
      </c>
      <c r="BH319" s="115">
        <f t="shared" si="840"/>
        <v>0</v>
      </c>
      <c r="BI319" s="115">
        <f t="shared" si="840"/>
        <v>0</v>
      </c>
      <c r="BJ319" s="115">
        <f t="shared" si="840"/>
        <v>0</v>
      </c>
      <c r="BK319" s="115">
        <f t="shared" si="840"/>
        <v>0</v>
      </c>
      <c r="BL319" s="115">
        <f t="shared" si="840"/>
        <v>6913.9892416399998</v>
      </c>
      <c r="BM319" s="115">
        <f t="shared" si="840"/>
        <v>6913.9892416399998</v>
      </c>
      <c r="BN319" s="115">
        <f t="shared" si="840"/>
        <v>6913.9892416399998</v>
      </c>
      <c r="BO319" s="115">
        <f t="shared" si="840"/>
        <v>6913.9892416399998</v>
      </c>
      <c r="BP319" s="115">
        <f t="shared" ref="BP319:BV319" si="841">BP314+BP318</f>
        <v>0</v>
      </c>
      <c r="BQ319" s="115">
        <f t="shared" si="841"/>
        <v>0</v>
      </c>
      <c r="BR319" s="115">
        <f t="shared" si="841"/>
        <v>0</v>
      </c>
      <c r="BS319" s="115">
        <f t="shared" si="841"/>
        <v>0</v>
      </c>
      <c r="BT319" s="115">
        <f t="shared" si="841"/>
        <v>0</v>
      </c>
      <c r="BU319" s="115">
        <f t="shared" si="841"/>
        <v>0</v>
      </c>
      <c r="BV319" s="115">
        <f t="shared" si="841"/>
        <v>0</v>
      </c>
      <c r="BW319" s="115">
        <f t="shared" ref="BW319:CA319" si="842">BW314+BW318</f>
        <v>0</v>
      </c>
      <c r="BX319" s="115">
        <f t="shared" si="842"/>
        <v>0</v>
      </c>
      <c r="BY319" s="115">
        <f t="shared" si="842"/>
        <v>0</v>
      </c>
      <c r="BZ319" s="115">
        <f t="shared" si="842"/>
        <v>0</v>
      </c>
      <c r="CA319" s="115">
        <f t="shared" si="842"/>
        <v>0</v>
      </c>
    </row>
    <row r="320" spans="1:79" x14ac:dyDescent="0.2"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  <c r="AA320" s="114"/>
      <c r="AB320" s="114"/>
      <c r="AC320" s="114"/>
      <c r="AD320" s="114"/>
      <c r="AE320" s="114"/>
      <c r="AF320" s="114"/>
      <c r="AG320" s="114"/>
      <c r="AH320" s="114"/>
      <c r="AI320" s="114"/>
      <c r="AJ320" s="114"/>
      <c r="AK320" s="114"/>
      <c r="AL320" s="114"/>
      <c r="AM320" s="114"/>
      <c r="AN320" s="114"/>
      <c r="AO320" s="114"/>
      <c r="AP320" s="114"/>
      <c r="AQ320" s="114"/>
      <c r="AR320" s="114"/>
      <c r="AS320" s="114"/>
      <c r="AT320" s="114"/>
      <c r="AU320" s="114"/>
      <c r="AV320" s="114"/>
      <c r="AW320" s="114"/>
      <c r="AX320" s="114"/>
      <c r="AY320" s="114"/>
      <c r="AZ320" s="114"/>
      <c r="BA320" s="114"/>
      <c r="BB320" s="114"/>
      <c r="BC320" s="114"/>
      <c r="BD320" s="114"/>
      <c r="BE320" s="114"/>
      <c r="BF320" s="114"/>
      <c r="BG320" s="114"/>
      <c r="BH320" s="114"/>
      <c r="BI320" s="114"/>
      <c r="BJ320" s="114"/>
      <c r="BK320" s="114"/>
      <c r="BL320" s="114"/>
      <c r="BM320" s="114"/>
      <c r="BN320" s="114"/>
      <c r="BO320" s="114"/>
      <c r="BP320" s="114"/>
      <c r="BQ320" s="114"/>
      <c r="BR320" s="114"/>
      <c r="BS320" s="114"/>
      <c r="BT320" s="114"/>
      <c r="BU320" s="114"/>
      <c r="BV320" s="114"/>
      <c r="BW320" s="115"/>
      <c r="BX320" s="115"/>
      <c r="BY320" s="115"/>
      <c r="BZ320" s="115"/>
      <c r="CA320" s="115"/>
    </row>
    <row r="321" spans="1:79" x14ac:dyDescent="0.2">
      <c r="A321" s="106" t="s">
        <v>278</v>
      </c>
      <c r="C321" s="114">
        <v>18237341</v>
      </c>
      <c r="D321" s="116"/>
      <c r="E321" s="116"/>
      <c r="F321" s="116"/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  <c r="Y321" s="116"/>
      <c r="Z321" s="116"/>
      <c r="AA321" s="116"/>
      <c r="AB321" s="116"/>
      <c r="AC321" s="116"/>
      <c r="AD321" s="116"/>
      <c r="AE321" s="116"/>
      <c r="AF321" s="116"/>
      <c r="AG321" s="116"/>
      <c r="AH321" s="116"/>
      <c r="AI321" s="116"/>
      <c r="AJ321" s="116"/>
      <c r="AK321" s="116"/>
      <c r="AL321" s="116"/>
      <c r="AM321" s="116"/>
      <c r="AN321" s="116"/>
      <c r="AO321" s="116"/>
      <c r="AP321" s="116"/>
      <c r="AQ321" s="116"/>
      <c r="AR321" s="116"/>
      <c r="AS321" s="116"/>
      <c r="AT321" s="116"/>
      <c r="AU321" s="116"/>
      <c r="AV321" s="116"/>
      <c r="AW321" s="116"/>
      <c r="AX321" s="116"/>
      <c r="AY321" s="116"/>
      <c r="AZ321" s="116"/>
      <c r="BA321" s="116"/>
      <c r="BB321" s="116"/>
      <c r="BC321" s="116"/>
      <c r="BD321" s="116"/>
      <c r="BE321" s="116"/>
      <c r="BF321" s="116"/>
      <c r="BG321" s="116"/>
      <c r="BH321" s="116"/>
      <c r="BI321" s="116"/>
      <c r="BJ321" s="116"/>
      <c r="BK321" s="116"/>
      <c r="BL321" s="116"/>
      <c r="BM321" s="116"/>
      <c r="BN321" s="116"/>
      <c r="BO321" s="116"/>
      <c r="BP321" s="116"/>
      <c r="BQ321" s="116"/>
      <c r="BR321" s="116"/>
      <c r="BS321" s="116"/>
      <c r="BT321" s="116"/>
      <c r="BU321" s="116"/>
      <c r="BV321" s="116"/>
      <c r="BY321" s="25"/>
      <c r="BZ321" s="25"/>
      <c r="CA321" s="25"/>
    </row>
    <row r="322" spans="1:79" x14ac:dyDescent="0.2">
      <c r="B322" s="39" t="s">
        <v>257</v>
      </c>
      <c r="C322" s="114">
        <v>25400741</v>
      </c>
      <c r="D322" s="115">
        <f t="shared" ref="D322:BO322" si="843">C326</f>
        <v>0</v>
      </c>
      <c r="E322" s="115">
        <f t="shared" si="843"/>
        <v>0</v>
      </c>
      <c r="F322" s="115">
        <f t="shared" si="843"/>
        <v>0</v>
      </c>
      <c r="G322" s="115">
        <f t="shared" si="843"/>
        <v>0</v>
      </c>
      <c r="H322" s="115">
        <f t="shared" si="843"/>
        <v>0</v>
      </c>
      <c r="I322" s="115">
        <f t="shared" si="843"/>
        <v>0</v>
      </c>
      <c r="J322" s="115">
        <f t="shared" si="843"/>
        <v>0</v>
      </c>
      <c r="K322" s="115">
        <f t="shared" si="843"/>
        <v>0</v>
      </c>
      <c r="L322" s="115">
        <f t="shared" si="843"/>
        <v>0</v>
      </c>
      <c r="M322" s="115">
        <f t="shared" si="843"/>
        <v>0</v>
      </c>
      <c r="N322" s="115">
        <f t="shared" si="843"/>
        <v>0</v>
      </c>
      <c r="O322" s="115">
        <f t="shared" si="843"/>
        <v>0</v>
      </c>
      <c r="P322" s="115">
        <f t="shared" si="843"/>
        <v>0</v>
      </c>
      <c r="Q322" s="115">
        <f t="shared" si="843"/>
        <v>0</v>
      </c>
      <c r="R322" s="115">
        <f t="shared" si="843"/>
        <v>0</v>
      </c>
      <c r="S322" s="115">
        <f t="shared" si="843"/>
        <v>0</v>
      </c>
      <c r="T322" s="115">
        <f t="shared" si="843"/>
        <v>0</v>
      </c>
      <c r="U322" s="115">
        <f t="shared" si="843"/>
        <v>0</v>
      </c>
      <c r="V322" s="115">
        <f t="shared" si="843"/>
        <v>0</v>
      </c>
      <c r="W322" s="115">
        <f t="shared" si="843"/>
        <v>0</v>
      </c>
      <c r="X322" s="115">
        <f t="shared" si="843"/>
        <v>0</v>
      </c>
      <c r="Y322" s="115">
        <f t="shared" si="843"/>
        <v>0</v>
      </c>
      <c r="Z322" s="115">
        <f t="shared" si="843"/>
        <v>0</v>
      </c>
      <c r="AA322" s="115">
        <f t="shared" si="843"/>
        <v>0</v>
      </c>
      <c r="AB322" s="115">
        <f t="shared" si="843"/>
        <v>0</v>
      </c>
      <c r="AC322" s="115">
        <f t="shared" si="843"/>
        <v>0</v>
      </c>
      <c r="AD322" s="115">
        <f t="shared" si="843"/>
        <v>0</v>
      </c>
      <c r="AE322" s="115">
        <f t="shared" si="843"/>
        <v>0</v>
      </c>
      <c r="AF322" s="115">
        <f t="shared" si="843"/>
        <v>0</v>
      </c>
      <c r="AG322" s="115">
        <f t="shared" si="843"/>
        <v>0</v>
      </c>
      <c r="AH322" s="115">
        <f t="shared" si="843"/>
        <v>0</v>
      </c>
      <c r="AI322" s="115">
        <f t="shared" si="843"/>
        <v>0</v>
      </c>
      <c r="AJ322" s="115">
        <f t="shared" si="843"/>
        <v>0</v>
      </c>
      <c r="AK322" s="115">
        <f t="shared" si="843"/>
        <v>0</v>
      </c>
      <c r="AL322" s="115">
        <f t="shared" si="843"/>
        <v>0</v>
      </c>
      <c r="AM322" s="115">
        <f t="shared" si="843"/>
        <v>0</v>
      </c>
      <c r="AN322" s="115">
        <f t="shared" si="843"/>
        <v>0</v>
      </c>
      <c r="AO322" s="115">
        <f t="shared" si="843"/>
        <v>0</v>
      </c>
      <c r="AP322" s="115">
        <f t="shared" si="843"/>
        <v>0</v>
      </c>
      <c r="AQ322" s="115">
        <f t="shared" si="843"/>
        <v>0</v>
      </c>
      <c r="AR322" s="115">
        <f t="shared" si="843"/>
        <v>0</v>
      </c>
      <c r="AS322" s="115">
        <f t="shared" si="843"/>
        <v>0</v>
      </c>
      <c r="AT322" s="115">
        <f t="shared" si="843"/>
        <v>0</v>
      </c>
      <c r="AU322" s="115">
        <f t="shared" si="843"/>
        <v>0</v>
      </c>
      <c r="AV322" s="115">
        <f t="shared" si="843"/>
        <v>0</v>
      </c>
      <c r="AW322" s="115">
        <f t="shared" si="843"/>
        <v>0</v>
      </c>
      <c r="AX322" s="115">
        <f t="shared" si="843"/>
        <v>0</v>
      </c>
      <c r="AY322" s="115">
        <f t="shared" si="843"/>
        <v>0</v>
      </c>
      <c r="AZ322" s="115">
        <f t="shared" si="843"/>
        <v>0</v>
      </c>
      <c r="BA322" s="115">
        <f t="shared" si="843"/>
        <v>0</v>
      </c>
      <c r="BB322" s="115">
        <f t="shared" si="843"/>
        <v>0</v>
      </c>
      <c r="BC322" s="115">
        <f t="shared" si="843"/>
        <v>0</v>
      </c>
      <c r="BD322" s="115">
        <f t="shared" si="843"/>
        <v>0</v>
      </c>
      <c r="BE322" s="115">
        <f t="shared" si="843"/>
        <v>0</v>
      </c>
      <c r="BF322" s="115">
        <f t="shared" si="843"/>
        <v>0</v>
      </c>
      <c r="BG322" s="115">
        <f t="shared" si="843"/>
        <v>0</v>
      </c>
      <c r="BH322" s="115">
        <f t="shared" si="843"/>
        <v>0</v>
      </c>
      <c r="BI322" s="115">
        <f t="shared" si="843"/>
        <v>0</v>
      </c>
      <c r="BJ322" s="115">
        <f t="shared" si="843"/>
        <v>0</v>
      </c>
      <c r="BK322" s="115">
        <f t="shared" si="843"/>
        <v>0</v>
      </c>
      <c r="BL322" s="115">
        <f t="shared" si="843"/>
        <v>-2409.0918258749998</v>
      </c>
      <c r="BM322" s="115">
        <f t="shared" si="843"/>
        <v>-3228.9418258749997</v>
      </c>
      <c r="BN322" s="115">
        <f t="shared" si="843"/>
        <v>-1639.8718258749998</v>
      </c>
      <c r="BO322" s="115">
        <f t="shared" si="843"/>
        <v>-3551.0018258749997</v>
      </c>
      <c r="BP322" s="115">
        <f t="shared" ref="BP322" si="844">BO326</f>
        <v>-9834.5118258750008</v>
      </c>
      <c r="BQ322" s="115">
        <f t="shared" ref="BQ322" si="845">BP326</f>
        <v>-13226.060000000001</v>
      </c>
      <c r="BR322" s="115">
        <f t="shared" ref="BR322" si="846">BQ326</f>
        <v>-18510.120000000003</v>
      </c>
      <c r="BS322" s="115">
        <f t="shared" ref="BS322" si="847">BR326</f>
        <v>-28425.070000000003</v>
      </c>
      <c r="BT322" s="115">
        <f t="shared" ref="BT322" si="848">BS326</f>
        <v>-41320.240000000005</v>
      </c>
      <c r="BU322" s="115">
        <f t="shared" ref="BU322" si="849">BT326</f>
        <v>-56450.630000000005</v>
      </c>
      <c r="BV322" s="115">
        <f t="shared" ref="BV322" si="850">BU326</f>
        <v>-75184.710000000006</v>
      </c>
      <c r="BW322" s="115">
        <f t="shared" ref="BW322" si="851">BV326</f>
        <v>-92056.06</v>
      </c>
      <c r="BX322" s="115">
        <f t="shared" ref="BX322" si="852">BW326</f>
        <v>-102804.28</v>
      </c>
      <c r="BY322" s="115">
        <f t="shared" ref="BY322" si="853">BX326</f>
        <v>-102804.28</v>
      </c>
      <c r="BZ322" s="115">
        <f t="shared" ref="BZ322" si="854">BY326</f>
        <v>-102804.28</v>
      </c>
      <c r="CA322" s="115">
        <f t="shared" ref="CA322" si="855">BZ326</f>
        <v>-102804.28</v>
      </c>
    </row>
    <row r="323" spans="1:79" x14ac:dyDescent="0.2">
      <c r="A323" s="121"/>
      <c r="B323" s="116" t="s">
        <v>258</v>
      </c>
      <c r="C323" s="116"/>
      <c r="D323" s="305">
        <v>0</v>
      </c>
      <c r="E323" s="305">
        <v>0</v>
      </c>
      <c r="F323" s="305">
        <v>0</v>
      </c>
      <c r="G323" s="305">
        <v>0</v>
      </c>
      <c r="H323" s="305">
        <v>0</v>
      </c>
      <c r="I323" s="305">
        <v>0</v>
      </c>
      <c r="J323" s="305">
        <v>0</v>
      </c>
      <c r="K323" s="305">
        <v>0</v>
      </c>
      <c r="L323" s="305">
        <v>0</v>
      </c>
      <c r="M323" s="305">
        <v>0</v>
      </c>
      <c r="N323" s="305">
        <v>0</v>
      </c>
      <c r="O323" s="305">
        <v>0</v>
      </c>
      <c r="P323" s="305">
        <v>0</v>
      </c>
      <c r="Q323" s="305">
        <v>0</v>
      </c>
      <c r="R323" s="305">
        <v>0</v>
      </c>
      <c r="S323" s="305">
        <v>0</v>
      </c>
      <c r="T323" s="305">
        <v>0</v>
      </c>
      <c r="U323" s="305">
        <v>0</v>
      </c>
      <c r="V323" s="305">
        <v>0</v>
      </c>
      <c r="W323" s="305">
        <v>0</v>
      </c>
      <c r="X323" s="305">
        <v>0</v>
      </c>
      <c r="Y323" s="305">
        <v>0</v>
      </c>
      <c r="Z323" s="305">
        <v>0</v>
      </c>
      <c r="AA323" s="305">
        <v>0</v>
      </c>
      <c r="AB323" s="305">
        <v>0</v>
      </c>
      <c r="AC323" s="305">
        <v>0</v>
      </c>
      <c r="AD323" s="305">
        <v>0</v>
      </c>
      <c r="AE323" s="305">
        <v>0</v>
      </c>
      <c r="AF323" s="305">
        <v>0</v>
      </c>
      <c r="AG323" s="305">
        <v>0</v>
      </c>
      <c r="AH323" s="305">
        <v>0</v>
      </c>
      <c r="AI323" s="305">
        <v>0</v>
      </c>
      <c r="AJ323" s="305">
        <v>0</v>
      </c>
      <c r="AK323" s="305">
        <v>0</v>
      </c>
      <c r="AL323" s="305">
        <v>0</v>
      </c>
      <c r="AM323" s="305">
        <v>0</v>
      </c>
      <c r="AN323" s="305">
        <v>0</v>
      </c>
      <c r="AO323" s="305">
        <v>0</v>
      </c>
      <c r="AP323" s="305">
        <v>0</v>
      </c>
      <c r="AQ323" s="305">
        <v>0</v>
      </c>
      <c r="AR323" s="305">
        <v>0</v>
      </c>
      <c r="AS323" s="305">
        <v>0</v>
      </c>
      <c r="AT323" s="305">
        <v>0</v>
      </c>
      <c r="AU323" s="305">
        <v>0</v>
      </c>
      <c r="AV323" s="305">
        <v>0</v>
      </c>
      <c r="AW323" s="305">
        <v>0</v>
      </c>
      <c r="AX323" s="305">
        <v>0</v>
      </c>
      <c r="AY323" s="305">
        <v>0</v>
      </c>
      <c r="AZ323" s="305">
        <v>0</v>
      </c>
      <c r="BA323" s="305">
        <v>0</v>
      </c>
      <c r="BB323" s="305">
        <v>0</v>
      </c>
      <c r="BC323" s="305">
        <v>0</v>
      </c>
      <c r="BD323" s="305">
        <v>0</v>
      </c>
      <c r="BE323" s="305">
        <v>0</v>
      </c>
      <c r="BF323" s="305">
        <v>0</v>
      </c>
      <c r="BG323" s="305">
        <v>0</v>
      </c>
      <c r="BH323" s="305">
        <v>0</v>
      </c>
      <c r="BI323" s="305">
        <v>0</v>
      </c>
      <c r="BJ323" s="305">
        <v>0</v>
      </c>
      <c r="BK323" s="305">
        <v>0</v>
      </c>
      <c r="BL323" s="305">
        <v>0</v>
      </c>
      <c r="BM323" s="305">
        <v>0</v>
      </c>
      <c r="BN323" s="305">
        <v>0</v>
      </c>
      <c r="BO323" s="305">
        <v>0</v>
      </c>
      <c r="BP323" s="305">
        <v>2409.0918258749998</v>
      </c>
      <c r="BQ323" s="305">
        <v>0</v>
      </c>
      <c r="BR323" s="305">
        <v>0</v>
      </c>
      <c r="BS323" s="305">
        <v>0</v>
      </c>
      <c r="BT323" s="305">
        <v>0</v>
      </c>
      <c r="BU323" s="305">
        <v>0</v>
      </c>
      <c r="BV323" s="305">
        <v>0</v>
      </c>
      <c r="BW323" s="123"/>
      <c r="BX323" s="123"/>
      <c r="BY323" s="123"/>
      <c r="BZ323" s="123"/>
      <c r="CA323" s="123"/>
    </row>
    <row r="324" spans="1:79" x14ac:dyDescent="0.2">
      <c r="A324" s="116"/>
      <c r="B324" s="116" t="s">
        <v>279</v>
      </c>
      <c r="C324" s="124"/>
      <c r="D324" s="305">
        <v>0</v>
      </c>
      <c r="E324" s="305">
        <v>0</v>
      </c>
      <c r="F324" s="305">
        <v>0</v>
      </c>
      <c r="G324" s="305">
        <v>0</v>
      </c>
      <c r="H324" s="305">
        <v>0</v>
      </c>
      <c r="I324" s="305">
        <v>0</v>
      </c>
      <c r="J324" s="305">
        <v>0</v>
      </c>
      <c r="K324" s="305">
        <v>0</v>
      </c>
      <c r="L324" s="305">
        <v>0</v>
      </c>
      <c r="M324" s="305">
        <v>0</v>
      </c>
      <c r="N324" s="305">
        <v>0</v>
      </c>
      <c r="O324" s="305">
        <v>0</v>
      </c>
      <c r="P324" s="305">
        <v>0</v>
      </c>
      <c r="Q324" s="305">
        <v>0</v>
      </c>
      <c r="R324" s="305">
        <v>0</v>
      </c>
      <c r="S324" s="305">
        <v>0</v>
      </c>
      <c r="T324" s="305">
        <v>0</v>
      </c>
      <c r="U324" s="305">
        <v>0</v>
      </c>
      <c r="V324" s="305">
        <v>0</v>
      </c>
      <c r="W324" s="305">
        <v>0</v>
      </c>
      <c r="X324" s="305">
        <v>0</v>
      </c>
      <c r="Y324" s="305">
        <v>0</v>
      </c>
      <c r="Z324" s="305">
        <v>0</v>
      </c>
      <c r="AA324" s="305">
        <v>0</v>
      </c>
      <c r="AB324" s="305">
        <v>0</v>
      </c>
      <c r="AC324" s="305">
        <v>0</v>
      </c>
      <c r="AD324" s="305">
        <v>0</v>
      </c>
      <c r="AE324" s="305">
        <v>0</v>
      </c>
      <c r="AF324" s="305">
        <v>0</v>
      </c>
      <c r="AG324" s="305">
        <v>0</v>
      </c>
      <c r="AH324" s="305">
        <v>0</v>
      </c>
      <c r="AI324" s="305">
        <v>0</v>
      </c>
      <c r="AJ324" s="305">
        <v>0</v>
      </c>
      <c r="AK324" s="305">
        <v>0</v>
      </c>
      <c r="AL324" s="305">
        <v>0</v>
      </c>
      <c r="AM324" s="305">
        <v>0</v>
      </c>
      <c r="AN324" s="305">
        <v>0</v>
      </c>
      <c r="AO324" s="305">
        <v>0</v>
      </c>
      <c r="AP324" s="305">
        <v>0</v>
      </c>
      <c r="AQ324" s="305">
        <v>0</v>
      </c>
      <c r="AR324" s="305">
        <v>0</v>
      </c>
      <c r="AS324" s="305">
        <v>0</v>
      </c>
      <c r="AT324" s="305">
        <v>0</v>
      </c>
      <c r="AU324" s="305">
        <v>0</v>
      </c>
      <c r="AV324" s="305">
        <v>0</v>
      </c>
      <c r="AW324" s="305">
        <v>0</v>
      </c>
      <c r="AX324" s="305">
        <v>0</v>
      </c>
      <c r="AY324" s="305">
        <v>0</v>
      </c>
      <c r="AZ324" s="305">
        <v>0</v>
      </c>
      <c r="BA324" s="305">
        <v>0</v>
      </c>
      <c r="BB324" s="305">
        <v>0</v>
      </c>
      <c r="BC324" s="305">
        <v>0</v>
      </c>
      <c r="BD324" s="305">
        <v>0</v>
      </c>
      <c r="BE324" s="305">
        <v>0</v>
      </c>
      <c r="BF324" s="305">
        <v>0</v>
      </c>
      <c r="BG324" s="305">
        <v>0</v>
      </c>
      <c r="BH324" s="305">
        <v>0</v>
      </c>
      <c r="BI324" s="305">
        <v>0</v>
      </c>
      <c r="BJ324" s="305">
        <v>0</v>
      </c>
      <c r="BK324" s="305">
        <v>-2409.0918258749998</v>
      </c>
      <c r="BL324" s="117">
        <f>'FPC Sch 7'!C22</f>
        <v>-819.85</v>
      </c>
      <c r="BM324" s="117">
        <f>'FPC Sch 7'!D22</f>
        <v>1589.07</v>
      </c>
      <c r="BN324" s="117">
        <f>'FPC Sch 7'!E22</f>
        <v>-1911.13</v>
      </c>
      <c r="BO324" s="117">
        <f>'FPC Sch 7'!F22</f>
        <v>-6283.51</v>
      </c>
      <c r="BP324" s="117">
        <f>'FPC Sch 7'!G22</f>
        <v>-5800.64</v>
      </c>
      <c r="BQ324" s="117">
        <f>'FPC Sch 7'!H22</f>
        <v>-5284.06</v>
      </c>
      <c r="BR324" s="117">
        <f>'FPC Sch 7'!I22</f>
        <v>-9914.9500000000007</v>
      </c>
      <c r="BS324" s="117">
        <f>'FPC Sch 7'!J22</f>
        <v>-12895.17</v>
      </c>
      <c r="BT324" s="117">
        <f>'FPC Sch 7'!K22</f>
        <v>-15130.39</v>
      </c>
      <c r="BU324" s="117">
        <f>'FPC Sch 7'!L22</f>
        <v>-18734.080000000002</v>
      </c>
      <c r="BV324" s="117">
        <f>'FPC Sch 7'!M22</f>
        <v>-16871.349999999999</v>
      </c>
      <c r="BW324" s="117">
        <f>'FPC Sch 7'!N22</f>
        <v>-10748.22</v>
      </c>
      <c r="BX324" s="117"/>
      <c r="BY324" s="117"/>
      <c r="BZ324" s="123"/>
      <c r="CA324" s="123"/>
    </row>
    <row r="325" spans="1:79" x14ac:dyDescent="0.2">
      <c r="B325" s="39" t="s">
        <v>260</v>
      </c>
      <c r="D325" s="118">
        <f t="shared" ref="D325:BO325" si="856">SUM(D323:D324)</f>
        <v>0</v>
      </c>
      <c r="E325" s="118">
        <f t="shared" si="856"/>
        <v>0</v>
      </c>
      <c r="F325" s="118">
        <f t="shared" si="856"/>
        <v>0</v>
      </c>
      <c r="G325" s="118">
        <f t="shared" si="856"/>
        <v>0</v>
      </c>
      <c r="H325" s="118">
        <f t="shared" si="856"/>
        <v>0</v>
      </c>
      <c r="I325" s="118">
        <f t="shared" si="856"/>
        <v>0</v>
      </c>
      <c r="J325" s="118">
        <f t="shared" si="856"/>
        <v>0</v>
      </c>
      <c r="K325" s="118">
        <f t="shared" si="856"/>
        <v>0</v>
      </c>
      <c r="L325" s="118">
        <f t="shared" si="856"/>
        <v>0</v>
      </c>
      <c r="M325" s="118">
        <f t="shared" si="856"/>
        <v>0</v>
      </c>
      <c r="N325" s="118">
        <f t="shared" si="856"/>
        <v>0</v>
      </c>
      <c r="O325" s="118">
        <f t="shared" si="856"/>
        <v>0</v>
      </c>
      <c r="P325" s="118">
        <f t="shared" si="856"/>
        <v>0</v>
      </c>
      <c r="Q325" s="118">
        <f t="shared" si="856"/>
        <v>0</v>
      </c>
      <c r="R325" s="118">
        <f t="shared" si="856"/>
        <v>0</v>
      </c>
      <c r="S325" s="118">
        <f t="shared" si="856"/>
        <v>0</v>
      </c>
      <c r="T325" s="118">
        <f t="shared" si="856"/>
        <v>0</v>
      </c>
      <c r="U325" s="118">
        <f t="shared" si="856"/>
        <v>0</v>
      </c>
      <c r="V325" s="118">
        <f t="shared" si="856"/>
        <v>0</v>
      </c>
      <c r="W325" s="118">
        <f t="shared" si="856"/>
        <v>0</v>
      </c>
      <c r="X325" s="118">
        <f t="shared" si="856"/>
        <v>0</v>
      </c>
      <c r="Y325" s="118">
        <f t="shared" si="856"/>
        <v>0</v>
      </c>
      <c r="Z325" s="118">
        <f t="shared" si="856"/>
        <v>0</v>
      </c>
      <c r="AA325" s="118">
        <f t="shared" si="856"/>
        <v>0</v>
      </c>
      <c r="AB325" s="118">
        <f t="shared" si="856"/>
        <v>0</v>
      </c>
      <c r="AC325" s="118">
        <f t="shared" si="856"/>
        <v>0</v>
      </c>
      <c r="AD325" s="118">
        <f t="shared" si="856"/>
        <v>0</v>
      </c>
      <c r="AE325" s="118">
        <f t="shared" si="856"/>
        <v>0</v>
      </c>
      <c r="AF325" s="118">
        <f t="shared" si="856"/>
        <v>0</v>
      </c>
      <c r="AG325" s="118">
        <f t="shared" si="856"/>
        <v>0</v>
      </c>
      <c r="AH325" s="118">
        <f t="shared" si="856"/>
        <v>0</v>
      </c>
      <c r="AI325" s="118">
        <f t="shared" si="856"/>
        <v>0</v>
      </c>
      <c r="AJ325" s="118">
        <f t="shared" si="856"/>
        <v>0</v>
      </c>
      <c r="AK325" s="118">
        <f t="shared" si="856"/>
        <v>0</v>
      </c>
      <c r="AL325" s="118">
        <f t="shared" si="856"/>
        <v>0</v>
      </c>
      <c r="AM325" s="118">
        <f t="shared" si="856"/>
        <v>0</v>
      </c>
      <c r="AN325" s="118">
        <f t="shared" si="856"/>
        <v>0</v>
      </c>
      <c r="AO325" s="118">
        <f t="shared" si="856"/>
        <v>0</v>
      </c>
      <c r="AP325" s="118">
        <f t="shared" si="856"/>
        <v>0</v>
      </c>
      <c r="AQ325" s="118">
        <f t="shared" si="856"/>
        <v>0</v>
      </c>
      <c r="AR325" s="118">
        <f t="shared" si="856"/>
        <v>0</v>
      </c>
      <c r="AS325" s="118">
        <f t="shared" si="856"/>
        <v>0</v>
      </c>
      <c r="AT325" s="118">
        <f t="shared" si="856"/>
        <v>0</v>
      </c>
      <c r="AU325" s="118">
        <f t="shared" si="856"/>
        <v>0</v>
      </c>
      <c r="AV325" s="118">
        <f t="shared" si="856"/>
        <v>0</v>
      </c>
      <c r="AW325" s="118">
        <f t="shared" si="856"/>
        <v>0</v>
      </c>
      <c r="AX325" s="118">
        <f t="shared" si="856"/>
        <v>0</v>
      </c>
      <c r="AY325" s="118">
        <f t="shared" si="856"/>
        <v>0</v>
      </c>
      <c r="AZ325" s="118">
        <f t="shared" si="856"/>
        <v>0</v>
      </c>
      <c r="BA325" s="118">
        <f t="shared" si="856"/>
        <v>0</v>
      </c>
      <c r="BB325" s="118">
        <f t="shared" si="856"/>
        <v>0</v>
      </c>
      <c r="BC325" s="118">
        <f t="shared" si="856"/>
        <v>0</v>
      </c>
      <c r="BD325" s="118">
        <f t="shared" si="856"/>
        <v>0</v>
      </c>
      <c r="BE325" s="118">
        <f t="shared" si="856"/>
        <v>0</v>
      </c>
      <c r="BF325" s="118">
        <f t="shared" si="856"/>
        <v>0</v>
      </c>
      <c r="BG325" s="118">
        <f t="shared" si="856"/>
        <v>0</v>
      </c>
      <c r="BH325" s="118">
        <f t="shared" si="856"/>
        <v>0</v>
      </c>
      <c r="BI325" s="118">
        <f t="shared" si="856"/>
        <v>0</v>
      </c>
      <c r="BJ325" s="118">
        <f t="shared" si="856"/>
        <v>0</v>
      </c>
      <c r="BK325" s="118">
        <f t="shared" si="856"/>
        <v>-2409.0918258749998</v>
      </c>
      <c r="BL325" s="118">
        <f t="shared" si="856"/>
        <v>-819.85</v>
      </c>
      <c r="BM325" s="118">
        <f t="shared" si="856"/>
        <v>1589.07</v>
      </c>
      <c r="BN325" s="118">
        <f t="shared" si="856"/>
        <v>-1911.13</v>
      </c>
      <c r="BO325" s="118">
        <f t="shared" si="856"/>
        <v>-6283.51</v>
      </c>
      <c r="BP325" s="118">
        <f t="shared" ref="BP325:BV325" si="857">SUM(BP323:BP324)</f>
        <v>-3391.5481741250005</v>
      </c>
      <c r="BQ325" s="118">
        <f t="shared" si="857"/>
        <v>-5284.06</v>
      </c>
      <c r="BR325" s="118">
        <f t="shared" si="857"/>
        <v>-9914.9500000000007</v>
      </c>
      <c r="BS325" s="118">
        <f t="shared" si="857"/>
        <v>-12895.17</v>
      </c>
      <c r="BT325" s="118">
        <f t="shared" si="857"/>
        <v>-15130.39</v>
      </c>
      <c r="BU325" s="118">
        <f t="shared" si="857"/>
        <v>-18734.080000000002</v>
      </c>
      <c r="BV325" s="118">
        <f t="shared" si="857"/>
        <v>-16871.349999999999</v>
      </c>
      <c r="BW325" s="118">
        <f t="shared" ref="BW325:CA325" si="858">SUM(BW323:BW324)</f>
        <v>-10748.22</v>
      </c>
      <c r="BX325" s="118">
        <f t="shared" si="858"/>
        <v>0</v>
      </c>
      <c r="BY325" s="118">
        <f t="shared" si="858"/>
        <v>0</v>
      </c>
      <c r="BZ325" s="118">
        <f t="shared" si="858"/>
        <v>0</v>
      </c>
      <c r="CA325" s="118">
        <f t="shared" si="858"/>
        <v>0</v>
      </c>
    </row>
    <row r="326" spans="1:79" x14ac:dyDescent="0.2">
      <c r="B326" s="39" t="s">
        <v>261</v>
      </c>
      <c r="D326" s="115">
        <f t="shared" ref="D326:BO326" si="859">D322+D325</f>
        <v>0</v>
      </c>
      <c r="E326" s="115">
        <f t="shared" si="859"/>
        <v>0</v>
      </c>
      <c r="F326" s="115">
        <f t="shared" si="859"/>
        <v>0</v>
      </c>
      <c r="G326" s="115">
        <f t="shared" si="859"/>
        <v>0</v>
      </c>
      <c r="H326" s="115">
        <f t="shared" si="859"/>
        <v>0</v>
      </c>
      <c r="I326" s="115">
        <f t="shared" si="859"/>
        <v>0</v>
      </c>
      <c r="J326" s="115">
        <f t="shared" si="859"/>
        <v>0</v>
      </c>
      <c r="K326" s="115">
        <f t="shared" si="859"/>
        <v>0</v>
      </c>
      <c r="L326" s="115">
        <f t="shared" si="859"/>
        <v>0</v>
      </c>
      <c r="M326" s="115">
        <f t="shared" si="859"/>
        <v>0</v>
      </c>
      <c r="N326" s="115">
        <f t="shared" si="859"/>
        <v>0</v>
      </c>
      <c r="O326" s="115">
        <f t="shared" si="859"/>
        <v>0</v>
      </c>
      <c r="P326" s="115">
        <f t="shared" si="859"/>
        <v>0</v>
      </c>
      <c r="Q326" s="115">
        <f t="shared" si="859"/>
        <v>0</v>
      </c>
      <c r="R326" s="115">
        <f t="shared" si="859"/>
        <v>0</v>
      </c>
      <c r="S326" s="115">
        <f t="shared" si="859"/>
        <v>0</v>
      </c>
      <c r="T326" s="115">
        <f t="shared" si="859"/>
        <v>0</v>
      </c>
      <c r="U326" s="115">
        <f t="shared" si="859"/>
        <v>0</v>
      </c>
      <c r="V326" s="115">
        <f t="shared" si="859"/>
        <v>0</v>
      </c>
      <c r="W326" s="115">
        <f t="shared" si="859"/>
        <v>0</v>
      </c>
      <c r="X326" s="115">
        <f t="shared" si="859"/>
        <v>0</v>
      </c>
      <c r="Y326" s="115">
        <f t="shared" si="859"/>
        <v>0</v>
      </c>
      <c r="Z326" s="115">
        <f t="shared" si="859"/>
        <v>0</v>
      </c>
      <c r="AA326" s="115">
        <f t="shared" si="859"/>
        <v>0</v>
      </c>
      <c r="AB326" s="115">
        <f t="shared" si="859"/>
        <v>0</v>
      </c>
      <c r="AC326" s="115">
        <f t="shared" si="859"/>
        <v>0</v>
      </c>
      <c r="AD326" s="115">
        <f t="shared" si="859"/>
        <v>0</v>
      </c>
      <c r="AE326" s="115">
        <f t="shared" si="859"/>
        <v>0</v>
      </c>
      <c r="AF326" s="115">
        <f t="shared" si="859"/>
        <v>0</v>
      </c>
      <c r="AG326" s="115">
        <f t="shared" si="859"/>
        <v>0</v>
      </c>
      <c r="AH326" s="115">
        <f t="shared" si="859"/>
        <v>0</v>
      </c>
      <c r="AI326" s="115">
        <f t="shared" si="859"/>
        <v>0</v>
      </c>
      <c r="AJ326" s="115">
        <f t="shared" si="859"/>
        <v>0</v>
      </c>
      <c r="AK326" s="115">
        <f t="shared" si="859"/>
        <v>0</v>
      </c>
      <c r="AL326" s="115">
        <f t="shared" si="859"/>
        <v>0</v>
      </c>
      <c r="AM326" s="115">
        <f t="shared" si="859"/>
        <v>0</v>
      </c>
      <c r="AN326" s="115">
        <f t="shared" si="859"/>
        <v>0</v>
      </c>
      <c r="AO326" s="115">
        <f t="shared" si="859"/>
        <v>0</v>
      </c>
      <c r="AP326" s="115">
        <f t="shared" si="859"/>
        <v>0</v>
      </c>
      <c r="AQ326" s="115">
        <f t="shared" si="859"/>
        <v>0</v>
      </c>
      <c r="AR326" s="115">
        <f t="shared" si="859"/>
        <v>0</v>
      </c>
      <c r="AS326" s="115">
        <f t="shared" si="859"/>
        <v>0</v>
      </c>
      <c r="AT326" s="115">
        <f t="shared" si="859"/>
        <v>0</v>
      </c>
      <c r="AU326" s="115">
        <f t="shared" si="859"/>
        <v>0</v>
      </c>
      <c r="AV326" s="115">
        <f t="shared" si="859"/>
        <v>0</v>
      </c>
      <c r="AW326" s="115">
        <f t="shared" si="859"/>
        <v>0</v>
      </c>
      <c r="AX326" s="115">
        <f t="shared" si="859"/>
        <v>0</v>
      </c>
      <c r="AY326" s="115">
        <f t="shared" si="859"/>
        <v>0</v>
      </c>
      <c r="AZ326" s="115">
        <f t="shared" si="859"/>
        <v>0</v>
      </c>
      <c r="BA326" s="115">
        <f t="shared" si="859"/>
        <v>0</v>
      </c>
      <c r="BB326" s="115">
        <f t="shared" si="859"/>
        <v>0</v>
      </c>
      <c r="BC326" s="115">
        <f t="shared" si="859"/>
        <v>0</v>
      </c>
      <c r="BD326" s="115">
        <f t="shared" si="859"/>
        <v>0</v>
      </c>
      <c r="BE326" s="115">
        <f t="shared" si="859"/>
        <v>0</v>
      </c>
      <c r="BF326" s="115">
        <f t="shared" si="859"/>
        <v>0</v>
      </c>
      <c r="BG326" s="115">
        <f t="shared" si="859"/>
        <v>0</v>
      </c>
      <c r="BH326" s="115">
        <f t="shared" si="859"/>
        <v>0</v>
      </c>
      <c r="BI326" s="115">
        <f t="shared" si="859"/>
        <v>0</v>
      </c>
      <c r="BJ326" s="115">
        <f t="shared" si="859"/>
        <v>0</v>
      </c>
      <c r="BK326" s="115">
        <f t="shared" si="859"/>
        <v>-2409.0918258749998</v>
      </c>
      <c r="BL326" s="115">
        <f t="shared" si="859"/>
        <v>-3228.9418258749997</v>
      </c>
      <c r="BM326" s="115">
        <f t="shared" si="859"/>
        <v>-1639.8718258749998</v>
      </c>
      <c r="BN326" s="115">
        <f t="shared" si="859"/>
        <v>-3551.0018258749997</v>
      </c>
      <c r="BO326" s="115">
        <f t="shared" si="859"/>
        <v>-9834.5118258750008</v>
      </c>
      <c r="BP326" s="115">
        <f t="shared" ref="BP326:BV326" si="860">BP322+BP325</f>
        <v>-13226.060000000001</v>
      </c>
      <c r="BQ326" s="115">
        <f t="shared" si="860"/>
        <v>-18510.120000000003</v>
      </c>
      <c r="BR326" s="115">
        <f t="shared" si="860"/>
        <v>-28425.070000000003</v>
      </c>
      <c r="BS326" s="115">
        <f t="shared" si="860"/>
        <v>-41320.240000000005</v>
      </c>
      <c r="BT326" s="115">
        <f t="shared" si="860"/>
        <v>-56450.630000000005</v>
      </c>
      <c r="BU326" s="115">
        <f t="shared" si="860"/>
        <v>-75184.710000000006</v>
      </c>
      <c r="BV326" s="115">
        <f t="shared" si="860"/>
        <v>-92056.06</v>
      </c>
      <c r="BW326" s="115">
        <f t="shared" ref="BW326:CA326" si="861">BW322+BW325</f>
        <v>-102804.28</v>
      </c>
      <c r="BX326" s="115">
        <f t="shared" si="861"/>
        <v>-102804.28</v>
      </c>
      <c r="BY326" s="115">
        <f t="shared" si="861"/>
        <v>-102804.28</v>
      </c>
      <c r="BZ326" s="115">
        <f t="shared" si="861"/>
        <v>-102804.28</v>
      </c>
      <c r="CA326" s="115">
        <f t="shared" si="861"/>
        <v>-102804.28</v>
      </c>
    </row>
    <row r="327" spans="1:79" x14ac:dyDescent="0.2"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  <c r="AD327" s="114"/>
      <c r="AE327" s="114"/>
      <c r="AF327" s="114"/>
      <c r="AG327" s="114"/>
      <c r="AH327" s="114"/>
      <c r="AI327" s="114"/>
      <c r="AJ327" s="114"/>
      <c r="AK327" s="114"/>
      <c r="AL327" s="114"/>
      <c r="AM327" s="114"/>
      <c r="AN327" s="114"/>
      <c r="AO327" s="114"/>
      <c r="AP327" s="114"/>
      <c r="AQ327" s="114"/>
      <c r="AR327" s="114"/>
      <c r="AS327" s="114"/>
      <c r="AT327" s="114"/>
      <c r="AU327" s="114"/>
      <c r="AV327" s="114"/>
      <c r="AW327" s="114"/>
      <c r="AX327" s="114"/>
      <c r="AY327" s="114"/>
      <c r="AZ327" s="114"/>
      <c r="BA327" s="114"/>
      <c r="BB327" s="114"/>
      <c r="BC327" s="114"/>
      <c r="BD327" s="114"/>
      <c r="BE327" s="114"/>
      <c r="BF327" s="114"/>
      <c r="BG327" s="114"/>
      <c r="BH327" s="114"/>
      <c r="BI327" s="114"/>
      <c r="BJ327" s="114"/>
      <c r="BK327" s="114"/>
      <c r="BL327" s="114"/>
      <c r="BM327" s="114"/>
      <c r="BN327" s="114"/>
      <c r="BO327" s="114"/>
      <c r="BP327" s="114"/>
      <c r="BQ327" s="114"/>
      <c r="BR327" s="114"/>
      <c r="BS327" s="114"/>
      <c r="BT327" s="114"/>
      <c r="BU327" s="114"/>
      <c r="BV327" s="114"/>
      <c r="BY327" s="25"/>
      <c r="BZ327" s="25"/>
      <c r="CA327" s="25"/>
    </row>
    <row r="328" spans="1:79" x14ac:dyDescent="0.2">
      <c r="A328" s="106" t="s">
        <v>280</v>
      </c>
      <c r="C328" s="114">
        <v>18237361</v>
      </c>
      <c r="D328" s="116"/>
      <c r="E328" s="116"/>
      <c r="F328" s="116"/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  <c r="Y328" s="116"/>
      <c r="Z328" s="116"/>
      <c r="AA328" s="116"/>
      <c r="AB328" s="116"/>
      <c r="AC328" s="116"/>
      <c r="AD328" s="116"/>
      <c r="AE328" s="116"/>
      <c r="AF328" s="116"/>
      <c r="AG328" s="116"/>
      <c r="AH328" s="116"/>
      <c r="AI328" s="116"/>
      <c r="AJ328" s="116"/>
      <c r="AK328" s="116"/>
      <c r="AL328" s="116"/>
      <c r="AM328" s="116"/>
      <c r="AN328" s="116"/>
      <c r="AO328" s="116"/>
      <c r="AP328" s="116"/>
      <c r="AQ328" s="116"/>
      <c r="AR328" s="116"/>
      <c r="AS328" s="116"/>
      <c r="AT328" s="116"/>
      <c r="AU328" s="116"/>
      <c r="AV328" s="116"/>
      <c r="AW328" s="116"/>
      <c r="AX328" s="116"/>
      <c r="AY328" s="116"/>
      <c r="AZ328" s="116"/>
      <c r="BA328" s="116"/>
      <c r="BB328" s="116"/>
      <c r="BC328" s="116"/>
      <c r="BD328" s="116"/>
      <c r="BE328" s="116"/>
      <c r="BF328" s="116"/>
      <c r="BG328" s="116"/>
      <c r="BH328" s="116"/>
      <c r="BI328" s="116"/>
      <c r="BJ328" s="116"/>
      <c r="BK328" s="116"/>
      <c r="BL328" s="116"/>
      <c r="BM328" s="116"/>
      <c r="BN328" s="116"/>
      <c r="BO328" s="116"/>
      <c r="BP328" s="116"/>
      <c r="BQ328" s="116"/>
      <c r="BR328" s="116"/>
      <c r="BS328" s="116"/>
      <c r="BT328" s="116"/>
      <c r="BU328" s="116"/>
      <c r="BV328" s="116"/>
      <c r="BY328" s="25"/>
      <c r="BZ328" s="25"/>
      <c r="CA328" s="25"/>
    </row>
    <row r="329" spans="1:79" x14ac:dyDescent="0.2">
      <c r="B329" s="39" t="s">
        <v>257</v>
      </c>
      <c r="C329" s="114">
        <v>25400761</v>
      </c>
      <c r="D329" s="115">
        <f t="shared" ref="D329:BK329" si="862">C333</f>
        <v>0</v>
      </c>
      <c r="E329" s="115">
        <f t="shared" si="862"/>
        <v>0</v>
      </c>
      <c r="F329" s="115">
        <f t="shared" si="862"/>
        <v>0</v>
      </c>
      <c r="G329" s="115">
        <f t="shared" si="862"/>
        <v>0</v>
      </c>
      <c r="H329" s="115">
        <f t="shared" si="862"/>
        <v>0</v>
      </c>
      <c r="I329" s="115">
        <f t="shared" si="862"/>
        <v>0</v>
      </c>
      <c r="J329" s="115">
        <f t="shared" si="862"/>
        <v>0</v>
      </c>
      <c r="K329" s="115">
        <f t="shared" si="862"/>
        <v>0</v>
      </c>
      <c r="L329" s="115">
        <f t="shared" si="862"/>
        <v>0</v>
      </c>
      <c r="M329" s="115">
        <f t="shared" si="862"/>
        <v>0</v>
      </c>
      <c r="N329" s="115">
        <f t="shared" si="862"/>
        <v>0</v>
      </c>
      <c r="O329" s="115">
        <f t="shared" si="862"/>
        <v>0</v>
      </c>
      <c r="P329" s="115">
        <f t="shared" si="862"/>
        <v>0</v>
      </c>
      <c r="Q329" s="115">
        <f t="shared" si="862"/>
        <v>0</v>
      </c>
      <c r="R329" s="115">
        <f t="shared" si="862"/>
        <v>0</v>
      </c>
      <c r="S329" s="115">
        <f t="shared" si="862"/>
        <v>0</v>
      </c>
      <c r="T329" s="115">
        <f t="shared" si="862"/>
        <v>0</v>
      </c>
      <c r="U329" s="115">
        <f t="shared" si="862"/>
        <v>0</v>
      </c>
      <c r="V329" s="115">
        <f t="shared" si="862"/>
        <v>0</v>
      </c>
      <c r="W329" s="115">
        <f t="shared" si="862"/>
        <v>0</v>
      </c>
      <c r="X329" s="115">
        <f t="shared" si="862"/>
        <v>0</v>
      </c>
      <c r="Y329" s="115">
        <f t="shared" si="862"/>
        <v>0</v>
      </c>
      <c r="Z329" s="115">
        <f t="shared" si="862"/>
        <v>0</v>
      </c>
      <c r="AA329" s="115">
        <f t="shared" si="862"/>
        <v>0</v>
      </c>
      <c r="AB329" s="115">
        <f t="shared" si="862"/>
        <v>0</v>
      </c>
      <c r="AC329" s="115">
        <f t="shared" si="862"/>
        <v>0</v>
      </c>
      <c r="AD329" s="115">
        <f t="shared" si="862"/>
        <v>0</v>
      </c>
      <c r="AE329" s="115">
        <f t="shared" si="862"/>
        <v>0</v>
      </c>
      <c r="AF329" s="115">
        <f t="shared" si="862"/>
        <v>0</v>
      </c>
      <c r="AG329" s="115">
        <f t="shared" si="862"/>
        <v>0</v>
      </c>
      <c r="AH329" s="115">
        <f t="shared" si="862"/>
        <v>0</v>
      </c>
      <c r="AI329" s="115">
        <f t="shared" si="862"/>
        <v>0</v>
      </c>
      <c r="AJ329" s="115">
        <f t="shared" si="862"/>
        <v>0</v>
      </c>
      <c r="AK329" s="115">
        <f t="shared" si="862"/>
        <v>0</v>
      </c>
      <c r="AL329" s="115">
        <f t="shared" si="862"/>
        <v>0</v>
      </c>
      <c r="AM329" s="115">
        <f t="shared" si="862"/>
        <v>0</v>
      </c>
      <c r="AN329" s="115">
        <f t="shared" si="862"/>
        <v>0</v>
      </c>
      <c r="AO329" s="115">
        <f t="shared" si="862"/>
        <v>0</v>
      </c>
      <c r="AP329" s="115">
        <f t="shared" si="862"/>
        <v>0</v>
      </c>
      <c r="AQ329" s="115">
        <f t="shared" si="862"/>
        <v>0</v>
      </c>
      <c r="AR329" s="115">
        <f t="shared" si="862"/>
        <v>0</v>
      </c>
      <c r="AS329" s="115">
        <f t="shared" si="862"/>
        <v>0</v>
      </c>
      <c r="AT329" s="115">
        <f t="shared" si="862"/>
        <v>0</v>
      </c>
      <c r="AU329" s="115">
        <f t="shared" si="862"/>
        <v>0</v>
      </c>
      <c r="AV329" s="115">
        <f t="shared" si="862"/>
        <v>0</v>
      </c>
      <c r="AW329" s="115">
        <f t="shared" si="862"/>
        <v>0</v>
      </c>
      <c r="AX329" s="115">
        <f t="shared" si="862"/>
        <v>0</v>
      </c>
      <c r="AY329" s="115">
        <f t="shared" si="862"/>
        <v>0</v>
      </c>
      <c r="AZ329" s="115">
        <f t="shared" si="862"/>
        <v>0</v>
      </c>
      <c r="BA329" s="115">
        <f t="shared" si="862"/>
        <v>0</v>
      </c>
      <c r="BB329" s="115">
        <f t="shared" si="862"/>
        <v>0</v>
      </c>
      <c r="BC329" s="115">
        <f t="shared" si="862"/>
        <v>0</v>
      </c>
      <c r="BD329" s="115">
        <f t="shared" si="862"/>
        <v>0</v>
      </c>
      <c r="BE329" s="115">
        <f t="shared" si="862"/>
        <v>0</v>
      </c>
      <c r="BF329" s="115">
        <f t="shared" si="862"/>
        <v>0</v>
      </c>
      <c r="BG329" s="115">
        <f t="shared" si="862"/>
        <v>0</v>
      </c>
      <c r="BH329" s="115">
        <f t="shared" si="862"/>
        <v>0</v>
      </c>
      <c r="BI329" s="115">
        <f t="shared" si="862"/>
        <v>0</v>
      </c>
      <c r="BJ329" s="115">
        <f t="shared" si="862"/>
        <v>0</v>
      </c>
      <c r="BK329" s="115">
        <f t="shared" si="862"/>
        <v>0</v>
      </c>
      <c r="BL329" s="115">
        <f>BK333</f>
        <v>-373.20622058333333</v>
      </c>
      <c r="BM329" s="115">
        <f>BL333</f>
        <v>-43.356220583333311</v>
      </c>
      <c r="BN329" s="115">
        <f>BM333</f>
        <v>1202.1637794166668</v>
      </c>
      <c r="BO329" s="115">
        <f t="shared" ref="BO329" si="863">BN333</f>
        <v>2725.2137794166665</v>
      </c>
      <c r="BP329" s="115">
        <f t="shared" ref="BP329" si="864">BO333</f>
        <v>4480.4237794166665</v>
      </c>
      <c r="BQ329" s="115">
        <f t="shared" ref="BQ329" si="865">BP333</f>
        <v>6941.33</v>
      </c>
      <c r="BR329" s="115">
        <f t="shared" ref="BR329" si="866">BQ333</f>
        <v>9844.57</v>
      </c>
      <c r="BS329" s="115">
        <f t="shared" ref="BS329" si="867">BR333</f>
        <v>13069.22</v>
      </c>
      <c r="BT329" s="115">
        <f t="shared" ref="BT329" si="868">BS333</f>
        <v>16875.16</v>
      </c>
      <c r="BU329" s="115">
        <f t="shared" ref="BU329" si="869">BT333</f>
        <v>22266</v>
      </c>
      <c r="BV329" s="115">
        <f t="shared" ref="BV329" si="870">BU333</f>
        <v>29089.739999999998</v>
      </c>
      <c r="BW329" s="115">
        <f t="shared" ref="BW329" si="871">BV333</f>
        <v>36239.54</v>
      </c>
      <c r="BX329" s="115">
        <f t="shared" ref="BX329" si="872">BW333</f>
        <v>44895.55</v>
      </c>
      <c r="BY329" s="115">
        <f t="shared" ref="BY329" si="873">BX333</f>
        <v>44895.55</v>
      </c>
      <c r="BZ329" s="115">
        <f t="shared" ref="BZ329" si="874">BY333</f>
        <v>44895.55</v>
      </c>
      <c r="CA329" s="115">
        <f t="shared" ref="CA329" si="875">BZ333</f>
        <v>44895.55</v>
      </c>
    </row>
    <row r="330" spans="1:79" x14ac:dyDescent="0.2">
      <c r="A330" s="121"/>
      <c r="B330" s="116" t="s">
        <v>258</v>
      </c>
      <c r="C330" s="116"/>
      <c r="D330" s="123">
        <v>0</v>
      </c>
      <c r="E330" s="123">
        <v>0</v>
      </c>
      <c r="F330" s="123">
        <v>0</v>
      </c>
      <c r="G330" s="123">
        <v>0</v>
      </c>
      <c r="H330" s="123">
        <v>0</v>
      </c>
      <c r="I330" s="123">
        <v>0</v>
      </c>
      <c r="J330" s="123">
        <v>0</v>
      </c>
      <c r="K330" s="123">
        <v>0</v>
      </c>
      <c r="L330" s="123">
        <v>0</v>
      </c>
      <c r="M330" s="123">
        <v>0</v>
      </c>
      <c r="N330" s="123">
        <v>0</v>
      </c>
      <c r="O330" s="123">
        <v>0</v>
      </c>
      <c r="P330" s="123">
        <v>0</v>
      </c>
      <c r="Q330" s="123">
        <v>0</v>
      </c>
      <c r="R330" s="123">
        <v>0</v>
      </c>
      <c r="S330" s="123">
        <v>0</v>
      </c>
      <c r="T330" s="123">
        <v>0</v>
      </c>
      <c r="U330" s="123">
        <v>0</v>
      </c>
      <c r="V330" s="123">
        <v>0</v>
      </c>
      <c r="W330" s="123">
        <v>0</v>
      </c>
      <c r="X330" s="123">
        <v>0</v>
      </c>
      <c r="Y330" s="123">
        <v>0</v>
      </c>
      <c r="Z330" s="123">
        <v>0</v>
      </c>
      <c r="AA330" s="123">
        <v>0</v>
      </c>
      <c r="AB330" s="123">
        <v>0</v>
      </c>
      <c r="AC330" s="123">
        <v>0</v>
      </c>
      <c r="AD330" s="123">
        <v>0</v>
      </c>
      <c r="AE330" s="123">
        <v>0</v>
      </c>
      <c r="AF330" s="123">
        <v>0</v>
      </c>
      <c r="AG330" s="123">
        <v>0</v>
      </c>
      <c r="AH330" s="123">
        <v>0</v>
      </c>
      <c r="AI330" s="123">
        <v>0</v>
      </c>
      <c r="AJ330" s="123">
        <v>0</v>
      </c>
      <c r="AK330" s="123">
        <v>0</v>
      </c>
      <c r="AL330" s="123">
        <v>0</v>
      </c>
      <c r="AM330" s="123">
        <v>0</v>
      </c>
      <c r="AN330" s="123">
        <v>0</v>
      </c>
      <c r="AO330" s="123">
        <v>0</v>
      </c>
      <c r="AP330" s="123">
        <v>0</v>
      </c>
      <c r="AQ330" s="123">
        <v>0</v>
      </c>
      <c r="AR330" s="123">
        <v>0</v>
      </c>
      <c r="AS330" s="123">
        <v>0</v>
      </c>
      <c r="AT330" s="123">
        <v>0</v>
      </c>
      <c r="AU330" s="123">
        <v>0</v>
      </c>
      <c r="AV330" s="123">
        <v>0</v>
      </c>
      <c r="AW330" s="123">
        <v>0</v>
      </c>
      <c r="AX330" s="123">
        <v>0</v>
      </c>
      <c r="AY330" s="123">
        <v>0</v>
      </c>
      <c r="AZ330" s="123">
        <v>0</v>
      </c>
      <c r="BA330" s="123">
        <v>0</v>
      </c>
      <c r="BB330" s="123">
        <v>0</v>
      </c>
      <c r="BC330" s="123">
        <v>0</v>
      </c>
      <c r="BD330" s="123">
        <v>0</v>
      </c>
      <c r="BE330" s="123">
        <v>0</v>
      </c>
      <c r="BF330" s="123">
        <v>0</v>
      </c>
      <c r="BG330" s="123">
        <v>0</v>
      </c>
      <c r="BH330" s="123">
        <v>0</v>
      </c>
      <c r="BI330" s="123">
        <v>0</v>
      </c>
      <c r="BJ330" s="123">
        <v>0</v>
      </c>
      <c r="BK330" s="123">
        <v>0</v>
      </c>
      <c r="BL330" s="123">
        <v>0</v>
      </c>
      <c r="BM330" s="123">
        <v>0</v>
      </c>
      <c r="BN330" s="123">
        <v>0</v>
      </c>
      <c r="BO330" s="123">
        <v>0</v>
      </c>
      <c r="BP330" s="123">
        <v>373.20622058333333</v>
      </c>
      <c r="BQ330" s="123">
        <v>0</v>
      </c>
      <c r="BR330" s="123">
        <v>0</v>
      </c>
      <c r="BS330" s="123">
        <v>0</v>
      </c>
      <c r="BT330" s="123">
        <v>0</v>
      </c>
      <c r="BU330" s="123">
        <v>0</v>
      </c>
      <c r="BV330" s="123">
        <v>0</v>
      </c>
      <c r="BW330" s="123"/>
      <c r="BX330" s="123"/>
      <c r="BY330" s="123"/>
      <c r="BZ330" s="123"/>
      <c r="CA330" s="123"/>
    </row>
    <row r="331" spans="1:79" x14ac:dyDescent="0.2">
      <c r="A331" s="116"/>
      <c r="B331" s="116" t="s">
        <v>279</v>
      </c>
      <c r="C331" s="124"/>
      <c r="D331" s="305">
        <v>0</v>
      </c>
      <c r="E331" s="305">
        <v>0</v>
      </c>
      <c r="F331" s="305">
        <v>0</v>
      </c>
      <c r="G331" s="305">
        <v>0</v>
      </c>
      <c r="H331" s="305">
        <v>0</v>
      </c>
      <c r="I331" s="305">
        <v>0</v>
      </c>
      <c r="J331" s="305">
        <v>0</v>
      </c>
      <c r="K331" s="305">
        <v>0</v>
      </c>
      <c r="L331" s="305">
        <v>0</v>
      </c>
      <c r="M331" s="305">
        <v>0</v>
      </c>
      <c r="N331" s="305">
        <v>0</v>
      </c>
      <c r="O331" s="305">
        <v>0</v>
      </c>
      <c r="P331" s="305">
        <v>0</v>
      </c>
      <c r="Q331" s="305">
        <v>0</v>
      </c>
      <c r="R331" s="305">
        <v>0</v>
      </c>
      <c r="S331" s="305">
        <v>0</v>
      </c>
      <c r="T331" s="305">
        <v>0</v>
      </c>
      <c r="U331" s="305">
        <v>0</v>
      </c>
      <c r="V331" s="305">
        <v>0</v>
      </c>
      <c r="W331" s="305">
        <v>0</v>
      </c>
      <c r="X331" s="305">
        <v>0</v>
      </c>
      <c r="Y331" s="305">
        <v>0</v>
      </c>
      <c r="Z331" s="305">
        <v>0</v>
      </c>
      <c r="AA331" s="305">
        <v>0</v>
      </c>
      <c r="AB331" s="305">
        <v>0</v>
      </c>
      <c r="AC331" s="305">
        <v>0</v>
      </c>
      <c r="AD331" s="305">
        <v>0</v>
      </c>
      <c r="AE331" s="305">
        <v>0</v>
      </c>
      <c r="AF331" s="305">
        <v>0</v>
      </c>
      <c r="AG331" s="305">
        <v>0</v>
      </c>
      <c r="AH331" s="305">
        <v>0</v>
      </c>
      <c r="AI331" s="305">
        <v>0</v>
      </c>
      <c r="AJ331" s="305">
        <v>0</v>
      </c>
      <c r="AK331" s="305">
        <v>0</v>
      </c>
      <c r="AL331" s="305">
        <v>0</v>
      </c>
      <c r="AM331" s="305">
        <v>0</v>
      </c>
      <c r="AN331" s="305">
        <v>0</v>
      </c>
      <c r="AO331" s="305">
        <v>0</v>
      </c>
      <c r="AP331" s="305">
        <v>0</v>
      </c>
      <c r="AQ331" s="305">
        <v>0</v>
      </c>
      <c r="AR331" s="305">
        <v>0</v>
      </c>
      <c r="AS331" s="305">
        <v>0</v>
      </c>
      <c r="AT331" s="305">
        <v>0</v>
      </c>
      <c r="AU331" s="305">
        <v>0</v>
      </c>
      <c r="AV331" s="305">
        <v>0</v>
      </c>
      <c r="AW331" s="305">
        <v>0</v>
      </c>
      <c r="AX331" s="305">
        <v>0</v>
      </c>
      <c r="AY331" s="305">
        <v>0</v>
      </c>
      <c r="AZ331" s="305">
        <v>0</v>
      </c>
      <c r="BA331" s="305">
        <v>0</v>
      </c>
      <c r="BB331" s="305">
        <v>0</v>
      </c>
      <c r="BC331" s="305">
        <v>0</v>
      </c>
      <c r="BD331" s="305">
        <v>0</v>
      </c>
      <c r="BE331" s="305">
        <v>0</v>
      </c>
      <c r="BF331" s="305">
        <v>0</v>
      </c>
      <c r="BG331" s="305">
        <v>0</v>
      </c>
      <c r="BH331" s="305">
        <v>0</v>
      </c>
      <c r="BI331" s="305">
        <v>0</v>
      </c>
      <c r="BJ331" s="305">
        <v>0</v>
      </c>
      <c r="BK331" s="305">
        <v>-373.20622058333333</v>
      </c>
      <c r="BL331" s="117">
        <f>'FPC Sch 8&amp;24'!C22</f>
        <v>329.85</v>
      </c>
      <c r="BM331" s="117">
        <f>'FPC Sch 8&amp;24'!D22</f>
        <v>1245.52</v>
      </c>
      <c r="BN331" s="117">
        <f>'FPC Sch 8&amp;24'!E22</f>
        <v>1523.05</v>
      </c>
      <c r="BO331" s="117">
        <f>'FPC Sch 8&amp;24'!F22</f>
        <v>1755.21</v>
      </c>
      <c r="BP331" s="117">
        <f>'FPC Sch 8&amp;24'!G22</f>
        <v>2087.6999999999998</v>
      </c>
      <c r="BQ331" s="117">
        <f>'FPC Sch 8&amp;24'!H22</f>
        <v>2903.24</v>
      </c>
      <c r="BR331" s="117">
        <f>'FPC Sch 8&amp;24'!I22</f>
        <v>3224.65</v>
      </c>
      <c r="BS331" s="117">
        <f>'FPC Sch 8&amp;24'!J22</f>
        <v>3805.94</v>
      </c>
      <c r="BT331" s="117">
        <f>'FPC Sch 8&amp;24'!K22</f>
        <v>5390.84</v>
      </c>
      <c r="BU331" s="117">
        <f>'FPC Sch 8&amp;24'!L22</f>
        <v>6823.74</v>
      </c>
      <c r="BV331" s="117">
        <f>'FPC Sch 8&amp;24'!M22</f>
        <v>7149.8</v>
      </c>
      <c r="BW331" s="117">
        <f>'FPC Sch 8&amp;24'!N22</f>
        <v>8656.01</v>
      </c>
      <c r="BX331" s="117"/>
      <c r="BY331" s="117"/>
      <c r="BZ331" s="123"/>
      <c r="CA331" s="123"/>
    </row>
    <row r="332" spans="1:79" x14ac:dyDescent="0.2">
      <c r="B332" s="39" t="s">
        <v>260</v>
      </c>
      <c r="D332" s="118">
        <f t="shared" ref="D332:BO332" si="876">SUM(D330:D331)</f>
        <v>0</v>
      </c>
      <c r="E332" s="118">
        <f t="shared" si="876"/>
        <v>0</v>
      </c>
      <c r="F332" s="118">
        <f t="shared" si="876"/>
        <v>0</v>
      </c>
      <c r="G332" s="118">
        <f t="shared" si="876"/>
        <v>0</v>
      </c>
      <c r="H332" s="118">
        <f t="shared" si="876"/>
        <v>0</v>
      </c>
      <c r="I332" s="118">
        <f t="shared" si="876"/>
        <v>0</v>
      </c>
      <c r="J332" s="118">
        <f t="shared" si="876"/>
        <v>0</v>
      </c>
      <c r="K332" s="118">
        <f t="shared" si="876"/>
        <v>0</v>
      </c>
      <c r="L332" s="118">
        <f t="shared" si="876"/>
        <v>0</v>
      </c>
      <c r="M332" s="118">
        <f t="shared" si="876"/>
        <v>0</v>
      </c>
      <c r="N332" s="118">
        <f t="shared" si="876"/>
        <v>0</v>
      </c>
      <c r="O332" s="118">
        <f t="shared" si="876"/>
        <v>0</v>
      </c>
      <c r="P332" s="118">
        <f t="shared" si="876"/>
        <v>0</v>
      </c>
      <c r="Q332" s="118">
        <f t="shared" si="876"/>
        <v>0</v>
      </c>
      <c r="R332" s="118">
        <f t="shared" si="876"/>
        <v>0</v>
      </c>
      <c r="S332" s="118">
        <f t="shared" si="876"/>
        <v>0</v>
      </c>
      <c r="T332" s="118">
        <f t="shared" si="876"/>
        <v>0</v>
      </c>
      <c r="U332" s="118">
        <f t="shared" si="876"/>
        <v>0</v>
      </c>
      <c r="V332" s="118">
        <f t="shared" si="876"/>
        <v>0</v>
      </c>
      <c r="W332" s="118">
        <f t="shared" si="876"/>
        <v>0</v>
      </c>
      <c r="X332" s="118">
        <f t="shared" si="876"/>
        <v>0</v>
      </c>
      <c r="Y332" s="118">
        <f t="shared" si="876"/>
        <v>0</v>
      </c>
      <c r="Z332" s="118">
        <f t="shared" si="876"/>
        <v>0</v>
      </c>
      <c r="AA332" s="118">
        <f t="shared" si="876"/>
        <v>0</v>
      </c>
      <c r="AB332" s="118">
        <f t="shared" si="876"/>
        <v>0</v>
      </c>
      <c r="AC332" s="118">
        <f t="shared" si="876"/>
        <v>0</v>
      </c>
      <c r="AD332" s="118">
        <f t="shared" si="876"/>
        <v>0</v>
      </c>
      <c r="AE332" s="118">
        <f t="shared" si="876"/>
        <v>0</v>
      </c>
      <c r="AF332" s="118">
        <f t="shared" si="876"/>
        <v>0</v>
      </c>
      <c r="AG332" s="118">
        <f t="shared" si="876"/>
        <v>0</v>
      </c>
      <c r="AH332" s="118">
        <f t="shared" si="876"/>
        <v>0</v>
      </c>
      <c r="AI332" s="118">
        <f t="shared" si="876"/>
        <v>0</v>
      </c>
      <c r="AJ332" s="118">
        <f t="shared" si="876"/>
        <v>0</v>
      </c>
      <c r="AK332" s="118">
        <f t="shared" si="876"/>
        <v>0</v>
      </c>
      <c r="AL332" s="118">
        <f t="shared" si="876"/>
        <v>0</v>
      </c>
      <c r="AM332" s="118">
        <f t="shared" si="876"/>
        <v>0</v>
      </c>
      <c r="AN332" s="118">
        <f t="shared" si="876"/>
        <v>0</v>
      </c>
      <c r="AO332" s="118">
        <f t="shared" si="876"/>
        <v>0</v>
      </c>
      <c r="AP332" s="118">
        <f t="shared" si="876"/>
        <v>0</v>
      </c>
      <c r="AQ332" s="118">
        <f t="shared" si="876"/>
        <v>0</v>
      </c>
      <c r="AR332" s="118">
        <f t="shared" si="876"/>
        <v>0</v>
      </c>
      <c r="AS332" s="118">
        <f t="shared" si="876"/>
        <v>0</v>
      </c>
      <c r="AT332" s="118">
        <f t="shared" si="876"/>
        <v>0</v>
      </c>
      <c r="AU332" s="118">
        <f t="shared" si="876"/>
        <v>0</v>
      </c>
      <c r="AV332" s="118">
        <f t="shared" si="876"/>
        <v>0</v>
      </c>
      <c r="AW332" s="118">
        <f t="shared" si="876"/>
        <v>0</v>
      </c>
      <c r="AX332" s="118">
        <f t="shared" si="876"/>
        <v>0</v>
      </c>
      <c r="AY332" s="118">
        <f t="shared" si="876"/>
        <v>0</v>
      </c>
      <c r="AZ332" s="118">
        <f t="shared" si="876"/>
        <v>0</v>
      </c>
      <c r="BA332" s="118">
        <f t="shared" si="876"/>
        <v>0</v>
      </c>
      <c r="BB332" s="118">
        <f t="shared" si="876"/>
        <v>0</v>
      </c>
      <c r="BC332" s="118">
        <f t="shared" si="876"/>
        <v>0</v>
      </c>
      <c r="BD332" s="118">
        <f t="shared" si="876"/>
        <v>0</v>
      </c>
      <c r="BE332" s="118">
        <f t="shared" si="876"/>
        <v>0</v>
      </c>
      <c r="BF332" s="118">
        <f t="shared" si="876"/>
        <v>0</v>
      </c>
      <c r="BG332" s="118">
        <f t="shared" si="876"/>
        <v>0</v>
      </c>
      <c r="BH332" s="118">
        <f t="shared" si="876"/>
        <v>0</v>
      </c>
      <c r="BI332" s="118">
        <f t="shared" si="876"/>
        <v>0</v>
      </c>
      <c r="BJ332" s="118">
        <f t="shared" si="876"/>
        <v>0</v>
      </c>
      <c r="BK332" s="118">
        <f t="shared" si="876"/>
        <v>-373.20622058333333</v>
      </c>
      <c r="BL332" s="118">
        <f t="shared" si="876"/>
        <v>329.85</v>
      </c>
      <c r="BM332" s="118">
        <f t="shared" si="876"/>
        <v>1245.52</v>
      </c>
      <c r="BN332" s="118">
        <f t="shared" si="876"/>
        <v>1523.05</v>
      </c>
      <c r="BO332" s="118">
        <f t="shared" si="876"/>
        <v>1755.21</v>
      </c>
      <c r="BP332" s="118">
        <f t="shared" ref="BP332:BV332" si="877">SUM(BP330:BP331)</f>
        <v>2460.9062205833334</v>
      </c>
      <c r="BQ332" s="118">
        <f t="shared" si="877"/>
        <v>2903.24</v>
      </c>
      <c r="BR332" s="118">
        <f t="shared" si="877"/>
        <v>3224.65</v>
      </c>
      <c r="BS332" s="118">
        <f t="shared" si="877"/>
        <v>3805.94</v>
      </c>
      <c r="BT332" s="118">
        <f t="shared" si="877"/>
        <v>5390.84</v>
      </c>
      <c r="BU332" s="118">
        <f t="shared" si="877"/>
        <v>6823.74</v>
      </c>
      <c r="BV332" s="118">
        <f t="shared" si="877"/>
        <v>7149.8</v>
      </c>
      <c r="BW332" s="118">
        <f t="shared" ref="BW332:CA332" si="878">SUM(BW330:BW331)</f>
        <v>8656.01</v>
      </c>
      <c r="BX332" s="118">
        <f t="shared" si="878"/>
        <v>0</v>
      </c>
      <c r="BY332" s="118">
        <f t="shared" si="878"/>
        <v>0</v>
      </c>
      <c r="BZ332" s="118">
        <f t="shared" si="878"/>
        <v>0</v>
      </c>
      <c r="CA332" s="118">
        <f t="shared" si="878"/>
        <v>0</v>
      </c>
    </row>
    <row r="333" spans="1:79" x14ac:dyDescent="0.2">
      <c r="B333" s="39" t="s">
        <v>261</v>
      </c>
      <c r="D333" s="115">
        <f t="shared" ref="D333:BO333" si="879">D329+D332</f>
        <v>0</v>
      </c>
      <c r="E333" s="115">
        <f t="shared" si="879"/>
        <v>0</v>
      </c>
      <c r="F333" s="115">
        <f t="shared" si="879"/>
        <v>0</v>
      </c>
      <c r="G333" s="115">
        <f t="shared" si="879"/>
        <v>0</v>
      </c>
      <c r="H333" s="115">
        <f t="shared" si="879"/>
        <v>0</v>
      </c>
      <c r="I333" s="115">
        <f t="shared" si="879"/>
        <v>0</v>
      </c>
      <c r="J333" s="115">
        <f t="shared" si="879"/>
        <v>0</v>
      </c>
      <c r="K333" s="115">
        <f t="shared" si="879"/>
        <v>0</v>
      </c>
      <c r="L333" s="115">
        <f t="shared" si="879"/>
        <v>0</v>
      </c>
      <c r="M333" s="115">
        <f t="shared" si="879"/>
        <v>0</v>
      </c>
      <c r="N333" s="115">
        <f t="shared" si="879"/>
        <v>0</v>
      </c>
      <c r="O333" s="115">
        <f t="shared" si="879"/>
        <v>0</v>
      </c>
      <c r="P333" s="115">
        <f t="shared" si="879"/>
        <v>0</v>
      </c>
      <c r="Q333" s="115">
        <f t="shared" si="879"/>
        <v>0</v>
      </c>
      <c r="R333" s="115">
        <f t="shared" si="879"/>
        <v>0</v>
      </c>
      <c r="S333" s="115">
        <f t="shared" si="879"/>
        <v>0</v>
      </c>
      <c r="T333" s="115">
        <f t="shared" si="879"/>
        <v>0</v>
      </c>
      <c r="U333" s="115">
        <f t="shared" si="879"/>
        <v>0</v>
      </c>
      <c r="V333" s="115">
        <f t="shared" si="879"/>
        <v>0</v>
      </c>
      <c r="W333" s="115">
        <f t="shared" si="879"/>
        <v>0</v>
      </c>
      <c r="X333" s="115">
        <f t="shared" si="879"/>
        <v>0</v>
      </c>
      <c r="Y333" s="115">
        <f t="shared" si="879"/>
        <v>0</v>
      </c>
      <c r="Z333" s="115">
        <f t="shared" si="879"/>
        <v>0</v>
      </c>
      <c r="AA333" s="115">
        <f t="shared" si="879"/>
        <v>0</v>
      </c>
      <c r="AB333" s="115">
        <f t="shared" si="879"/>
        <v>0</v>
      </c>
      <c r="AC333" s="115">
        <f t="shared" si="879"/>
        <v>0</v>
      </c>
      <c r="AD333" s="115">
        <f t="shared" si="879"/>
        <v>0</v>
      </c>
      <c r="AE333" s="115">
        <f t="shared" si="879"/>
        <v>0</v>
      </c>
      <c r="AF333" s="115">
        <f t="shared" si="879"/>
        <v>0</v>
      </c>
      <c r="AG333" s="115">
        <f t="shared" si="879"/>
        <v>0</v>
      </c>
      <c r="AH333" s="115">
        <f t="shared" si="879"/>
        <v>0</v>
      </c>
      <c r="AI333" s="115">
        <f t="shared" si="879"/>
        <v>0</v>
      </c>
      <c r="AJ333" s="115">
        <f t="shared" si="879"/>
        <v>0</v>
      </c>
      <c r="AK333" s="115">
        <f t="shared" si="879"/>
        <v>0</v>
      </c>
      <c r="AL333" s="115">
        <f t="shared" si="879"/>
        <v>0</v>
      </c>
      <c r="AM333" s="115">
        <f t="shared" si="879"/>
        <v>0</v>
      </c>
      <c r="AN333" s="115">
        <f t="shared" si="879"/>
        <v>0</v>
      </c>
      <c r="AO333" s="115">
        <f t="shared" si="879"/>
        <v>0</v>
      </c>
      <c r="AP333" s="115">
        <f t="shared" si="879"/>
        <v>0</v>
      </c>
      <c r="AQ333" s="115">
        <f t="shared" si="879"/>
        <v>0</v>
      </c>
      <c r="AR333" s="115">
        <f t="shared" si="879"/>
        <v>0</v>
      </c>
      <c r="AS333" s="115">
        <f t="shared" si="879"/>
        <v>0</v>
      </c>
      <c r="AT333" s="115">
        <f t="shared" si="879"/>
        <v>0</v>
      </c>
      <c r="AU333" s="115">
        <f t="shared" si="879"/>
        <v>0</v>
      </c>
      <c r="AV333" s="115">
        <f t="shared" si="879"/>
        <v>0</v>
      </c>
      <c r="AW333" s="115">
        <f t="shared" si="879"/>
        <v>0</v>
      </c>
      <c r="AX333" s="115">
        <f t="shared" si="879"/>
        <v>0</v>
      </c>
      <c r="AY333" s="115">
        <f t="shared" si="879"/>
        <v>0</v>
      </c>
      <c r="AZ333" s="115">
        <f t="shared" si="879"/>
        <v>0</v>
      </c>
      <c r="BA333" s="115">
        <f t="shared" si="879"/>
        <v>0</v>
      </c>
      <c r="BB333" s="115">
        <f t="shared" si="879"/>
        <v>0</v>
      </c>
      <c r="BC333" s="115">
        <f t="shared" si="879"/>
        <v>0</v>
      </c>
      <c r="BD333" s="115">
        <f t="shared" si="879"/>
        <v>0</v>
      </c>
      <c r="BE333" s="115">
        <f t="shared" si="879"/>
        <v>0</v>
      </c>
      <c r="BF333" s="115">
        <f t="shared" si="879"/>
        <v>0</v>
      </c>
      <c r="BG333" s="115">
        <f t="shared" si="879"/>
        <v>0</v>
      </c>
      <c r="BH333" s="115">
        <f t="shared" si="879"/>
        <v>0</v>
      </c>
      <c r="BI333" s="115">
        <f t="shared" si="879"/>
        <v>0</v>
      </c>
      <c r="BJ333" s="115">
        <f t="shared" si="879"/>
        <v>0</v>
      </c>
      <c r="BK333" s="115">
        <f t="shared" si="879"/>
        <v>-373.20622058333333</v>
      </c>
      <c r="BL333" s="115">
        <f t="shared" si="879"/>
        <v>-43.356220583333311</v>
      </c>
      <c r="BM333" s="115">
        <f t="shared" si="879"/>
        <v>1202.1637794166668</v>
      </c>
      <c r="BN333" s="115">
        <f t="shared" si="879"/>
        <v>2725.2137794166665</v>
      </c>
      <c r="BO333" s="115">
        <f t="shared" si="879"/>
        <v>4480.4237794166665</v>
      </c>
      <c r="BP333" s="115">
        <f t="shared" ref="BP333:BV333" si="880">BP329+BP332</f>
        <v>6941.33</v>
      </c>
      <c r="BQ333" s="115">
        <f t="shared" si="880"/>
        <v>9844.57</v>
      </c>
      <c r="BR333" s="115">
        <f t="shared" si="880"/>
        <v>13069.22</v>
      </c>
      <c r="BS333" s="115">
        <f t="shared" si="880"/>
        <v>16875.16</v>
      </c>
      <c r="BT333" s="115">
        <f t="shared" si="880"/>
        <v>22266</v>
      </c>
      <c r="BU333" s="115">
        <f t="shared" si="880"/>
        <v>29089.739999999998</v>
      </c>
      <c r="BV333" s="115">
        <f t="shared" si="880"/>
        <v>36239.54</v>
      </c>
      <c r="BW333" s="115">
        <f t="shared" ref="BW333:CA333" si="881">BW329+BW332</f>
        <v>44895.55</v>
      </c>
      <c r="BX333" s="115">
        <f t="shared" si="881"/>
        <v>44895.55</v>
      </c>
      <c r="BY333" s="115">
        <f t="shared" si="881"/>
        <v>44895.55</v>
      </c>
      <c r="BZ333" s="115">
        <f t="shared" si="881"/>
        <v>44895.55</v>
      </c>
      <c r="CA333" s="115">
        <f t="shared" si="881"/>
        <v>44895.55</v>
      </c>
    </row>
    <row r="334" spans="1:79" x14ac:dyDescent="0.2"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  <c r="AI334" s="114"/>
      <c r="AJ334" s="114"/>
      <c r="AK334" s="114"/>
      <c r="AL334" s="114"/>
      <c r="AM334" s="114"/>
      <c r="AN334" s="114"/>
      <c r="AO334" s="114"/>
      <c r="AP334" s="114"/>
      <c r="AQ334" s="114"/>
      <c r="AR334" s="114"/>
      <c r="AS334" s="114"/>
      <c r="AT334" s="114"/>
      <c r="AU334" s="114"/>
      <c r="AV334" s="114"/>
      <c r="AW334" s="114"/>
      <c r="AX334" s="114"/>
      <c r="AY334" s="114"/>
      <c r="AZ334" s="114"/>
      <c r="BA334" s="114"/>
      <c r="BB334" s="114"/>
      <c r="BC334" s="114"/>
      <c r="BD334" s="114"/>
      <c r="BE334" s="114"/>
      <c r="BF334" s="114"/>
      <c r="BG334" s="114"/>
      <c r="BH334" s="114"/>
      <c r="BI334" s="114"/>
      <c r="BJ334" s="114"/>
      <c r="BK334" s="114"/>
      <c r="BL334" s="114"/>
      <c r="BM334" s="114"/>
      <c r="BN334" s="114"/>
      <c r="BO334" s="114"/>
      <c r="BP334" s="114"/>
      <c r="BQ334" s="114"/>
      <c r="BR334" s="114"/>
      <c r="BS334" s="114"/>
      <c r="BT334" s="114"/>
      <c r="BU334" s="114"/>
      <c r="BV334" s="114"/>
      <c r="BW334" s="115"/>
      <c r="BX334" s="115"/>
      <c r="BY334" s="115"/>
      <c r="BZ334" s="115"/>
      <c r="CA334" s="115"/>
    </row>
    <row r="335" spans="1:79" x14ac:dyDescent="0.2">
      <c r="A335" s="106" t="s">
        <v>282</v>
      </c>
      <c r="C335" s="114">
        <v>18237351</v>
      </c>
      <c r="D335" s="116"/>
      <c r="E335" s="116"/>
      <c r="F335" s="116"/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  <c r="Y335" s="116"/>
      <c r="Z335" s="116"/>
      <c r="AA335" s="116"/>
      <c r="AB335" s="116"/>
      <c r="AC335" s="116"/>
      <c r="AD335" s="116"/>
      <c r="AE335" s="116"/>
      <c r="AF335" s="116"/>
      <c r="AG335" s="116"/>
      <c r="AH335" s="116"/>
      <c r="AI335" s="116"/>
      <c r="AJ335" s="116"/>
      <c r="AK335" s="116"/>
      <c r="AL335" s="116"/>
      <c r="AM335" s="116"/>
      <c r="AN335" s="116"/>
      <c r="AO335" s="116"/>
      <c r="AP335" s="116"/>
      <c r="AQ335" s="116"/>
      <c r="AR335" s="116"/>
      <c r="AS335" s="116"/>
      <c r="AT335" s="116"/>
      <c r="AU335" s="116"/>
      <c r="AV335" s="116"/>
      <c r="AW335" s="116"/>
      <c r="AX335" s="116"/>
      <c r="AY335" s="116"/>
      <c r="AZ335" s="116"/>
      <c r="BA335" s="116"/>
      <c r="BB335" s="116"/>
      <c r="BC335" s="116"/>
      <c r="BD335" s="116"/>
      <c r="BE335" s="116"/>
      <c r="BF335" s="116"/>
      <c r="BG335" s="116"/>
      <c r="BH335" s="116"/>
      <c r="BI335" s="116"/>
      <c r="BJ335" s="116"/>
      <c r="BK335" s="116"/>
      <c r="BL335" s="116"/>
      <c r="BM335" s="116"/>
      <c r="BN335" s="116"/>
      <c r="BO335" s="116"/>
      <c r="BP335" s="116"/>
      <c r="BQ335" s="116"/>
      <c r="BR335" s="116"/>
      <c r="BS335" s="116"/>
      <c r="BT335" s="116"/>
      <c r="BU335" s="116"/>
      <c r="BV335" s="116"/>
      <c r="BY335" s="25"/>
      <c r="BZ335" s="25"/>
      <c r="CA335" s="25"/>
    </row>
    <row r="336" spans="1:79" x14ac:dyDescent="0.2">
      <c r="B336" s="39" t="s">
        <v>257</v>
      </c>
      <c r="C336" s="114">
        <v>25400751</v>
      </c>
      <c r="D336" s="115">
        <f t="shared" ref="D336:BO336" si="882">C340</f>
        <v>0</v>
      </c>
      <c r="E336" s="115">
        <f t="shared" si="882"/>
        <v>0</v>
      </c>
      <c r="F336" s="115">
        <f t="shared" si="882"/>
        <v>0</v>
      </c>
      <c r="G336" s="115">
        <f t="shared" si="882"/>
        <v>0</v>
      </c>
      <c r="H336" s="115">
        <f t="shared" si="882"/>
        <v>0</v>
      </c>
      <c r="I336" s="115">
        <f t="shared" si="882"/>
        <v>0</v>
      </c>
      <c r="J336" s="115">
        <f t="shared" si="882"/>
        <v>0</v>
      </c>
      <c r="K336" s="115">
        <f t="shared" si="882"/>
        <v>0</v>
      </c>
      <c r="L336" s="115">
        <f t="shared" si="882"/>
        <v>0</v>
      </c>
      <c r="M336" s="115">
        <f t="shared" si="882"/>
        <v>0</v>
      </c>
      <c r="N336" s="115">
        <f t="shared" si="882"/>
        <v>0</v>
      </c>
      <c r="O336" s="115">
        <f t="shared" si="882"/>
        <v>0</v>
      </c>
      <c r="P336" s="115">
        <f t="shared" si="882"/>
        <v>0</v>
      </c>
      <c r="Q336" s="115">
        <f t="shared" si="882"/>
        <v>0</v>
      </c>
      <c r="R336" s="115">
        <f t="shared" si="882"/>
        <v>0</v>
      </c>
      <c r="S336" s="115">
        <f t="shared" si="882"/>
        <v>0</v>
      </c>
      <c r="T336" s="115">
        <f t="shared" si="882"/>
        <v>0</v>
      </c>
      <c r="U336" s="115">
        <f t="shared" si="882"/>
        <v>0</v>
      </c>
      <c r="V336" s="115">
        <f t="shared" si="882"/>
        <v>0</v>
      </c>
      <c r="W336" s="115">
        <f t="shared" si="882"/>
        <v>0</v>
      </c>
      <c r="X336" s="115">
        <f t="shared" si="882"/>
        <v>0</v>
      </c>
      <c r="Y336" s="115">
        <f t="shared" si="882"/>
        <v>0</v>
      </c>
      <c r="Z336" s="115">
        <f t="shared" si="882"/>
        <v>0</v>
      </c>
      <c r="AA336" s="115">
        <f t="shared" si="882"/>
        <v>0</v>
      </c>
      <c r="AB336" s="115">
        <f t="shared" si="882"/>
        <v>0</v>
      </c>
      <c r="AC336" s="115">
        <f t="shared" si="882"/>
        <v>0</v>
      </c>
      <c r="AD336" s="115">
        <f t="shared" si="882"/>
        <v>0</v>
      </c>
      <c r="AE336" s="115">
        <f t="shared" si="882"/>
        <v>0</v>
      </c>
      <c r="AF336" s="115">
        <f t="shared" si="882"/>
        <v>0</v>
      </c>
      <c r="AG336" s="115">
        <f t="shared" si="882"/>
        <v>0</v>
      </c>
      <c r="AH336" s="115">
        <f t="shared" si="882"/>
        <v>0</v>
      </c>
      <c r="AI336" s="115">
        <f t="shared" si="882"/>
        <v>0</v>
      </c>
      <c r="AJ336" s="115">
        <f t="shared" si="882"/>
        <v>0</v>
      </c>
      <c r="AK336" s="115">
        <f t="shared" si="882"/>
        <v>0</v>
      </c>
      <c r="AL336" s="115">
        <f t="shared" si="882"/>
        <v>0</v>
      </c>
      <c r="AM336" s="115">
        <f t="shared" si="882"/>
        <v>0</v>
      </c>
      <c r="AN336" s="115">
        <f t="shared" si="882"/>
        <v>0</v>
      </c>
      <c r="AO336" s="115">
        <f t="shared" si="882"/>
        <v>0</v>
      </c>
      <c r="AP336" s="115">
        <f t="shared" si="882"/>
        <v>0</v>
      </c>
      <c r="AQ336" s="115">
        <f t="shared" si="882"/>
        <v>0</v>
      </c>
      <c r="AR336" s="115">
        <f t="shared" si="882"/>
        <v>0</v>
      </c>
      <c r="AS336" s="115">
        <f t="shared" si="882"/>
        <v>0</v>
      </c>
      <c r="AT336" s="115">
        <f t="shared" si="882"/>
        <v>0</v>
      </c>
      <c r="AU336" s="115">
        <f t="shared" si="882"/>
        <v>0</v>
      </c>
      <c r="AV336" s="115">
        <f t="shared" si="882"/>
        <v>0</v>
      </c>
      <c r="AW336" s="115">
        <f t="shared" si="882"/>
        <v>0</v>
      </c>
      <c r="AX336" s="115">
        <f t="shared" si="882"/>
        <v>0</v>
      </c>
      <c r="AY336" s="115">
        <f t="shared" si="882"/>
        <v>0</v>
      </c>
      <c r="AZ336" s="115">
        <f t="shared" si="882"/>
        <v>0</v>
      </c>
      <c r="BA336" s="115">
        <f t="shared" si="882"/>
        <v>0</v>
      </c>
      <c r="BB336" s="115">
        <f t="shared" si="882"/>
        <v>0</v>
      </c>
      <c r="BC336" s="115">
        <f t="shared" si="882"/>
        <v>0</v>
      </c>
      <c r="BD336" s="115">
        <f t="shared" si="882"/>
        <v>0</v>
      </c>
      <c r="BE336" s="115">
        <f t="shared" si="882"/>
        <v>0</v>
      </c>
      <c r="BF336" s="115">
        <f t="shared" si="882"/>
        <v>0</v>
      </c>
      <c r="BG336" s="115">
        <f t="shared" si="882"/>
        <v>0</v>
      </c>
      <c r="BH336" s="115">
        <f t="shared" si="882"/>
        <v>0</v>
      </c>
      <c r="BI336" s="115">
        <f t="shared" si="882"/>
        <v>0</v>
      </c>
      <c r="BJ336" s="115">
        <f t="shared" si="882"/>
        <v>0</v>
      </c>
      <c r="BK336" s="115">
        <f t="shared" si="882"/>
        <v>0</v>
      </c>
      <c r="BL336" s="115">
        <f t="shared" si="882"/>
        <v>-63.040750500000001</v>
      </c>
      <c r="BM336" s="115">
        <f t="shared" si="882"/>
        <v>-552.15075049999996</v>
      </c>
      <c r="BN336" s="115">
        <f t="shared" si="882"/>
        <v>-2356.7507504999999</v>
      </c>
      <c r="BO336" s="115">
        <f t="shared" si="882"/>
        <v>-5499.3207505</v>
      </c>
      <c r="BP336" s="115">
        <f t="shared" ref="BP336" si="883">BO340</f>
        <v>-10920.8507505</v>
      </c>
      <c r="BQ336" s="115">
        <f t="shared" ref="BQ336" si="884">BP340</f>
        <v>-19265.46</v>
      </c>
      <c r="BR336" s="115">
        <f t="shared" ref="BR336" si="885">BQ340</f>
        <v>-28817.019999999997</v>
      </c>
      <c r="BS336" s="115">
        <f t="shared" ref="BS336" si="886">BR340</f>
        <v>-39998.009999999995</v>
      </c>
      <c r="BT336" s="115">
        <f t="shared" ref="BT336" si="887">BS340</f>
        <v>-53577.719999999994</v>
      </c>
      <c r="BU336" s="115">
        <f t="shared" ref="BU336" si="888">BT340</f>
        <v>-67249.439999999988</v>
      </c>
      <c r="BV336" s="115">
        <f t="shared" ref="BV336" si="889">BU340</f>
        <v>-81219.639999999985</v>
      </c>
      <c r="BW336" s="115">
        <f t="shared" ref="BW336" si="890">BV340</f>
        <v>-96207.749999999985</v>
      </c>
      <c r="BX336" s="115">
        <f t="shared" ref="BX336" si="891">BW340</f>
        <v>-111391.24999999999</v>
      </c>
      <c r="BY336" s="115">
        <f t="shared" ref="BY336" si="892">BX340</f>
        <v>-111391.24999999999</v>
      </c>
      <c r="BZ336" s="115">
        <f t="shared" ref="BZ336" si="893">BY340</f>
        <v>-111391.24999999999</v>
      </c>
      <c r="CA336" s="115">
        <f t="shared" ref="CA336" si="894">BZ340</f>
        <v>-111391.24999999999</v>
      </c>
    </row>
    <row r="337" spans="1:79" x14ac:dyDescent="0.2">
      <c r="A337" s="121"/>
      <c r="B337" s="116" t="s">
        <v>258</v>
      </c>
      <c r="C337" s="116"/>
      <c r="D337" s="123">
        <v>0</v>
      </c>
      <c r="E337" s="123">
        <v>0</v>
      </c>
      <c r="F337" s="123">
        <v>0</v>
      </c>
      <c r="G337" s="123">
        <v>0</v>
      </c>
      <c r="H337" s="123">
        <v>0</v>
      </c>
      <c r="I337" s="123">
        <v>0</v>
      </c>
      <c r="J337" s="123">
        <v>0</v>
      </c>
      <c r="K337" s="123">
        <v>0</v>
      </c>
      <c r="L337" s="123">
        <v>0</v>
      </c>
      <c r="M337" s="123">
        <v>0</v>
      </c>
      <c r="N337" s="123">
        <v>0</v>
      </c>
      <c r="O337" s="123">
        <v>0</v>
      </c>
      <c r="P337" s="123">
        <v>0</v>
      </c>
      <c r="Q337" s="123">
        <v>0</v>
      </c>
      <c r="R337" s="123">
        <v>0</v>
      </c>
      <c r="S337" s="123">
        <v>0</v>
      </c>
      <c r="T337" s="123">
        <v>0</v>
      </c>
      <c r="U337" s="123">
        <v>0</v>
      </c>
      <c r="V337" s="123">
        <v>0</v>
      </c>
      <c r="W337" s="123">
        <v>0</v>
      </c>
      <c r="X337" s="123">
        <v>0</v>
      </c>
      <c r="Y337" s="123">
        <v>0</v>
      </c>
      <c r="Z337" s="123">
        <v>0</v>
      </c>
      <c r="AA337" s="123">
        <v>0</v>
      </c>
      <c r="AB337" s="123">
        <v>0</v>
      </c>
      <c r="AC337" s="123">
        <v>0</v>
      </c>
      <c r="AD337" s="123">
        <v>0</v>
      </c>
      <c r="AE337" s="123">
        <v>0</v>
      </c>
      <c r="AF337" s="123">
        <v>0</v>
      </c>
      <c r="AG337" s="123">
        <v>0</v>
      </c>
      <c r="AH337" s="123">
        <v>0</v>
      </c>
      <c r="AI337" s="123">
        <v>0</v>
      </c>
      <c r="AJ337" s="123">
        <v>0</v>
      </c>
      <c r="AK337" s="123">
        <v>0</v>
      </c>
      <c r="AL337" s="123">
        <v>0</v>
      </c>
      <c r="AM337" s="123">
        <v>0</v>
      </c>
      <c r="AN337" s="123">
        <v>0</v>
      </c>
      <c r="AO337" s="123">
        <v>0</v>
      </c>
      <c r="AP337" s="123">
        <v>0</v>
      </c>
      <c r="AQ337" s="123">
        <v>0</v>
      </c>
      <c r="AR337" s="123">
        <v>0</v>
      </c>
      <c r="AS337" s="123">
        <v>0</v>
      </c>
      <c r="AT337" s="123">
        <v>0</v>
      </c>
      <c r="AU337" s="123">
        <v>0</v>
      </c>
      <c r="AV337" s="123">
        <v>0</v>
      </c>
      <c r="AW337" s="123">
        <v>0</v>
      </c>
      <c r="AX337" s="123">
        <v>0</v>
      </c>
      <c r="AY337" s="123">
        <v>0</v>
      </c>
      <c r="AZ337" s="123">
        <v>0</v>
      </c>
      <c r="BA337" s="123">
        <v>0</v>
      </c>
      <c r="BB337" s="123">
        <v>0</v>
      </c>
      <c r="BC337" s="123">
        <v>0</v>
      </c>
      <c r="BD337" s="123">
        <v>0</v>
      </c>
      <c r="BE337" s="123">
        <v>0</v>
      </c>
      <c r="BF337" s="123">
        <v>0</v>
      </c>
      <c r="BG337" s="123">
        <v>0</v>
      </c>
      <c r="BH337" s="123">
        <v>0</v>
      </c>
      <c r="BI337" s="123">
        <v>0</v>
      </c>
      <c r="BJ337" s="305">
        <v>0</v>
      </c>
      <c r="BK337" s="305">
        <v>0</v>
      </c>
      <c r="BL337" s="305">
        <v>0</v>
      </c>
      <c r="BM337" s="305">
        <v>0</v>
      </c>
      <c r="BN337" s="305">
        <v>0</v>
      </c>
      <c r="BO337" s="305">
        <v>0</v>
      </c>
      <c r="BP337" s="305">
        <v>63.040750499999994</v>
      </c>
      <c r="BQ337" s="305">
        <v>0</v>
      </c>
      <c r="BR337" s="305">
        <v>0</v>
      </c>
      <c r="BS337" s="305">
        <v>0</v>
      </c>
      <c r="BT337" s="305">
        <v>0</v>
      </c>
      <c r="BU337" s="305">
        <v>0</v>
      </c>
      <c r="BV337" s="305">
        <v>0</v>
      </c>
      <c r="BW337" s="123"/>
      <c r="BX337" s="123"/>
      <c r="BY337" s="123"/>
      <c r="BZ337" s="123"/>
      <c r="CA337" s="123"/>
    </row>
    <row r="338" spans="1:79" x14ac:dyDescent="0.2">
      <c r="A338" s="116"/>
      <c r="B338" s="116" t="s">
        <v>279</v>
      </c>
      <c r="C338" s="124"/>
      <c r="D338" s="305">
        <v>0</v>
      </c>
      <c r="E338" s="305">
        <v>0</v>
      </c>
      <c r="F338" s="305">
        <v>0</v>
      </c>
      <c r="G338" s="305">
        <v>0</v>
      </c>
      <c r="H338" s="305">
        <v>0</v>
      </c>
      <c r="I338" s="305">
        <v>0</v>
      </c>
      <c r="J338" s="305">
        <v>0</v>
      </c>
      <c r="K338" s="305">
        <v>0</v>
      </c>
      <c r="L338" s="305">
        <v>0</v>
      </c>
      <c r="M338" s="305">
        <v>0</v>
      </c>
      <c r="N338" s="305">
        <v>0</v>
      </c>
      <c r="O338" s="305">
        <v>0</v>
      </c>
      <c r="P338" s="305">
        <v>0</v>
      </c>
      <c r="Q338" s="305">
        <v>0</v>
      </c>
      <c r="R338" s="305">
        <v>0</v>
      </c>
      <c r="S338" s="305">
        <v>0</v>
      </c>
      <c r="T338" s="305">
        <v>0</v>
      </c>
      <c r="U338" s="305">
        <v>0</v>
      </c>
      <c r="V338" s="305">
        <v>0</v>
      </c>
      <c r="W338" s="305">
        <v>0</v>
      </c>
      <c r="X338" s="305">
        <v>0</v>
      </c>
      <c r="Y338" s="305">
        <v>0</v>
      </c>
      <c r="Z338" s="305">
        <v>0</v>
      </c>
      <c r="AA338" s="305">
        <v>0</v>
      </c>
      <c r="AB338" s="305">
        <v>0</v>
      </c>
      <c r="AC338" s="305">
        <v>0</v>
      </c>
      <c r="AD338" s="305">
        <v>0</v>
      </c>
      <c r="AE338" s="305">
        <v>0</v>
      </c>
      <c r="AF338" s="305">
        <v>0</v>
      </c>
      <c r="AG338" s="305">
        <v>0</v>
      </c>
      <c r="AH338" s="305">
        <v>0</v>
      </c>
      <c r="AI338" s="305">
        <v>0</v>
      </c>
      <c r="AJ338" s="305">
        <v>0</v>
      </c>
      <c r="AK338" s="305">
        <v>0</v>
      </c>
      <c r="AL338" s="305">
        <v>0</v>
      </c>
      <c r="AM338" s="305">
        <v>0</v>
      </c>
      <c r="AN338" s="305">
        <v>0</v>
      </c>
      <c r="AO338" s="305">
        <v>0</v>
      </c>
      <c r="AP338" s="305">
        <v>0</v>
      </c>
      <c r="AQ338" s="305">
        <v>0</v>
      </c>
      <c r="AR338" s="305">
        <v>0</v>
      </c>
      <c r="AS338" s="305">
        <v>0</v>
      </c>
      <c r="AT338" s="305">
        <v>0</v>
      </c>
      <c r="AU338" s="305">
        <v>0</v>
      </c>
      <c r="AV338" s="305">
        <v>0</v>
      </c>
      <c r="AW338" s="305">
        <v>0</v>
      </c>
      <c r="AX338" s="305">
        <v>0</v>
      </c>
      <c r="AY338" s="305">
        <v>0</v>
      </c>
      <c r="AZ338" s="305">
        <v>0</v>
      </c>
      <c r="BA338" s="305">
        <v>0</v>
      </c>
      <c r="BB338" s="305">
        <v>0</v>
      </c>
      <c r="BC338" s="305">
        <v>0</v>
      </c>
      <c r="BD338" s="305">
        <v>0</v>
      </c>
      <c r="BE338" s="305">
        <v>0</v>
      </c>
      <c r="BF338" s="305">
        <v>0</v>
      </c>
      <c r="BG338" s="305">
        <v>0</v>
      </c>
      <c r="BH338" s="305">
        <v>0</v>
      </c>
      <c r="BI338" s="305">
        <v>0</v>
      </c>
      <c r="BJ338" s="305">
        <v>0</v>
      </c>
      <c r="BK338" s="305">
        <v>-63.040750500000001</v>
      </c>
      <c r="BL338" s="117">
        <f>'FPC Sch 7A,11,25,29,35,43'!C22</f>
        <v>-489.11</v>
      </c>
      <c r="BM338" s="117">
        <f>'FPC Sch 7A,11,25,29,35,43'!D22</f>
        <v>-1804.6</v>
      </c>
      <c r="BN338" s="117">
        <f>'FPC Sch 7A,11,25,29,35,43'!E22</f>
        <v>-3142.57</v>
      </c>
      <c r="BO338" s="117">
        <f>'FPC Sch 7A,11,25,29,35,43'!F22</f>
        <v>-5421.53</v>
      </c>
      <c r="BP338" s="117">
        <f>'FPC Sch 7A,11,25,29,35,43'!G22</f>
        <v>-8407.65</v>
      </c>
      <c r="BQ338" s="117">
        <f>'FPC Sch 7A,11,25,29,35,43'!H22</f>
        <v>-9551.56</v>
      </c>
      <c r="BR338" s="117">
        <f>'FPC Sch 7A,11,25,29,35,43'!I22</f>
        <v>-11180.99</v>
      </c>
      <c r="BS338" s="117">
        <f>'FPC Sch 7A,11,25,29,35,43'!J22</f>
        <v>-13579.71</v>
      </c>
      <c r="BT338" s="117">
        <f>'FPC Sch 7A,11,25,29,35,43'!K22</f>
        <v>-13671.72</v>
      </c>
      <c r="BU338" s="117">
        <f>'FPC Sch 7A,11,25,29,35,43'!L22</f>
        <v>-13970.2</v>
      </c>
      <c r="BV338" s="117">
        <f>'FPC Sch 7A,11,25,29,35,43'!M22</f>
        <v>-14988.11</v>
      </c>
      <c r="BW338" s="117">
        <f>'FPC Sch 7A,11,25,29,35,43'!N22</f>
        <v>-15183.5</v>
      </c>
      <c r="BX338" s="117"/>
      <c r="BY338" s="117"/>
      <c r="BZ338" s="123"/>
      <c r="CA338" s="123"/>
    </row>
    <row r="339" spans="1:79" x14ac:dyDescent="0.2">
      <c r="B339" s="39" t="s">
        <v>260</v>
      </c>
      <c r="D339" s="118">
        <f t="shared" ref="D339:BO339" si="895">SUM(D337:D338)</f>
        <v>0</v>
      </c>
      <c r="E339" s="118">
        <f t="shared" si="895"/>
        <v>0</v>
      </c>
      <c r="F339" s="118">
        <f t="shared" si="895"/>
        <v>0</v>
      </c>
      <c r="G339" s="118">
        <f t="shared" si="895"/>
        <v>0</v>
      </c>
      <c r="H339" s="118">
        <f t="shared" si="895"/>
        <v>0</v>
      </c>
      <c r="I339" s="118">
        <f t="shared" si="895"/>
        <v>0</v>
      </c>
      <c r="J339" s="118">
        <f t="shared" si="895"/>
        <v>0</v>
      </c>
      <c r="K339" s="118">
        <f t="shared" si="895"/>
        <v>0</v>
      </c>
      <c r="L339" s="118">
        <f t="shared" si="895"/>
        <v>0</v>
      </c>
      <c r="M339" s="118">
        <f t="shared" si="895"/>
        <v>0</v>
      </c>
      <c r="N339" s="118">
        <f t="shared" si="895"/>
        <v>0</v>
      </c>
      <c r="O339" s="118">
        <f t="shared" si="895"/>
        <v>0</v>
      </c>
      <c r="P339" s="118">
        <f t="shared" si="895"/>
        <v>0</v>
      </c>
      <c r="Q339" s="118">
        <f t="shared" si="895"/>
        <v>0</v>
      </c>
      <c r="R339" s="118">
        <f t="shared" si="895"/>
        <v>0</v>
      </c>
      <c r="S339" s="118">
        <f t="shared" si="895"/>
        <v>0</v>
      </c>
      <c r="T339" s="118">
        <f t="shared" si="895"/>
        <v>0</v>
      </c>
      <c r="U339" s="118">
        <f t="shared" si="895"/>
        <v>0</v>
      </c>
      <c r="V339" s="118">
        <f t="shared" si="895"/>
        <v>0</v>
      </c>
      <c r="W339" s="118">
        <f t="shared" si="895"/>
        <v>0</v>
      </c>
      <c r="X339" s="118">
        <f t="shared" si="895"/>
        <v>0</v>
      </c>
      <c r="Y339" s="118">
        <f t="shared" si="895"/>
        <v>0</v>
      </c>
      <c r="Z339" s="118">
        <f t="shared" si="895"/>
        <v>0</v>
      </c>
      <c r="AA339" s="118">
        <f t="shared" si="895"/>
        <v>0</v>
      </c>
      <c r="AB339" s="118">
        <f t="shared" si="895"/>
        <v>0</v>
      </c>
      <c r="AC339" s="118">
        <f t="shared" si="895"/>
        <v>0</v>
      </c>
      <c r="AD339" s="118">
        <f t="shared" si="895"/>
        <v>0</v>
      </c>
      <c r="AE339" s="118">
        <f t="shared" si="895"/>
        <v>0</v>
      </c>
      <c r="AF339" s="118">
        <f t="shared" si="895"/>
        <v>0</v>
      </c>
      <c r="AG339" s="118">
        <f t="shared" si="895"/>
        <v>0</v>
      </c>
      <c r="AH339" s="118">
        <f t="shared" si="895"/>
        <v>0</v>
      </c>
      <c r="AI339" s="118">
        <f t="shared" si="895"/>
        <v>0</v>
      </c>
      <c r="AJ339" s="118">
        <f t="shared" si="895"/>
        <v>0</v>
      </c>
      <c r="AK339" s="118">
        <f t="shared" si="895"/>
        <v>0</v>
      </c>
      <c r="AL339" s="118">
        <f t="shared" si="895"/>
        <v>0</v>
      </c>
      <c r="AM339" s="118">
        <f t="shared" si="895"/>
        <v>0</v>
      </c>
      <c r="AN339" s="118">
        <f t="shared" si="895"/>
        <v>0</v>
      </c>
      <c r="AO339" s="118">
        <f t="shared" si="895"/>
        <v>0</v>
      </c>
      <c r="AP339" s="118">
        <f t="shared" si="895"/>
        <v>0</v>
      </c>
      <c r="AQ339" s="118">
        <f t="shared" si="895"/>
        <v>0</v>
      </c>
      <c r="AR339" s="118">
        <f t="shared" si="895"/>
        <v>0</v>
      </c>
      <c r="AS339" s="118">
        <f t="shared" si="895"/>
        <v>0</v>
      </c>
      <c r="AT339" s="118">
        <f t="shared" si="895"/>
        <v>0</v>
      </c>
      <c r="AU339" s="118">
        <f t="shared" si="895"/>
        <v>0</v>
      </c>
      <c r="AV339" s="118">
        <f t="shared" si="895"/>
        <v>0</v>
      </c>
      <c r="AW339" s="118">
        <f t="shared" si="895"/>
        <v>0</v>
      </c>
      <c r="AX339" s="118">
        <f t="shared" si="895"/>
        <v>0</v>
      </c>
      <c r="AY339" s="118">
        <f t="shared" si="895"/>
        <v>0</v>
      </c>
      <c r="AZ339" s="118">
        <f t="shared" si="895"/>
        <v>0</v>
      </c>
      <c r="BA339" s="118">
        <f t="shared" si="895"/>
        <v>0</v>
      </c>
      <c r="BB339" s="118">
        <f t="shared" si="895"/>
        <v>0</v>
      </c>
      <c r="BC339" s="118">
        <f t="shared" si="895"/>
        <v>0</v>
      </c>
      <c r="BD339" s="118">
        <f t="shared" si="895"/>
        <v>0</v>
      </c>
      <c r="BE339" s="118">
        <f t="shared" si="895"/>
        <v>0</v>
      </c>
      <c r="BF339" s="118">
        <f t="shared" si="895"/>
        <v>0</v>
      </c>
      <c r="BG339" s="118">
        <f t="shared" si="895"/>
        <v>0</v>
      </c>
      <c r="BH339" s="118">
        <f t="shared" si="895"/>
        <v>0</v>
      </c>
      <c r="BI339" s="118">
        <f t="shared" si="895"/>
        <v>0</v>
      </c>
      <c r="BJ339" s="118">
        <f t="shared" si="895"/>
        <v>0</v>
      </c>
      <c r="BK339" s="118">
        <f t="shared" si="895"/>
        <v>-63.040750500000001</v>
      </c>
      <c r="BL339" s="118">
        <f t="shared" si="895"/>
        <v>-489.11</v>
      </c>
      <c r="BM339" s="118">
        <f t="shared" si="895"/>
        <v>-1804.6</v>
      </c>
      <c r="BN339" s="118">
        <f t="shared" si="895"/>
        <v>-3142.57</v>
      </c>
      <c r="BO339" s="118">
        <f t="shared" si="895"/>
        <v>-5421.53</v>
      </c>
      <c r="BP339" s="118">
        <f t="shared" ref="BP339:BV339" si="896">SUM(BP337:BP338)</f>
        <v>-8344.6092494999994</v>
      </c>
      <c r="BQ339" s="118">
        <f t="shared" si="896"/>
        <v>-9551.56</v>
      </c>
      <c r="BR339" s="118">
        <f t="shared" si="896"/>
        <v>-11180.99</v>
      </c>
      <c r="BS339" s="118">
        <f t="shared" si="896"/>
        <v>-13579.71</v>
      </c>
      <c r="BT339" s="118">
        <f t="shared" si="896"/>
        <v>-13671.72</v>
      </c>
      <c r="BU339" s="118">
        <f t="shared" si="896"/>
        <v>-13970.2</v>
      </c>
      <c r="BV339" s="118">
        <f t="shared" si="896"/>
        <v>-14988.11</v>
      </c>
      <c r="BW339" s="118">
        <f t="shared" ref="BW339:CA339" si="897">SUM(BW337:BW338)</f>
        <v>-15183.5</v>
      </c>
      <c r="BX339" s="118">
        <f t="shared" si="897"/>
        <v>0</v>
      </c>
      <c r="BY339" s="118">
        <f t="shared" si="897"/>
        <v>0</v>
      </c>
      <c r="BZ339" s="118">
        <f t="shared" si="897"/>
        <v>0</v>
      </c>
      <c r="CA339" s="118">
        <f t="shared" si="897"/>
        <v>0</v>
      </c>
    </row>
    <row r="340" spans="1:79" x14ac:dyDescent="0.2">
      <c r="B340" s="39" t="s">
        <v>261</v>
      </c>
      <c r="D340" s="115">
        <f t="shared" ref="D340:BO340" si="898">D336+D339</f>
        <v>0</v>
      </c>
      <c r="E340" s="115">
        <f t="shared" si="898"/>
        <v>0</v>
      </c>
      <c r="F340" s="115">
        <f t="shared" si="898"/>
        <v>0</v>
      </c>
      <c r="G340" s="115">
        <f t="shared" si="898"/>
        <v>0</v>
      </c>
      <c r="H340" s="115">
        <f t="shared" si="898"/>
        <v>0</v>
      </c>
      <c r="I340" s="115">
        <f t="shared" si="898"/>
        <v>0</v>
      </c>
      <c r="J340" s="115">
        <f t="shared" si="898"/>
        <v>0</v>
      </c>
      <c r="K340" s="115">
        <f t="shared" si="898"/>
        <v>0</v>
      </c>
      <c r="L340" s="115">
        <f t="shared" si="898"/>
        <v>0</v>
      </c>
      <c r="M340" s="115">
        <f t="shared" si="898"/>
        <v>0</v>
      </c>
      <c r="N340" s="115">
        <f t="shared" si="898"/>
        <v>0</v>
      </c>
      <c r="O340" s="115">
        <f t="shared" si="898"/>
        <v>0</v>
      </c>
      <c r="P340" s="115">
        <f t="shared" si="898"/>
        <v>0</v>
      </c>
      <c r="Q340" s="115">
        <f t="shared" si="898"/>
        <v>0</v>
      </c>
      <c r="R340" s="115">
        <f t="shared" si="898"/>
        <v>0</v>
      </c>
      <c r="S340" s="115">
        <f t="shared" si="898"/>
        <v>0</v>
      </c>
      <c r="T340" s="115">
        <f t="shared" si="898"/>
        <v>0</v>
      </c>
      <c r="U340" s="115">
        <f t="shared" si="898"/>
        <v>0</v>
      </c>
      <c r="V340" s="115">
        <f t="shared" si="898"/>
        <v>0</v>
      </c>
      <c r="W340" s="115">
        <f t="shared" si="898"/>
        <v>0</v>
      </c>
      <c r="X340" s="115">
        <f t="shared" si="898"/>
        <v>0</v>
      </c>
      <c r="Y340" s="115">
        <f t="shared" si="898"/>
        <v>0</v>
      </c>
      <c r="Z340" s="115">
        <f t="shared" si="898"/>
        <v>0</v>
      </c>
      <c r="AA340" s="115">
        <f t="shared" si="898"/>
        <v>0</v>
      </c>
      <c r="AB340" s="115">
        <f t="shared" si="898"/>
        <v>0</v>
      </c>
      <c r="AC340" s="115">
        <f t="shared" si="898"/>
        <v>0</v>
      </c>
      <c r="AD340" s="115">
        <f t="shared" si="898"/>
        <v>0</v>
      </c>
      <c r="AE340" s="115">
        <f t="shared" si="898"/>
        <v>0</v>
      </c>
      <c r="AF340" s="115">
        <f t="shared" si="898"/>
        <v>0</v>
      </c>
      <c r="AG340" s="115">
        <f t="shared" si="898"/>
        <v>0</v>
      </c>
      <c r="AH340" s="115">
        <f t="shared" si="898"/>
        <v>0</v>
      </c>
      <c r="AI340" s="115">
        <f t="shared" si="898"/>
        <v>0</v>
      </c>
      <c r="AJ340" s="115">
        <f t="shared" si="898"/>
        <v>0</v>
      </c>
      <c r="AK340" s="115">
        <f t="shared" si="898"/>
        <v>0</v>
      </c>
      <c r="AL340" s="115">
        <f t="shared" si="898"/>
        <v>0</v>
      </c>
      <c r="AM340" s="115">
        <f t="shared" si="898"/>
        <v>0</v>
      </c>
      <c r="AN340" s="115">
        <f t="shared" si="898"/>
        <v>0</v>
      </c>
      <c r="AO340" s="115">
        <f t="shared" si="898"/>
        <v>0</v>
      </c>
      <c r="AP340" s="115">
        <f t="shared" si="898"/>
        <v>0</v>
      </c>
      <c r="AQ340" s="115">
        <f t="shared" si="898"/>
        <v>0</v>
      </c>
      <c r="AR340" s="115">
        <f t="shared" si="898"/>
        <v>0</v>
      </c>
      <c r="AS340" s="115">
        <f t="shared" si="898"/>
        <v>0</v>
      </c>
      <c r="AT340" s="115">
        <f t="shared" si="898"/>
        <v>0</v>
      </c>
      <c r="AU340" s="115">
        <f t="shared" si="898"/>
        <v>0</v>
      </c>
      <c r="AV340" s="115">
        <f t="shared" si="898"/>
        <v>0</v>
      </c>
      <c r="AW340" s="115">
        <f t="shared" si="898"/>
        <v>0</v>
      </c>
      <c r="AX340" s="115">
        <f t="shared" si="898"/>
        <v>0</v>
      </c>
      <c r="AY340" s="115">
        <f t="shared" si="898"/>
        <v>0</v>
      </c>
      <c r="AZ340" s="115">
        <f t="shared" si="898"/>
        <v>0</v>
      </c>
      <c r="BA340" s="115">
        <f t="shared" si="898"/>
        <v>0</v>
      </c>
      <c r="BB340" s="115">
        <f t="shared" si="898"/>
        <v>0</v>
      </c>
      <c r="BC340" s="115">
        <f t="shared" si="898"/>
        <v>0</v>
      </c>
      <c r="BD340" s="115">
        <f t="shared" si="898"/>
        <v>0</v>
      </c>
      <c r="BE340" s="115">
        <f t="shared" si="898"/>
        <v>0</v>
      </c>
      <c r="BF340" s="115">
        <f t="shared" si="898"/>
        <v>0</v>
      </c>
      <c r="BG340" s="115">
        <f t="shared" si="898"/>
        <v>0</v>
      </c>
      <c r="BH340" s="115">
        <f t="shared" si="898"/>
        <v>0</v>
      </c>
      <c r="BI340" s="115">
        <f t="shared" si="898"/>
        <v>0</v>
      </c>
      <c r="BJ340" s="115">
        <f t="shared" si="898"/>
        <v>0</v>
      </c>
      <c r="BK340" s="115">
        <f t="shared" si="898"/>
        <v>-63.040750500000001</v>
      </c>
      <c r="BL340" s="115">
        <f t="shared" si="898"/>
        <v>-552.15075049999996</v>
      </c>
      <c r="BM340" s="115">
        <f t="shared" si="898"/>
        <v>-2356.7507504999999</v>
      </c>
      <c r="BN340" s="115">
        <f t="shared" si="898"/>
        <v>-5499.3207505</v>
      </c>
      <c r="BO340" s="115">
        <f t="shared" si="898"/>
        <v>-10920.8507505</v>
      </c>
      <c r="BP340" s="115">
        <f t="shared" ref="BP340:BV340" si="899">BP336+BP339</f>
        <v>-19265.46</v>
      </c>
      <c r="BQ340" s="115">
        <f t="shared" si="899"/>
        <v>-28817.019999999997</v>
      </c>
      <c r="BR340" s="115">
        <f t="shared" si="899"/>
        <v>-39998.009999999995</v>
      </c>
      <c r="BS340" s="115">
        <f t="shared" si="899"/>
        <v>-53577.719999999994</v>
      </c>
      <c r="BT340" s="115">
        <f t="shared" si="899"/>
        <v>-67249.439999999988</v>
      </c>
      <c r="BU340" s="115">
        <f t="shared" si="899"/>
        <v>-81219.639999999985</v>
      </c>
      <c r="BV340" s="115">
        <f t="shared" si="899"/>
        <v>-96207.749999999985</v>
      </c>
      <c r="BW340" s="115">
        <f t="shared" ref="BW340:CA340" si="900">BW336+BW339</f>
        <v>-111391.24999999999</v>
      </c>
      <c r="BX340" s="115">
        <f t="shared" si="900"/>
        <v>-111391.24999999999</v>
      </c>
      <c r="BY340" s="115">
        <f t="shared" si="900"/>
        <v>-111391.24999999999</v>
      </c>
      <c r="BZ340" s="115">
        <f t="shared" si="900"/>
        <v>-111391.24999999999</v>
      </c>
      <c r="CA340" s="115">
        <f t="shared" si="900"/>
        <v>-111391.24999999999</v>
      </c>
    </row>
    <row r="341" spans="1:79" x14ac:dyDescent="0.2"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  <c r="AD341" s="114"/>
      <c r="AE341" s="114"/>
      <c r="AF341" s="114"/>
      <c r="AG341" s="114"/>
      <c r="AH341" s="114"/>
      <c r="AI341" s="114"/>
      <c r="AJ341" s="114"/>
      <c r="AK341" s="114"/>
      <c r="AL341" s="114"/>
      <c r="AM341" s="114"/>
      <c r="AN341" s="114"/>
      <c r="AO341" s="114"/>
      <c r="AP341" s="114"/>
      <c r="AQ341" s="114"/>
      <c r="AR341" s="114"/>
      <c r="AS341" s="114"/>
      <c r="AT341" s="114"/>
      <c r="AU341" s="114"/>
      <c r="AV341" s="114"/>
      <c r="AW341" s="114"/>
      <c r="AX341" s="114"/>
      <c r="AY341" s="114"/>
      <c r="AZ341" s="114"/>
      <c r="BA341" s="114"/>
      <c r="BB341" s="114"/>
      <c r="BC341" s="114"/>
      <c r="BD341" s="114"/>
      <c r="BE341" s="114"/>
      <c r="BF341" s="114"/>
      <c r="BG341" s="114"/>
      <c r="BH341" s="114"/>
      <c r="BI341" s="114"/>
      <c r="BJ341" s="114"/>
      <c r="BK341" s="114"/>
      <c r="BL341" s="114"/>
      <c r="BM341" s="114"/>
      <c r="BN341" s="114"/>
      <c r="BO341" s="114"/>
      <c r="BP341" s="114"/>
      <c r="BQ341" s="114"/>
      <c r="BR341" s="114"/>
      <c r="BS341" s="114"/>
      <c r="BT341" s="114"/>
      <c r="BU341" s="114"/>
      <c r="BV341" s="114"/>
      <c r="BW341" s="115"/>
      <c r="BX341" s="115"/>
      <c r="BY341" s="115"/>
      <c r="BZ341" s="115"/>
      <c r="CA341" s="115"/>
    </row>
    <row r="342" spans="1:79" x14ac:dyDescent="0.2">
      <c r="A342" s="106" t="s">
        <v>283</v>
      </c>
      <c r="C342" s="114">
        <v>18237391</v>
      </c>
      <c r="D342" s="116"/>
      <c r="E342" s="116"/>
      <c r="F342" s="116"/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  <c r="Y342" s="116"/>
      <c r="Z342" s="116"/>
      <c r="AA342" s="116"/>
      <c r="AB342" s="116"/>
      <c r="AC342" s="116"/>
      <c r="AD342" s="116"/>
      <c r="AE342" s="116"/>
      <c r="AF342" s="116"/>
      <c r="AG342" s="116"/>
      <c r="AH342" s="116"/>
      <c r="AI342" s="116"/>
      <c r="AJ342" s="116"/>
      <c r="AK342" s="116"/>
      <c r="AL342" s="116"/>
      <c r="AM342" s="116"/>
      <c r="AN342" s="116"/>
      <c r="AO342" s="116"/>
      <c r="AP342" s="116"/>
      <c r="AQ342" s="116"/>
      <c r="AR342" s="116"/>
      <c r="AS342" s="116"/>
      <c r="AT342" s="116"/>
      <c r="AU342" s="116"/>
      <c r="AV342" s="116"/>
      <c r="AW342" s="116"/>
      <c r="AX342" s="116"/>
      <c r="AY342" s="116"/>
      <c r="AZ342" s="116"/>
      <c r="BA342" s="116"/>
      <c r="BB342" s="116"/>
      <c r="BC342" s="116"/>
      <c r="BD342" s="116"/>
      <c r="BE342" s="116"/>
      <c r="BF342" s="116"/>
      <c r="BG342" s="116"/>
      <c r="BH342" s="116"/>
      <c r="BI342" s="116"/>
      <c r="BJ342" s="116"/>
      <c r="BK342" s="116"/>
      <c r="BL342" s="116"/>
      <c r="BM342" s="116"/>
      <c r="BN342" s="116"/>
      <c r="BO342" s="116"/>
      <c r="BP342" s="116"/>
      <c r="BQ342" s="116"/>
      <c r="BR342" s="116"/>
      <c r="BS342" s="116"/>
      <c r="BT342" s="116"/>
      <c r="BU342" s="116"/>
      <c r="BV342" s="116"/>
      <c r="BY342" s="25"/>
      <c r="BZ342" s="25"/>
      <c r="CA342" s="25"/>
    </row>
    <row r="343" spans="1:79" x14ac:dyDescent="0.2">
      <c r="B343" s="39" t="s">
        <v>257</v>
      </c>
      <c r="C343" s="114">
        <v>25400791</v>
      </c>
      <c r="D343" s="115">
        <f t="shared" ref="D343:BO343" si="901">C347</f>
        <v>0</v>
      </c>
      <c r="E343" s="115">
        <f t="shared" si="901"/>
        <v>0</v>
      </c>
      <c r="F343" s="115">
        <f t="shared" si="901"/>
        <v>0</v>
      </c>
      <c r="G343" s="115">
        <f t="shared" si="901"/>
        <v>0</v>
      </c>
      <c r="H343" s="115">
        <f t="shared" si="901"/>
        <v>0</v>
      </c>
      <c r="I343" s="115">
        <f t="shared" si="901"/>
        <v>0</v>
      </c>
      <c r="J343" s="115">
        <f t="shared" si="901"/>
        <v>0</v>
      </c>
      <c r="K343" s="115">
        <f t="shared" si="901"/>
        <v>0</v>
      </c>
      <c r="L343" s="115">
        <f t="shared" si="901"/>
        <v>0</v>
      </c>
      <c r="M343" s="115">
        <f t="shared" si="901"/>
        <v>0</v>
      </c>
      <c r="N343" s="115">
        <f t="shared" si="901"/>
        <v>0</v>
      </c>
      <c r="O343" s="115">
        <f t="shared" si="901"/>
        <v>0</v>
      </c>
      <c r="P343" s="115">
        <f t="shared" si="901"/>
        <v>0</v>
      </c>
      <c r="Q343" s="115">
        <f t="shared" si="901"/>
        <v>0</v>
      </c>
      <c r="R343" s="115">
        <f t="shared" si="901"/>
        <v>0</v>
      </c>
      <c r="S343" s="115">
        <f t="shared" si="901"/>
        <v>0</v>
      </c>
      <c r="T343" s="115">
        <f t="shared" si="901"/>
        <v>0</v>
      </c>
      <c r="U343" s="115">
        <f t="shared" si="901"/>
        <v>0</v>
      </c>
      <c r="V343" s="115">
        <f t="shared" si="901"/>
        <v>0</v>
      </c>
      <c r="W343" s="115">
        <f t="shared" si="901"/>
        <v>0</v>
      </c>
      <c r="X343" s="115">
        <f t="shared" si="901"/>
        <v>0</v>
      </c>
      <c r="Y343" s="115">
        <f t="shared" si="901"/>
        <v>0</v>
      </c>
      <c r="Z343" s="115">
        <f t="shared" si="901"/>
        <v>0</v>
      </c>
      <c r="AA343" s="115">
        <f t="shared" si="901"/>
        <v>0</v>
      </c>
      <c r="AB343" s="115">
        <f t="shared" si="901"/>
        <v>0</v>
      </c>
      <c r="AC343" s="115">
        <f t="shared" si="901"/>
        <v>0</v>
      </c>
      <c r="AD343" s="115">
        <f t="shared" si="901"/>
        <v>0</v>
      </c>
      <c r="AE343" s="115">
        <f t="shared" si="901"/>
        <v>0</v>
      </c>
      <c r="AF343" s="115">
        <f t="shared" si="901"/>
        <v>0</v>
      </c>
      <c r="AG343" s="115">
        <f t="shared" si="901"/>
        <v>0</v>
      </c>
      <c r="AH343" s="115">
        <f t="shared" si="901"/>
        <v>0</v>
      </c>
      <c r="AI343" s="115">
        <f t="shared" si="901"/>
        <v>0</v>
      </c>
      <c r="AJ343" s="115">
        <f t="shared" si="901"/>
        <v>0</v>
      </c>
      <c r="AK343" s="115">
        <f t="shared" si="901"/>
        <v>0</v>
      </c>
      <c r="AL343" s="115">
        <f t="shared" si="901"/>
        <v>0</v>
      </c>
      <c r="AM343" s="115">
        <f t="shared" si="901"/>
        <v>0</v>
      </c>
      <c r="AN343" s="115">
        <f t="shared" si="901"/>
        <v>0</v>
      </c>
      <c r="AO343" s="115">
        <f t="shared" si="901"/>
        <v>0</v>
      </c>
      <c r="AP343" s="115">
        <f t="shared" si="901"/>
        <v>0</v>
      </c>
      <c r="AQ343" s="115">
        <f t="shared" si="901"/>
        <v>0</v>
      </c>
      <c r="AR343" s="115">
        <f t="shared" si="901"/>
        <v>0</v>
      </c>
      <c r="AS343" s="115">
        <f t="shared" si="901"/>
        <v>0</v>
      </c>
      <c r="AT343" s="115">
        <f t="shared" si="901"/>
        <v>0</v>
      </c>
      <c r="AU343" s="115">
        <f t="shared" si="901"/>
        <v>0</v>
      </c>
      <c r="AV343" s="115">
        <f t="shared" si="901"/>
        <v>0</v>
      </c>
      <c r="AW343" s="115">
        <f t="shared" si="901"/>
        <v>0</v>
      </c>
      <c r="AX343" s="115">
        <f t="shared" si="901"/>
        <v>0</v>
      </c>
      <c r="AY343" s="115">
        <f t="shared" si="901"/>
        <v>0</v>
      </c>
      <c r="AZ343" s="115">
        <f t="shared" si="901"/>
        <v>0</v>
      </c>
      <c r="BA343" s="115">
        <f t="shared" si="901"/>
        <v>0</v>
      </c>
      <c r="BB343" s="115">
        <f t="shared" si="901"/>
        <v>0</v>
      </c>
      <c r="BC343" s="115">
        <f t="shared" si="901"/>
        <v>0</v>
      </c>
      <c r="BD343" s="115">
        <f t="shared" si="901"/>
        <v>0</v>
      </c>
      <c r="BE343" s="115">
        <f t="shared" si="901"/>
        <v>0</v>
      </c>
      <c r="BF343" s="115">
        <f t="shared" si="901"/>
        <v>0</v>
      </c>
      <c r="BG343" s="115">
        <f t="shared" si="901"/>
        <v>0</v>
      </c>
      <c r="BH343" s="115">
        <f t="shared" si="901"/>
        <v>0</v>
      </c>
      <c r="BI343" s="115">
        <f t="shared" si="901"/>
        <v>0</v>
      </c>
      <c r="BJ343" s="115">
        <f t="shared" si="901"/>
        <v>0</v>
      </c>
      <c r="BK343" s="115">
        <f t="shared" si="901"/>
        <v>0</v>
      </c>
      <c r="BL343" s="115">
        <f t="shared" si="901"/>
        <v>226.516524</v>
      </c>
      <c r="BM343" s="115">
        <f t="shared" si="901"/>
        <v>1292.0765240000001</v>
      </c>
      <c r="BN343" s="115">
        <f t="shared" si="901"/>
        <v>3177.2365239999999</v>
      </c>
      <c r="BO343" s="115">
        <f t="shared" si="901"/>
        <v>5490.0765240000001</v>
      </c>
      <c r="BP343" s="115">
        <f t="shared" ref="BP343" si="902">BO347</f>
        <v>8192.8865239999996</v>
      </c>
      <c r="BQ343" s="115">
        <f t="shared" ref="BQ343" si="903">BP347</f>
        <v>11404.13</v>
      </c>
      <c r="BR343" s="115">
        <f t="shared" ref="BR343" si="904">BQ347</f>
        <v>16010.77</v>
      </c>
      <c r="BS343" s="115">
        <f t="shared" ref="BS343" si="905">BR347</f>
        <v>21408.91</v>
      </c>
      <c r="BT343" s="115">
        <f t="shared" ref="BT343" si="906">BS347</f>
        <v>27865.39</v>
      </c>
      <c r="BU343" s="115">
        <f t="shared" ref="BU343" si="907">BT347</f>
        <v>35517.050000000003</v>
      </c>
      <c r="BV343" s="115">
        <f t="shared" ref="BV343" si="908">BU347</f>
        <v>44379.380000000005</v>
      </c>
      <c r="BW343" s="115">
        <f t="shared" ref="BW343" si="909">BV347</f>
        <v>54339.700000000004</v>
      </c>
      <c r="BX343" s="115">
        <f t="shared" ref="BX343" si="910">BW347</f>
        <v>65483.140000000007</v>
      </c>
      <c r="BY343" s="115">
        <f t="shared" ref="BY343" si="911">BX347</f>
        <v>65483.140000000007</v>
      </c>
      <c r="BZ343" s="115">
        <f t="shared" ref="BZ343" si="912">BY347</f>
        <v>65483.140000000007</v>
      </c>
      <c r="CA343" s="115">
        <f t="shared" ref="CA343" si="913">BZ347</f>
        <v>65483.140000000007</v>
      </c>
    </row>
    <row r="344" spans="1:79" x14ac:dyDescent="0.2">
      <c r="A344" s="121"/>
      <c r="B344" s="116" t="s">
        <v>258</v>
      </c>
      <c r="C344" s="116"/>
      <c r="D344" s="123">
        <v>0</v>
      </c>
      <c r="E344" s="123">
        <v>0</v>
      </c>
      <c r="F344" s="123">
        <v>0</v>
      </c>
      <c r="G344" s="123">
        <v>0</v>
      </c>
      <c r="H344" s="123">
        <v>0</v>
      </c>
      <c r="I344" s="123">
        <v>0</v>
      </c>
      <c r="J344" s="123">
        <v>0</v>
      </c>
      <c r="K344" s="123">
        <v>0</v>
      </c>
      <c r="L344" s="123">
        <v>0</v>
      </c>
      <c r="M344" s="123">
        <v>0</v>
      </c>
      <c r="N344" s="123">
        <v>0</v>
      </c>
      <c r="O344" s="123">
        <v>0</v>
      </c>
      <c r="P344" s="123">
        <v>0</v>
      </c>
      <c r="Q344" s="123">
        <v>0</v>
      </c>
      <c r="R344" s="123">
        <v>0</v>
      </c>
      <c r="S344" s="123">
        <v>0</v>
      </c>
      <c r="T344" s="123">
        <v>0</v>
      </c>
      <c r="U344" s="123">
        <v>0</v>
      </c>
      <c r="V344" s="123">
        <v>0</v>
      </c>
      <c r="W344" s="123">
        <v>0</v>
      </c>
      <c r="X344" s="123">
        <v>0</v>
      </c>
      <c r="Y344" s="123">
        <v>0</v>
      </c>
      <c r="Z344" s="123">
        <v>0</v>
      </c>
      <c r="AA344" s="123">
        <v>0</v>
      </c>
      <c r="AB344" s="123">
        <v>0</v>
      </c>
      <c r="AC344" s="123">
        <v>0</v>
      </c>
      <c r="AD344" s="123">
        <v>0</v>
      </c>
      <c r="AE344" s="123">
        <v>0</v>
      </c>
      <c r="AF344" s="123">
        <v>0</v>
      </c>
      <c r="AG344" s="123">
        <v>0</v>
      </c>
      <c r="AH344" s="123">
        <v>0</v>
      </c>
      <c r="AI344" s="123">
        <v>0</v>
      </c>
      <c r="AJ344" s="123">
        <v>0</v>
      </c>
      <c r="AK344" s="123">
        <v>0</v>
      </c>
      <c r="AL344" s="123">
        <v>0</v>
      </c>
      <c r="AM344" s="123">
        <v>0</v>
      </c>
      <c r="AN344" s="123">
        <v>0</v>
      </c>
      <c r="AO344" s="123">
        <v>0</v>
      </c>
      <c r="AP344" s="123">
        <v>0</v>
      </c>
      <c r="AQ344" s="123">
        <v>0</v>
      </c>
      <c r="AR344" s="123">
        <v>0</v>
      </c>
      <c r="AS344" s="123">
        <v>0</v>
      </c>
      <c r="AT344" s="123">
        <v>0</v>
      </c>
      <c r="AU344" s="123">
        <v>0</v>
      </c>
      <c r="AV344" s="123">
        <v>0</v>
      </c>
      <c r="AW344" s="123">
        <v>0</v>
      </c>
      <c r="AX344" s="123">
        <v>0</v>
      </c>
      <c r="AY344" s="123">
        <v>0</v>
      </c>
      <c r="AZ344" s="123">
        <v>0</v>
      </c>
      <c r="BA344" s="123">
        <v>0</v>
      </c>
      <c r="BB344" s="123">
        <v>0</v>
      </c>
      <c r="BC344" s="123">
        <v>0</v>
      </c>
      <c r="BD344" s="123">
        <v>0</v>
      </c>
      <c r="BE344" s="123">
        <v>0</v>
      </c>
      <c r="BF344" s="123">
        <v>0</v>
      </c>
      <c r="BG344" s="123">
        <v>0</v>
      </c>
      <c r="BH344" s="123">
        <v>0</v>
      </c>
      <c r="BI344" s="123">
        <v>0</v>
      </c>
      <c r="BJ344" s="123">
        <v>0</v>
      </c>
      <c r="BK344" s="123">
        <v>0</v>
      </c>
      <c r="BL344" s="123">
        <v>0</v>
      </c>
      <c r="BM344" s="123">
        <v>0</v>
      </c>
      <c r="BN344" s="123">
        <v>0</v>
      </c>
      <c r="BO344" s="123">
        <v>0</v>
      </c>
      <c r="BP344" s="123">
        <v>-226.516524</v>
      </c>
      <c r="BQ344" s="123">
        <v>0</v>
      </c>
      <c r="BR344" s="123">
        <v>0</v>
      </c>
      <c r="BS344" s="123">
        <v>0</v>
      </c>
      <c r="BT344" s="123">
        <v>0</v>
      </c>
      <c r="BU344" s="123">
        <v>0</v>
      </c>
      <c r="BV344" s="123">
        <v>0</v>
      </c>
      <c r="BW344" s="123"/>
      <c r="BX344" s="123"/>
      <c r="BY344" s="123"/>
      <c r="BZ344" s="123"/>
      <c r="CA344" s="123"/>
    </row>
    <row r="345" spans="1:79" x14ac:dyDescent="0.2">
      <c r="A345" s="116"/>
      <c r="B345" s="116" t="s">
        <v>279</v>
      </c>
      <c r="C345" s="124"/>
      <c r="D345" s="305">
        <v>0</v>
      </c>
      <c r="E345" s="305">
        <v>0</v>
      </c>
      <c r="F345" s="305">
        <v>0</v>
      </c>
      <c r="G345" s="305">
        <v>0</v>
      </c>
      <c r="H345" s="305">
        <v>0</v>
      </c>
      <c r="I345" s="305">
        <v>0</v>
      </c>
      <c r="J345" s="305">
        <v>0</v>
      </c>
      <c r="K345" s="305">
        <v>0</v>
      </c>
      <c r="L345" s="305">
        <v>0</v>
      </c>
      <c r="M345" s="305">
        <v>0</v>
      </c>
      <c r="N345" s="305">
        <v>0</v>
      </c>
      <c r="O345" s="305">
        <v>0</v>
      </c>
      <c r="P345" s="305">
        <v>0</v>
      </c>
      <c r="Q345" s="305">
        <v>0</v>
      </c>
      <c r="R345" s="305">
        <v>0</v>
      </c>
      <c r="S345" s="305">
        <v>0</v>
      </c>
      <c r="T345" s="305">
        <v>0</v>
      </c>
      <c r="U345" s="305">
        <v>0</v>
      </c>
      <c r="V345" s="305">
        <v>0</v>
      </c>
      <c r="W345" s="305">
        <v>0</v>
      </c>
      <c r="X345" s="305">
        <v>0</v>
      </c>
      <c r="Y345" s="305">
        <v>0</v>
      </c>
      <c r="Z345" s="305">
        <v>0</v>
      </c>
      <c r="AA345" s="305">
        <v>0</v>
      </c>
      <c r="AB345" s="305">
        <v>0</v>
      </c>
      <c r="AC345" s="305">
        <v>0</v>
      </c>
      <c r="AD345" s="305">
        <v>0</v>
      </c>
      <c r="AE345" s="305">
        <v>0</v>
      </c>
      <c r="AF345" s="305">
        <v>0</v>
      </c>
      <c r="AG345" s="305">
        <v>0</v>
      </c>
      <c r="AH345" s="305">
        <v>0</v>
      </c>
      <c r="AI345" s="305">
        <v>0</v>
      </c>
      <c r="AJ345" s="305">
        <v>0</v>
      </c>
      <c r="AK345" s="305">
        <v>0</v>
      </c>
      <c r="AL345" s="305">
        <v>0</v>
      </c>
      <c r="AM345" s="305">
        <v>0</v>
      </c>
      <c r="AN345" s="305">
        <v>0</v>
      </c>
      <c r="AO345" s="305">
        <v>0</v>
      </c>
      <c r="AP345" s="305">
        <v>0</v>
      </c>
      <c r="AQ345" s="305">
        <v>0</v>
      </c>
      <c r="AR345" s="305">
        <v>0</v>
      </c>
      <c r="AS345" s="305">
        <v>0</v>
      </c>
      <c r="AT345" s="305">
        <v>0</v>
      </c>
      <c r="AU345" s="305">
        <v>0</v>
      </c>
      <c r="AV345" s="305">
        <v>0</v>
      </c>
      <c r="AW345" s="305">
        <v>0</v>
      </c>
      <c r="AX345" s="305">
        <v>0</v>
      </c>
      <c r="AY345" s="305">
        <v>0</v>
      </c>
      <c r="AZ345" s="305">
        <v>0</v>
      </c>
      <c r="BA345" s="305">
        <v>0</v>
      </c>
      <c r="BB345" s="305">
        <v>0</v>
      </c>
      <c r="BC345" s="305">
        <v>0</v>
      </c>
      <c r="BD345" s="305">
        <v>0</v>
      </c>
      <c r="BE345" s="305">
        <v>0</v>
      </c>
      <c r="BF345" s="305">
        <v>0</v>
      </c>
      <c r="BG345" s="305">
        <v>0</v>
      </c>
      <c r="BH345" s="305">
        <v>0</v>
      </c>
      <c r="BI345" s="305">
        <v>0</v>
      </c>
      <c r="BJ345" s="305">
        <v>0</v>
      </c>
      <c r="BK345" s="305">
        <v>226.516524</v>
      </c>
      <c r="BL345" s="117">
        <f>'FPC Sch 40'!C22</f>
        <v>1065.56</v>
      </c>
      <c r="BM345" s="117">
        <f>'FPC Sch 40'!D22</f>
        <v>1885.16</v>
      </c>
      <c r="BN345" s="117">
        <f>'FPC Sch 40'!E22</f>
        <v>2312.84</v>
      </c>
      <c r="BO345" s="117">
        <f>'FPC Sch 40'!F22</f>
        <v>2702.81</v>
      </c>
      <c r="BP345" s="117">
        <f>'FPC Sch 40'!G22</f>
        <v>3437.76</v>
      </c>
      <c r="BQ345" s="117">
        <f>'FPC Sch 40'!H22</f>
        <v>4606.6400000000003</v>
      </c>
      <c r="BR345" s="117">
        <f>'FPC Sch 40'!I22</f>
        <v>5398.14</v>
      </c>
      <c r="BS345" s="117">
        <f>'FPC Sch 40'!J22</f>
        <v>6456.48</v>
      </c>
      <c r="BT345" s="117">
        <f>'FPC Sch 40'!K22</f>
        <v>7651.66</v>
      </c>
      <c r="BU345" s="117">
        <f>'FPC Sch 40'!L22</f>
        <v>8862.33</v>
      </c>
      <c r="BV345" s="117">
        <f>'FPC Sch 40'!M22</f>
        <v>9960.32</v>
      </c>
      <c r="BW345" s="117">
        <f>'FPC Sch 40'!N22</f>
        <v>11143.44</v>
      </c>
      <c r="BX345" s="117"/>
      <c r="BY345" s="117"/>
      <c r="BZ345" s="123"/>
      <c r="CA345" s="123"/>
    </row>
    <row r="346" spans="1:79" x14ac:dyDescent="0.2">
      <c r="B346" s="39" t="s">
        <v>260</v>
      </c>
      <c r="D346" s="118">
        <f t="shared" ref="D346:BO346" si="914">SUM(D344:D345)</f>
        <v>0</v>
      </c>
      <c r="E346" s="118">
        <f t="shared" si="914"/>
        <v>0</v>
      </c>
      <c r="F346" s="118">
        <f t="shared" si="914"/>
        <v>0</v>
      </c>
      <c r="G346" s="118">
        <f t="shared" si="914"/>
        <v>0</v>
      </c>
      <c r="H346" s="118">
        <f t="shared" si="914"/>
        <v>0</v>
      </c>
      <c r="I346" s="118">
        <f t="shared" si="914"/>
        <v>0</v>
      </c>
      <c r="J346" s="118">
        <f t="shared" si="914"/>
        <v>0</v>
      </c>
      <c r="K346" s="118">
        <f t="shared" si="914"/>
        <v>0</v>
      </c>
      <c r="L346" s="118">
        <f t="shared" si="914"/>
        <v>0</v>
      </c>
      <c r="M346" s="118">
        <f t="shared" si="914"/>
        <v>0</v>
      </c>
      <c r="N346" s="118">
        <f t="shared" si="914"/>
        <v>0</v>
      </c>
      <c r="O346" s="118">
        <f t="shared" si="914"/>
        <v>0</v>
      </c>
      <c r="P346" s="118">
        <f t="shared" si="914"/>
        <v>0</v>
      </c>
      <c r="Q346" s="118">
        <f t="shared" si="914"/>
        <v>0</v>
      </c>
      <c r="R346" s="118">
        <f t="shared" si="914"/>
        <v>0</v>
      </c>
      <c r="S346" s="118">
        <f t="shared" si="914"/>
        <v>0</v>
      </c>
      <c r="T346" s="118">
        <f t="shared" si="914"/>
        <v>0</v>
      </c>
      <c r="U346" s="118">
        <f t="shared" si="914"/>
        <v>0</v>
      </c>
      <c r="V346" s="118">
        <f t="shared" si="914"/>
        <v>0</v>
      </c>
      <c r="W346" s="118">
        <f t="shared" si="914"/>
        <v>0</v>
      </c>
      <c r="X346" s="118">
        <f t="shared" si="914"/>
        <v>0</v>
      </c>
      <c r="Y346" s="118">
        <f t="shared" si="914"/>
        <v>0</v>
      </c>
      <c r="Z346" s="118">
        <f t="shared" si="914"/>
        <v>0</v>
      </c>
      <c r="AA346" s="118">
        <f t="shared" si="914"/>
        <v>0</v>
      </c>
      <c r="AB346" s="118">
        <f t="shared" si="914"/>
        <v>0</v>
      </c>
      <c r="AC346" s="118">
        <f t="shared" si="914"/>
        <v>0</v>
      </c>
      <c r="AD346" s="118">
        <f t="shared" si="914"/>
        <v>0</v>
      </c>
      <c r="AE346" s="118">
        <f t="shared" si="914"/>
        <v>0</v>
      </c>
      <c r="AF346" s="118">
        <f t="shared" si="914"/>
        <v>0</v>
      </c>
      <c r="AG346" s="118">
        <f t="shared" si="914"/>
        <v>0</v>
      </c>
      <c r="AH346" s="118">
        <f t="shared" si="914"/>
        <v>0</v>
      </c>
      <c r="AI346" s="118">
        <f t="shared" si="914"/>
        <v>0</v>
      </c>
      <c r="AJ346" s="118">
        <f t="shared" si="914"/>
        <v>0</v>
      </c>
      <c r="AK346" s="118">
        <f t="shared" si="914"/>
        <v>0</v>
      </c>
      <c r="AL346" s="118">
        <f t="shared" si="914"/>
        <v>0</v>
      </c>
      <c r="AM346" s="118">
        <f t="shared" si="914"/>
        <v>0</v>
      </c>
      <c r="AN346" s="118">
        <f t="shared" si="914"/>
        <v>0</v>
      </c>
      <c r="AO346" s="118">
        <f t="shared" si="914"/>
        <v>0</v>
      </c>
      <c r="AP346" s="118">
        <f t="shared" si="914"/>
        <v>0</v>
      </c>
      <c r="AQ346" s="118">
        <f t="shared" si="914"/>
        <v>0</v>
      </c>
      <c r="AR346" s="118">
        <f t="shared" si="914"/>
        <v>0</v>
      </c>
      <c r="AS346" s="118">
        <f t="shared" si="914"/>
        <v>0</v>
      </c>
      <c r="AT346" s="118">
        <f t="shared" si="914"/>
        <v>0</v>
      </c>
      <c r="AU346" s="118">
        <f t="shared" si="914"/>
        <v>0</v>
      </c>
      <c r="AV346" s="118">
        <f t="shared" si="914"/>
        <v>0</v>
      </c>
      <c r="AW346" s="118">
        <f t="shared" si="914"/>
        <v>0</v>
      </c>
      <c r="AX346" s="118">
        <f t="shared" si="914"/>
        <v>0</v>
      </c>
      <c r="AY346" s="118">
        <f t="shared" si="914"/>
        <v>0</v>
      </c>
      <c r="AZ346" s="118">
        <f t="shared" si="914"/>
        <v>0</v>
      </c>
      <c r="BA346" s="118">
        <f t="shared" si="914"/>
        <v>0</v>
      </c>
      <c r="BB346" s="118">
        <f t="shared" si="914"/>
        <v>0</v>
      </c>
      <c r="BC346" s="118">
        <f t="shared" si="914"/>
        <v>0</v>
      </c>
      <c r="BD346" s="118">
        <f t="shared" si="914"/>
        <v>0</v>
      </c>
      <c r="BE346" s="118">
        <f t="shared" si="914"/>
        <v>0</v>
      </c>
      <c r="BF346" s="118">
        <f t="shared" si="914"/>
        <v>0</v>
      </c>
      <c r="BG346" s="118">
        <f t="shared" si="914"/>
        <v>0</v>
      </c>
      <c r="BH346" s="118">
        <f t="shared" si="914"/>
        <v>0</v>
      </c>
      <c r="BI346" s="118">
        <f t="shared" si="914"/>
        <v>0</v>
      </c>
      <c r="BJ346" s="118">
        <f t="shared" si="914"/>
        <v>0</v>
      </c>
      <c r="BK346" s="118">
        <f t="shared" si="914"/>
        <v>226.516524</v>
      </c>
      <c r="BL346" s="118">
        <f t="shared" si="914"/>
        <v>1065.56</v>
      </c>
      <c r="BM346" s="118">
        <f t="shared" si="914"/>
        <v>1885.16</v>
      </c>
      <c r="BN346" s="118">
        <f t="shared" si="914"/>
        <v>2312.84</v>
      </c>
      <c r="BO346" s="118">
        <f t="shared" si="914"/>
        <v>2702.81</v>
      </c>
      <c r="BP346" s="118">
        <f t="shared" ref="BP346:BR346" si="915">SUM(BP344:BP345)</f>
        <v>3211.2434760000001</v>
      </c>
      <c r="BQ346" s="118">
        <f t="shared" si="915"/>
        <v>4606.6400000000003</v>
      </c>
      <c r="BR346" s="118">
        <f t="shared" si="915"/>
        <v>5398.14</v>
      </c>
      <c r="BS346" s="118">
        <f t="shared" ref="BS346:BV346" si="916">SUM(BS344:BS345)</f>
        <v>6456.48</v>
      </c>
      <c r="BT346" s="118">
        <f t="shared" si="916"/>
        <v>7651.66</v>
      </c>
      <c r="BU346" s="118">
        <f t="shared" si="916"/>
        <v>8862.33</v>
      </c>
      <c r="BV346" s="118">
        <f t="shared" si="916"/>
        <v>9960.32</v>
      </c>
      <c r="BW346" s="118">
        <f t="shared" ref="BW346:CA346" si="917">SUM(BW344:BW345)</f>
        <v>11143.44</v>
      </c>
      <c r="BX346" s="118">
        <f t="shared" si="917"/>
        <v>0</v>
      </c>
      <c r="BY346" s="118">
        <f t="shared" si="917"/>
        <v>0</v>
      </c>
      <c r="BZ346" s="118">
        <f t="shared" si="917"/>
        <v>0</v>
      </c>
      <c r="CA346" s="118">
        <f t="shared" si="917"/>
        <v>0</v>
      </c>
    </row>
    <row r="347" spans="1:79" x14ac:dyDescent="0.2">
      <c r="B347" s="39" t="s">
        <v>261</v>
      </c>
      <c r="D347" s="115">
        <f t="shared" ref="D347:BO347" si="918">D343+D346</f>
        <v>0</v>
      </c>
      <c r="E347" s="115">
        <f t="shared" si="918"/>
        <v>0</v>
      </c>
      <c r="F347" s="115">
        <f t="shared" si="918"/>
        <v>0</v>
      </c>
      <c r="G347" s="115">
        <f t="shared" si="918"/>
        <v>0</v>
      </c>
      <c r="H347" s="115">
        <f t="shared" si="918"/>
        <v>0</v>
      </c>
      <c r="I347" s="115">
        <f t="shared" si="918"/>
        <v>0</v>
      </c>
      <c r="J347" s="115">
        <f t="shared" si="918"/>
        <v>0</v>
      </c>
      <c r="K347" s="115">
        <f t="shared" si="918"/>
        <v>0</v>
      </c>
      <c r="L347" s="115">
        <f t="shared" si="918"/>
        <v>0</v>
      </c>
      <c r="M347" s="115">
        <f t="shared" si="918"/>
        <v>0</v>
      </c>
      <c r="N347" s="115">
        <f t="shared" si="918"/>
        <v>0</v>
      </c>
      <c r="O347" s="115">
        <f t="shared" si="918"/>
        <v>0</v>
      </c>
      <c r="P347" s="115">
        <f t="shared" si="918"/>
        <v>0</v>
      </c>
      <c r="Q347" s="115">
        <f t="shared" si="918"/>
        <v>0</v>
      </c>
      <c r="R347" s="115">
        <f t="shared" si="918"/>
        <v>0</v>
      </c>
      <c r="S347" s="115">
        <f t="shared" si="918"/>
        <v>0</v>
      </c>
      <c r="T347" s="115">
        <f t="shared" si="918"/>
        <v>0</v>
      </c>
      <c r="U347" s="115">
        <f t="shared" si="918"/>
        <v>0</v>
      </c>
      <c r="V347" s="115">
        <f t="shared" si="918"/>
        <v>0</v>
      </c>
      <c r="W347" s="115">
        <f t="shared" si="918"/>
        <v>0</v>
      </c>
      <c r="X347" s="115">
        <f t="shared" si="918"/>
        <v>0</v>
      </c>
      <c r="Y347" s="115">
        <f t="shared" si="918"/>
        <v>0</v>
      </c>
      <c r="Z347" s="115">
        <f t="shared" si="918"/>
        <v>0</v>
      </c>
      <c r="AA347" s="115">
        <f t="shared" si="918"/>
        <v>0</v>
      </c>
      <c r="AB347" s="115">
        <f t="shared" si="918"/>
        <v>0</v>
      </c>
      <c r="AC347" s="115">
        <f t="shared" si="918"/>
        <v>0</v>
      </c>
      <c r="AD347" s="115">
        <f t="shared" si="918"/>
        <v>0</v>
      </c>
      <c r="AE347" s="115">
        <f t="shared" si="918"/>
        <v>0</v>
      </c>
      <c r="AF347" s="115">
        <f t="shared" si="918"/>
        <v>0</v>
      </c>
      <c r="AG347" s="115">
        <f t="shared" si="918"/>
        <v>0</v>
      </c>
      <c r="AH347" s="115">
        <f t="shared" si="918"/>
        <v>0</v>
      </c>
      <c r="AI347" s="115">
        <f t="shared" si="918"/>
        <v>0</v>
      </c>
      <c r="AJ347" s="115">
        <f t="shared" si="918"/>
        <v>0</v>
      </c>
      <c r="AK347" s="115">
        <f t="shared" si="918"/>
        <v>0</v>
      </c>
      <c r="AL347" s="115">
        <f t="shared" si="918"/>
        <v>0</v>
      </c>
      <c r="AM347" s="115">
        <f t="shared" si="918"/>
        <v>0</v>
      </c>
      <c r="AN347" s="115">
        <f t="shared" si="918"/>
        <v>0</v>
      </c>
      <c r="AO347" s="115">
        <f t="shared" si="918"/>
        <v>0</v>
      </c>
      <c r="AP347" s="115">
        <f t="shared" si="918"/>
        <v>0</v>
      </c>
      <c r="AQ347" s="115">
        <f t="shared" si="918"/>
        <v>0</v>
      </c>
      <c r="AR347" s="115">
        <f t="shared" si="918"/>
        <v>0</v>
      </c>
      <c r="AS347" s="115">
        <f t="shared" si="918"/>
        <v>0</v>
      </c>
      <c r="AT347" s="115">
        <f t="shared" si="918"/>
        <v>0</v>
      </c>
      <c r="AU347" s="115">
        <f t="shared" si="918"/>
        <v>0</v>
      </c>
      <c r="AV347" s="115">
        <f t="shared" si="918"/>
        <v>0</v>
      </c>
      <c r="AW347" s="115">
        <f t="shared" si="918"/>
        <v>0</v>
      </c>
      <c r="AX347" s="115">
        <f t="shared" si="918"/>
        <v>0</v>
      </c>
      <c r="AY347" s="115">
        <f t="shared" si="918"/>
        <v>0</v>
      </c>
      <c r="AZ347" s="115">
        <f t="shared" si="918"/>
        <v>0</v>
      </c>
      <c r="BA347" s="115">
        <f t="shared" si="918"/>
        <v>0</v>
      </c>
      <c r="BB347" s="115">
        <f t="shared" si="918"/>
        <v>0</v>
      </c>
      <c r="BC347" s="115">
        <f t="shared" si="918"/>
        <v>0</v>
      </c>
      <c r="BD347" s="115">
        <f t="shared" si="918"/>
        <v>0</v>
      </c>
      <c r="BE347" s="115">
        <f t="shared" si="918"/>
        <v>0</v>
      </c>
      <c r="BF347" s="115">
        <f t="shared" si="918"/>
        <v>0</v>
      </c>
      <c r="BG347" s="115">
        <f t="shared" si="918"/>
        <v>0</v>
      </c>
      <c r="BH347" s="115">
        <f t="shared" si="918"/>
        <v>0</v>
      </c>
      <c r="BI347" s="115">
        <f t="shared" si="918"/>
        <v>0</v>
      </c>
      <c r="BJ347" s="115">
        <f t="shared" si="918"/>
        <v>0</v>
      </c>
      <c r="BK347" s="115">
        <f t="shared" si="918"/>
        <v>226.516524</v>
      </c>
      <c r="BL347" s="115">
        <f t="shared" si="918"/>
        <v>1292.0765240000001</v>
      </c>
      <c r="BM347" s="115">
        <f t="shared" si="918"/>
        <v>3177.2365239999999</v>
      </c>
      <c r="BN347" s="115">
        <f t="shared" si="918"/>
        <v>5490.0765240000001</v>
      </c>
      <c r="BO347" s="115">
        <f t="shared" si="918"/>
        <v>8192.8865239999996</v>
      </c>
      <c r="BP347" s="115">
        <f t="shared" ref="BP347:BR347" si="919">BP343+BP346</f>
        <v>11404.13</v>
      </c>
      <c r="BQ347" s="115">
        <f t="shared" si="919"/>
        <v>16010.77</v>
      </c>
      <c r="BR347" s="115">
        <f t="shared" si="919"/>
        <v>21408.91</v>
      </c>
      <c r="BS347" s="115">
        <f t="shared" ref="BS347:BV347" si="920">BS343+BS346</f>
        <v>27865.39</v>
      </c>
      <c r="BT347" s="115">
        <f t="shared" si="920"/>
        <v>35517.050000000003</v>
      </c>
      <c r="BU347" s="115">
        <f t="shared" si="920"/>
        <v>44379.380000000005</v>
      </c>
      <c r="BV347" s="115">
        <f t="shared" si="920"/>
        <v>54339.700000000004</v>
      </c>
      <c r="BW347" s="115">
        <f t="shared" ref="BW347:CA347" si="921">BW343+BW346</f>
        <v>65483.140000000007</v>
      </c>
      <c r="BX347" s="115">
        <f t="shared" si="921"/>
        <v>65483.140000000007</v>
      </c>
      <c r="BY347" s="115">
        <f t="shared" si="921"/>
        <v>65483.140000000007</v>
      </c>
      <c r="BZ347" s="115">
        <f t="shared" si="921"/>
        <v>65483.140000000007</v>
      </c>
      <c r="CA347" s="115">
        <f t="shared" si="921"/>
        <v>65483.140000000007</v>
      </c>
    </row>
    <row r="348" spans="1:79" x14ac:dyDescent="0.2"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  <c r="AA348" s="114"/>
      <c r="AB348" s="114"/>
      <c r="AC348" s="114"/>
      <c r="AD348" s="114"/>
      <c r="AE348" s="114"/>
      <c r="AF348" s="114"/>
      <c r="AG348" s="114"/>
      <c r="AH348" s="114"/>
      <c r="AI348" s="114"/>
      <c r="AJ348" s="114"/>
      <c r="AK348" s="114"/>
      <c r="AL348" s="114"/>
      <c r="AM348" s="114"/>
      <c r="AN348" s="114"/>
      <c r="AO348" s="114"/>
      <c r="AP348" s="114"/>
      <c r="AQ348" s="114"/>
      <c r="AR348" s="114"/>
      <c r="AS348" s="114"/>
      <c r="AT348" s="114"/>
      <c r="AU348" s="114"/>
      <c r="AV348" s="114"/>
      <c r="AW348" s="114"/>
      <c r="AX348" s="114"/>
      <c r="AY348" s="114"/>
      <c r="AZ348" s="114"/>
      <c r="BA348" s="114"/>
      <c r="BB348" s="114"/>
      <c r="BC348" s="114"/>
      <c r="BD348" s="114"/>
      <c r="BE348" s="114"/>
      <c r="BF348" s="114"/>
      <c r="BG348" s="114"/>
      <c r="BH348" s="114"/>
      <c r="BI348" s="114"/>
      <c r="BJ348" s="114"/>
      <c r="BK348" s="114"/>
      <c r="BL348" s="114"/>
      <c r="BM348" s="114"/>
      <c r="BN348" s="114"/>
      <c r="BO348" s="114"/>
      <c r="BP348" s="114"/>
      <c r="BQ348" s="114"/>
      <c r="BR348" s="114"/>
      <c r="BS348" s="114"/>
      <c r="BT348" s="114"/>
      <c r="BU348" s="114"/>
      <c r="BV348" s="114"/>
      <c r="BW348" s="115"/>
      <c r="BX348" s="115"/>
      <c r="BY348" s="115"/>
      <c r="BZ348" s="115"/>
      <c r="CA348" s="115"/>
    </row>
    <row r="349" spans="1:79" x14ac:dyDescent="0.2">
      <c r="A349" s="106" t="s">
        <v>284</v>
      </c>
      <c r="C349" s="114">
        <v>18237381</v>
      </c>
      <c r="D349" s="116"/>
      <c r="E349" s="116"/>
      <c r="F349" s="116"/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  <c r="Y349" s="116"/>
      <c r="Z349" s="116"/>
      <c r="AA349" s="116"/>
      <c r="AB349" s="116"/>
      <c r="AC349" s="116"/>
      <c r="AD349" s="116"/>
      <c r="AE349" s="116"/>
      <c r="AF349" s="116"/>
      <c r="AG349" s="116"/>
      <c r="AH349" s="116"/>
      <c r="AI349" s="116"/>
      <c r="AJ349" s="116"/>
      <c r="AK349" s="116"/>
      <c r="AL349" s="116"/>
      <c r="AM349" s="116"/>
      <c r="AN349" s="116"/>
      <c r="AO349" s="116"/>
      <c r="AP349" s="116"/>
      <c r="AQ349" s="116"/>
      <c r="AR349" s="116"/>
      <c r="AS349" s="116"/>
      <c r="AT349" s="116"/>
      <c r="AU349" s="116"/>
      <c r="AV349" s="116"/>
      <c r="AW349" s="116"/>
      <c r="AX349" s="116"/>
      <c r="AY349" s="116"/>
      <c r="AZ349" s="116"/>
      <c r="BA349" s="116"/>
      <c r="BB349" s="116"/>
      <c r="BC349" s="116"/>
      <c r="BD349" s="116"/>
      <c r="BE349" s="116"/>
      <c r="BF349" s="116"/>
      <c r="BG349" s="116"/>
      <c r="BH349" s="116"/>
      <c r="BI349" s="116"/>
      <c r="BJ349" s="116"/>
      <c r="BK349" s="116"/>
      <c r="BL349" s="116"/>
      <c r="BM349" s="116"/>
      <c r="BN349" s="116"/>
      <c r="BO349" s="116"/>
      <c r="BP349" s="116"/>
      <c r="BQ349" s="116"/>
      <c r="BR349" s="116"/>
      <c r="BS349" s="116"/>
      <c r="BT349" s="116"/>
      <c r="BU349" s="116"/>
      <c r="BV349" s="116"/>
      <c r="BY349" s="25"/>
      <c r="BZ349" s="25"/>
      <c r="CA349" s="25"/>
    </row>
    <row r="350" spans="1:79" x14ac:dyDescent="0.2">
      <c r="B350" s="39" t="s">
        <v>257</v>
      </c>
      <c r="C350" s="114">
        <v>25400781</v>
      </c>
      <c r="D350" s="115">
        <f t="shared" ref="D350:BK350" si="922">C354</f>
        <v>0</v>
      </c>
      <c r="E350" s="115">
        <f t="shared" si="922"/>
        <v>0</v>
      </c>
      <c r="F350" s="115">
        <f t="shared" si="922"/>
        <v>0</v>
      </c>
      <c r="G350" s="115">
        <f t="shared" si="922"/>
        <v>0</v>
      </c>
      <c r="H350" s="115">
        <f t="shared" si="922"/>
        <v>0</v>
      </c>
      <c r="I350" s="115">
        <f t="shared" si="922"/>
        <v>0</v>
      </c>
      <c r="J350" s="115">
        <f t="shared" si="922"/>
        <v>0</v>
      </c>
      <c r="K350" s="115">
        <f t="shared" si="922"/>
        <v>0</v>
      </c>
      <c r="L350" s="115">
        <f t="shared" si="922"/>
        <v>0</v>
      </c>
      <c r="M350" s="115">
        <f t="shared" si="922"/>
        <v>0</v>
      </c>
      <c r="N350" s="115">
        <f t="shared" si="922"/>
        <v>0</v>
      </c>
      <c r="O350" s="115">
        <f t="shared" si="922"/>
        <v>0</v>
      </c>
      <c r="P350" s="115">
        <f t="shared" si="922"/>
        <v>0</v>
      </c>
      <c r="Q350" s="115">
        <f t="shared" si="922"/>
        <v>0</v>
      </c>
      <c r="R350" s="115">
        <f t="shared" si="922"/>
        <v>0</v>
      </c>
      <c r="S350" s="115">
        <f t="shared" si="922"/>
        <v>0</v>
      </c>
      <c r="T350" s="115">
        <f t="shared" si="922"/>
        <v>0</v>
      </c>
      <c r="U350" s="115">
        <f t="shared" si="922"/>
        <v>0</v>
      </c>
      <c r="V350" s="115">
        <f t="shared" si="922"/>
        <v>0</v>
      </c>
      <c r="W350" s="115">
        <f t="shared" si="922"/>
        <v>0</v>
      </c>
      <c r="X350" s="115">
        <f t="shared" si="922"/>
        <v>0</v>
      </c>
      <c r="Y350" s="115">
        <f t="shared" si="922"/>
        <v>0</v>
      </c>
      <c r="Z350" s="115">
        <f t="shared" si="922"/>
        <v>0</v>
      </c>
      <c r="AA350" s="115">
        <f t="shared" si="922"/>
        <v>0</v>
      </c>
      <c r="AB350" s="115">
        <f t="shared" si="922"/>
        <v>0</v>
      </c>
      <c r="AC350" s="115">
        <f t="shared" si="922"/>
        <v>0</v>
      </c>
      <c r="AD350" s="115">
        <f t="shared" si="922"/>
        <v>0</v>
      </c>
      <c r="AE350" s="115">
        <f t="shared" si="922"/>
        <v>0</v>
      </c>
      <c r="AF350" s="115">
        <f t="shared" si="922"/>
        <v>0</v>
      </c>
      <c r="AG350" s="115">
        <f t="shared" si="922"/>
        <v>0</v>
      </c>
      <c r="AH350" s="115">
        <f t="shared" si="922"/>
        <v>0</v>
      </c>
      <c r="AI350" s="115">
        <f t="shared" si="922"/>
        <v>0</v>
      </c>
      <c r="AJ350" s="115">
        <f t="shared" si="922"/>
        <v>0</v>
      </c>
      <c r="AK350" s="115">
        <f t="shared" si="922"/>
        <v>0</v>
      </c>
      <c r="AL350" s="115">
        <f t="shared" si="922"/>
        <v>0</v>
      </c>
      <c r="AM350" s="115">
        <f t="shared" si="922"/>
        <v>0</v>
      </c>
      <c r="AN350" s="115">
        <f t="shared" si="922"/>
        <v>0</v>
      </c>
      <c r="AO350" s="115">
        <f t="shared" si="922"/>
        <v>0</v>
      </c>
      <c r="AP350" s="115">
        <f t="shared" si="922"/>
        <v>0</v>
      </c>
      <c r="AQ350" s="115">
        <f t="shared" si="922"/>
        <v>0</v>
      </c>
      <c r="AR350" s="115">
        <f t="shared" si="922"/>
        <v>0</v>
      </c>
      <c r="AS350" s="115">
        <f t="shared" si="922"/>
        <v>0</v>
      </c>
      <c r="AT350" s="115">
        <f t="shared" si="922"/>
        <v>0</v>
      </c>
      <c r="AU350" s="115">
        <f t="shared" si="922"/>
        <v>0</v>
      </c>
      <c r="AV350" s="115">
        <f t="shared" si="922"/>
        <v>0</v>
      </c>
      <c r="AW350" s="115">
        <f t="shared" si="922"/>
        <v>0</v>
      </c>
      <c r="AX350" s="115">
        <f t="shared" si="922"/>
        <v>0</v>
      </c>
      <c r="AY350" s="115">
        <f t="shared" si="922"/>
        <v>0</v>
      </c>
      <c r="AZ350" s="115">
        <f t="shared" si="922"/>
        <v>0</v>
      </c>
      <c r="BA350" s="115">
        <f t="shared" si="922"/>
        <v>0</v>
      </c>
      <c r="BB350" s="115">
        <f t="shared" si="922"/>
        <v>0</v>
      </c>
      <c r="BC350" s="115">
        <f t="shared" si="922"/>
        <v>0</v>
      </c>
      <c r="BD350" s="115">
        <f t="shared" si="922"/>
        <v>0</v>
      </c>
      <c r="BE350" s="115">
        <f t="shared" si="922"/>
        <v>0</v>
      </c>
      <c r="BF350" s="115">
        <f t="shared" si="922"/>
        <v>0</v>
      </c>
      <c r="BG350" s="115">
        <f t="shared" si="922"/>
        <v>0</v>
      </c>
      <c r="BH350" s="115">
        <f t="shared" si="922"/>
        <v>0</v>
      </c>
      <c r="BI350" s="115">
        <f t="shared" si="922"/>
        <v>0</v>
      </c>
      <c r="BJ350" s="115">
        <f t="shared" si="922"/>
        <v>0</v>
      </c>
      <c r="BK350" s="115">
        <f t="shared" si="922"/>
        <v>0</v>
      </c>
      <c r="BL350" s="115">
        <f>BK354</f>
        <v>233.94</v>
      </c>
      <c r="BM350" s="115">
        <f>BL354</f>
        <v>1449.56</v>
      </c>
      <c r="BN350" s="115">
        <f>BM354</f>
        <v>2544.3999999999996</v>
      </c>
      <c r="BO350" s="115">
        <f t="shared" ref="BO350" si="923">BN354</f>
        <v>3023.3499999999995</v>
      </c>
      <c r="BP350" s="115">
        <f t="shared" ref="BP350" si="924">BO354</f>
        <v>3943.5899999999992</v>
      </c>
      <c r="BQ350" s="115">
        <f t="shared" ref="BQ350" si="925">BP354</f>
        <v>3852.9318950416659</v>
      </c>
      <c r="BR350" s="115">
        <f t="shared" ref="BR350" si="926">BQ354</f>
        <v>3621.6318950416658</v>
      </c>
      <c r="BS350" s="115">
        <f t="shared" ref="BS350" si="927">BR354</f>
        <v>3466.8418950416658</v>
      </c>
      <c r="BT350" s="115">
        <f t="shared" ref="BT350" si="928">BS354</f>
        <v>2173.0718950416658</v>
      </c>
      <c r="BU350" s="115">
        <f t="shared" ref="BU350" si="929">BT354</f>
        <v>457.10189504166578</v>
      </c>
      <c r="BV350" s="115">
        <f t="shared" ref="BV350" si="930">BU354</f>
        <v>-1492.7081049583342</v>
      </c>
      <c r="BW350" s="115">
        <f t="shared" ref="BW350" si="931">BV354</f>
        <v>-3542.378104958334</v>
      </c>
      <c r="BX350" s="115">
        <f t="shared" ref="BX350" si="932">BW354</f>
        <v>-4803.918104958334</v>
      </c>
      <c r="BY350" s="115">
        <f t="shared" ref="BY350" si="933">BX354</f>
        <v>-4803.918104958334</v>
      </c>
      <c r="BZ350" s="115">
        <f t="shared" ref="BZ350" si="934">BY354</f>
        <v>-4803.918104958334</v>
      </c>
      <c r="CA350" s="115">
        <f t="shared" ref="CA350" si="935">BZ354</f>
        <v>-4803.918104958334</v>
      </c>
    </row>
    <row r="351" spans="1:79" x14ac:dyDescent="0.2">
      <c r="A351" s="121"/>
      <c r="B351" s="116" t="s">
        <v>258</v>
      </c>
      <c r="C351" s="116"/>
      <c r="D351" s="305">
        <v>0</v>
      </c>
      <c r="E351" s="305">
        <v>0</v>
      </c>
      <c r="F351" s="305">
        <v>0</v>
      </c>
      <c r="G351" s="305">
        <v>0</v>
      </c>
      <c r="H351" s="305">
        <v>0</v>
      </c>
      <c r="I351" s="305">
        <v>0</v>
      </c>
      <c r="J351" s="305">
        <v>0</v>
      </c>
      <c r="K351" s="305">
        <v>0</v>
      </c>
      <c r="L351" s="305">
        <v>0</v>
      </c>
      <c r="M351" s="305">
        <v>0</v>
      </c>
      <c r="N351" s="305">
        <v>0</v>
      </c>
      <c r="O351" s="305">
        <v>0</v>
      </c>
      <c r="P351" s="305">
        <v>0</v>
      </c>
      <c r="Q351" s="305">
        <v>0</v>
      </c>
      <c r="R351" s="305">
        <v>0</v>
      </c>
      <c r="S351" s="305">
        <v>0</v>
      </c>
      <c r="T351" s="305">
        <v>0</v>
      </c>
      <c r="U351" s="305">
        <v>0</v>
      </c>
      <c r="V351" s="305">
        <v>0</v>
      </c>
      <c r="W351" s="305">
        <v>0</v>
      </c>
      <c r="X351" s="305">
        <v>0</v>
      </c>
      <c r="Y351" s="305">
        <v>0</v>
      </c>
      <c r="Z351" s="305">
        <v>0</v>
      </c>
      <c r="AA351" s="305">
        <v>0</v>
      </c>
      <c r="AB351" s="305">
        <v>0</v>
      </c>
      <c r="AC351" s="305">
        <v>0</v>
      </c>
      <c r="AD351" s="305">
        <v>0</v>
      </c>
      <c r="AE351" s="305">
        <v>0</v>
      </c>
      <c r="AF351" s="305">
        <v>0</v>
      </c>
      <c r="AG351" s="305">
        <v>0</v>
      </c>
      <c r="AH351" s="305">
        <v>0</v>
      </c>
      <c r="AI351" s="305">
        <v>0</v>
      </c>
      <c r="AJ351" s="305">
        <v>0</v>
      </c>
      <c r="AK351" s="305">
        <v>0</v>
      </c>
      <c r="AL351" s="305">
        <v>0</v>
      </c>
      <c r="AM351" s="305">
        <v>0</v>
      </c>
      <c r="AN351" s="305">
        <v>0</v>
      </c>
      <c r="AO351" s="305">
        <v>0</v>
      </c>
      <c r="AP351" s="305">
        <v>0</v>
      </c>
      <c r="AQ351" s="305">
        <v>0</v>
      </c>
      <c r="AR351" s="305">
        <v>0</v>
      </c>
      <c r="AS351" s="305">
        <v>0</v>
      </c>
      <c r="AT351" s="305">
        <v>0</v>
      </c>
      <c r="AU351" s="305">
        <v>0</v>
      </c>
      <c r="AV351" s="305">
        <v>0</v>
      </c>
      <c r="AW351" s="305">
        <v>0</v>
      </c>
      <c r="AX351" s="305">
        <v>0</v>
      </c>
      <c r="AY351" s="305">
        <v>0</v>
      </c>
      <c r="AZ351" s="305">
        <v>0</v>
      </c>
      <c r="BA351" s="305">
        <v>0</v>
      </c>
      <c r="BB351" s="305">
        <v>0</v>
      </c>
      <c r="BC351" s="305">
        <v>0</v>
      </c>
      <c r="BD351" s="305">
        <v>0</v>
      </c>
      <c r="BE351" s="305">
        <v>0</v>
      </c>
      <c r="BF351" s="305">
        <v>0</v>
      </c>
      <c r="BG351" s="305">
        <v>0</v>
      </c>
      <c r="BH351" s="305">
        <v>0</v>
      </c>
      <c r="BI351" s="305">
        <v>0</v>
      </c>
      <c r="BJ351" s="305">
        <v>0</v>
      </c>
      <c r="BK351" s="305">
        <v>0</v>
      </c>
      <c r="BL351" s="305">
        <v>0</v>
      </c>
      <c r="BM351" s="305">
        <v>0</v>
      </c>
      <c r="BN351" s="305">
        <v>0</v>
      </c>
      <c r="BO351" s="305">
        <v>0</v>
      </c>
      <c r="BP351" s="123">
        <v>-233.93810495833335</v>
      </c>
      <c r="BQ351" s="305">
        <v>0</v>
      </c>
      <c r="BR351" s="305">
        <v>0</v>
      </c>
      <c r="BS351" s="305">
        <v>0</v>
      </c>
      <c r="BT351" s="305">
        <v>0</v>
      </c>
      <c r="BU351" s="305">
        <v>0</v>
      </c>
      <c r="BV351" s="305">
        <v>0</v>
      </c>
      <c r="BW351" s="123"/>
      <c r="BX351" s="123"/>
      <c r="BY351" s="123"/>
      <c r="BZ351" s="123"/>
      <c r="CA351" s="123"/>
    </row>
    <row r="352" spans="1:79" x14ac:dyDescent="0.2">
      <c r="A352" s="116"/>
      <c r="B352" s="116" t="s">
        <v>279</v>
      </c>
      <c r="C352" s="124"/>
      <c r="D352" s="305">
        <v>0</v>
      </c>
      <c r="E352" s="305">
        <v>0</v>
      </c>
      <c r="F352" s="305">
        <v>0</v>
      </c>
      <c r="G352" s="305">
        <v>0</v>
      </c>
      <c r="H352" s="305">
        <v>0</v>
      </c>
      <c r="I352" s="305">
        <v>0</v>
      </c>
      <c r="J352" s="305">
        <v>0</v>
      </c>
      <c r="K352" s="305">
        <v>0</v>
      </c>
      <c r="L352" s="305">
        <v>0</v>
      </c>
      <c r="M352" s="305">
        <v>0</v>
      </c>
      <c r="N352" s="305">
        <v>0</v>
      </c>
      <c r="O352" s="305">
        <v>0</v>
      </c>
      <c r="P352" s="305">
        <v>0</v>
      </c>
      <c r="Q352" s="305">
        <v>0</v>
      </c>
      <c r="R352" s="305">
        <v>0</v>
      </c>
      <c r="S352" s="305">
        <v>0</v>
      </c>
      <c r="T352" s="305">
        <v>0</v>
      </c>
      <c r="U352" s="305">
        <v>0</v>
      </c>
      <c r="V352" s="305">
        <v>0</v>
      </c>
      <c r="W352" s="305">
        <v>0</v>
      </c>
      <c r="X352" s="305">
        <v>0</v>
      </c>
      <c r="Y352" s="305">
        <v>0</v>
      </c>
      <c r="Z352" s="305">
        <v>0</v>
      </c>
      <c r="AA352" s="305">
        <v>0</v>
      </c>
      <c r="AB352" s="305">
        <v>0</v>
      </c>
      <c r="AC352" s="305">
        <v>0</v>
      </c>
      <c r="AD352" s="305">
        <v>0</v>
      </c>
      <c r="AE352" s="305">
        <v>0</v>
      </c>
      <c r="AF352" s="305">
        <v>0</v>
      </c>
      <c r="AG352" s="305">
        <v>0</v>
      </c>
      <c r="AH352" s="305">
        <v>0</v>
      </c>
      <c r="AI352" s="305">
        <v>0</v>
      </c>
      <c r="AJ352" s="305">
        <v>0</v>
      </c>
      <c r="AK352" s="305">
        <v>0</v>
      </c>
      <c r="AL352" s="305">
        <v>0</v>
      </c>
      <c r="AM352" s="305">
        <v>0</v>
      </c>
      <c r="AN352" s="305">
        <v>0</v>
      </c>
      <c r="AO352" s="305">
        <v>0</v>
      </c>
      <c r="AP352" s="305">
        <v>0</v>
      </c>
      <c r="AQ352" s="305">
        <v>0</v>
      </c>
      <c r="AR352" s="305">
        <v>0</v>
      </c>
      <c r="AS352" s="305">
        <v>0</v>
      </c>
      <c r="AT352" s="305">
        <v>0</v>
      </c>
      <c r="AU352" s="305">
        <v>0</v>
      </c>
      <c r="AV352" s="305">
        <v>0</v>
      </c>
      <c r="AW352" s="305">
        <v>0</v>
      </c>
      <c r="AX352" s="305">
        <v>0</v>
      </c>
      <c r="AY352" s="305">
        <v>0</v>
      </c>
      <c r="AZ352" s="305">
        <v>0</v>
      </c>
      <c r="BA352" s="305">
        <v>0</v>
      </c>
      <c r="BB352" s="305">
        <v>0</v>
      </c>
      <c r="BC352" s="305">
        <v>0</v>
      </c>
      <c r="BD352" s="305">
        <v>0</v>
      </c>
      <c r="BE352" s="305">
        <v>0</v>
      </c>
      <c r="BF352" s="305">
        <v>0</v>
      </c>
      <c r="BG352" s="305">
        <v>0</v>
      </c>
      <c r="BH352" s="305">
        <v>0</v>
      </c>
      <c r="BI352" s="305">
        <v>0</v>
      </c>
      <c r="BJ352" s="305">
        <v>0</v>
      </c>
      <c r="BK352" s="305">
        <v>233.94</v>
      </c>
      <c r="BL352" s="117">
        <f>'FPC Sch 12&amp;26'!C22</f>
        <v>1215.6199999999999</v>
      </c>
      <c r="BM352" s="117">
        <f>'FPC Sch 12&amp;26'!D22</f>
        <v>1094.8399999999999</v>
      </c>
      <c r="BN352" s="117">
        <f>'FPC Sch 12&amp;26'!E22</f>
        <v>478.95</v>
      </c>
      <c r="BO352" s="117">
        <f>'FPC Sch 12&amp;26'!F22</f>
        <v>920.24</v>
      </c>
      <c r="BP352" s="117">
        <f>'FPC Sch 12&amp;26'!G22</f>
        <v>143.28</v>
      </c>
      <c r="BQ352" s="117">
        <f>'FPC Sch 12&amp;26'!H22</f>
        <v>-231.3</v>
      </c>
      <c r="BR352" s="117">
        <f>'FPC Sch 12&amp;26'!I22</f>
        <v>-154.79</v>
      </c>
      <c r="BS352" s="117">
        <f>'FPC Sch 12&amp;26'!J22</f>
        <v>-1293.77</v>
      </c>
      <c r="BT352" s="117">
        <f>'FPC Sch 12&amp;26'!K22</f>
        <v>-1715.97</v>
      </c>
      <c r="BU352" s="117">
        <f>'FPC Sch 12&amp;26'!L22</f>
        <v>-1949.81</v>
      </c>
      <c r="BV352" s="117">
        <f>'FPC Sch 12&amp;26'!M22</f>
        <v>-2049.67</v>
      </c>
      <c r="BW352" s="117">
        <f>'FPC Sch 12&amp;26'!N22</f>
        <v>-1261.54</v>
      </c>
      <c r="BX352" s="117"/>
      <c r="BY352" s="117"/>
      <c r="BZ352" s="123"/>
      <c r="CA352" s="123"/>
    </row>
    <row r="353" spans="1:79" x14ac:dyDescent="0.2">
      <c r="B353" s="39" t="s">
        <v>260</v>
      </c>
      <c r="D353" s="118">
        <f t="shared" ref="D353:BO353" si="936">SUM(D351:D352)</f>
        <v>0</v>
      </c>
      <c r="E353" s="118">
        <f t="shared" si="936"/>
        <v>0</v>
      </c>
      <c r="F353" s="118">
        <f t="shared" si="936"/>
        <v>0</v>
      </c>
      <c r="G353" s="118">
        <f t="shared" si="936"/>
        <v>0</v>
      </c>
      <c r="H353" s="118">
        <f t="shared" si="936"/>
        <v>0</v>
      </c>
      <c r="I353" s="118">
        <f t="shared" si="936"/>
        <v>0</v>
      </c>
      <c r="J353" s="118">
        <f t="shared" si="936"/>
        <v>0</v>
      </c>
      <c r="K353" s="118">
        <f t="shared" si="936"/>
        <v>0</v>
      </c>
      <c r="L353" s="118">
        <f t="shared" si="936"/>
        <v>0</v>
      </c>
      <c r="M353" s="118">
        <f t="shared" si="936"/>
        <v>0</v>
      </c>
      <c r="N353" s="118">
        <f t="shared" si="936"/>
        <v>0</v>
      </c>
      <c r="O353" s="118">
        <f t="shared" si="936"/>
        <v>0</v>
      </c>
      <c r="P353" s="118">
        <f t="shared" si="936"/>
        <v>0</v>
      </c>
      <c r="Q353" s="118">
        <f t="shared" si="936"/>
        <v>0</v>
      </c>
      <c r="R353" s="118">
        <f t="shared" si="936"/>
        <v>0</v>
      </c>
      <c r="S353" s="118">
        <f t="shared" si="936"/>
        <v>0</v>
      </c>
      <c r="T353" s="118">
        <f t="shared" si="936"/>
        <v>0</v>
      </c>
      <c r="U353" s="118">
        <f t="shared" si="936"/>
        <v>0</v>
      </c>
      <c r="V353" s="118">
        <f t="shared" si="936"/>
        <v>0</v>
      </c>
      <c r="W353" s="118">
        <f t="shared" si="936"/>
        <v>0</v>
      </c>
      <c r="X353" s="118">
        <f t="shared" si="936"/>
        <v>0</v>
      </c>
      <c r="Y353" s="118">
        <f t="shared" si="936"/>
        <v>0</v>
      </c>
      <c r="Z353" s="118">
        <f t="shared" si="936"/>
        <v>0</v>
      </c>
      <c r="AA353" s="118">
        <f t="shared" si="936"/>
        <v>0</v>
      </c>
      <c r="AB353" s="118">
        <f t="shared" si="936"/>
        <v>0</v>
      </c>
      <c r="AC353" s="118">
        <f t="shared" si="936"/>
        <v>0</v>
      </c>
      <c r="AD353" s="118">
        <f t="shared" si="936"/>
        <v>0</v>
      </c>
      <c r="AE353" s="118">
        <f t="shared" si="936"/>
        <v>0</v>
      </c>
      <c r="AF353" s="118">
        <f t="shared" si="936"/>
        <v>0</v>
      </c>
      <c r="AG353" s="118">
        <f t="shared" si="936"/>
        <v>0</v>
      </c>
      <c r="AH353" s="118">
        <f t="shared" si="936"/>
        <v>0</v>
      </c>
      <c r="AI353" s="118">
        <f t="shared" si="936"/>
        <v>0</v>
      </c>
      <c r="AJ353" s="118">
        <f t="shared" si="936"/>
        <v>0</v>
      </c>
      <c r="AK353" s="118">
        <f t="shared" si="936"/>
        <v>0</v>
      </c>
      <c r="AL353" s="118">
        <f t="shared" si="936"/>
        <v>0</v>
      </c>
      <c r="AM353" s="118">
        <f t="shared" si="936"/>
        <v>0</v>
      </c>
      <c r="AN353" s="118">
        <f t="shared" si="936"/>
        <v>0</v>
      </c>
      <c r="AO353" s="118">
        <f t="shared" si="936"/>
        <v>0</v>
      </c>
      <c r="AP353" s="118">
        <f t="shared" si="936"/>
        <v>0</v>
      </c>
      <c r="AQ353" s="118">
        <f t="shared" si="936"/>
        <v>0</v>
      </c>
      <c r="AR353" s="118">
        <f t="shared" si="936"/>
        <v>0</v>
      </c>
      <c r="AS353" s="118">
        <f t="shared" si="936"/>
        <v>0</v>
      </c>
      <c r="AT353" s="118">
        <f t="shared" si="936"/>
        <v>0</v>
      </c>
      <c r="AU353" s="118">
        <f t="shared" si="936"/>
        <v>0</v>
      </c>
      <c r="AV353" s="118">
        <f t="shared" si="936"/>
        <v>0</v>
      </c>
      <c r="AW353" s="118">
        <f t="shared" si="936"/>
        <v>0</v>
      </c>
      <c r="AX353" s="118">
        <f t="shared" si="936"/>
        <v>0</v>
      </c>
      <c r="AY353" s="118">
        <f t="shared" si="936"/>
        <v>0</v>
      </c>
      <c r="AZ353" s="118">
        <f t="shared" si="936"/>
        <v>0</v>
      </c>
      <c r="BA353" s="118">
        <f t="shared" si="936"/>
        <v>0</v>
      </c>
      <c r="BB353" s="118">
        <f t="shared" si="936"/>
        <v>0</v>
      </c>
      <c r="BC353" s="118">
        <f t="shared" si="936"/>
        <v>0</v>
      </c>
      <c r="BD353" s="118">
        <f t="shared" si="936"/>
        <v>0</v>
      </c>
      <c r="BE353" s="118">
        <f t="shared" si="936"/>
        <v>0</v>
      </c>
      <c r="BF353" s="118">
        <f t="shared" si="936"/>
        <v>0</v>
      </c>
      <c r="BG353" s="118">
        <f t="shared" si="936"/>
        <v>0</v>
      </c>
      <c r="BH353" s="118">
        <f t="shared" si="936"/>
        <v>0</v>
      </c>
      <c r="BI353" s="118">
        <f t="shared" si="936"/>
        <v>0</v>
      </c>
      <c r="BJ353" s="118">
        <f t="shared" si="936"/>
        <v>0</v>
      </c>
      <c r="BK353" s="118">
        <f t="shared" si="936"/>
        <v>233.94</v>
      </c>
      <c r="BL353" s="118">
        <f t="shared" si="936"/>
        <v>1215.6199999999999</v>
      </c>
      <c r="BM353" s="118">
        <f t="shared" si="936"/>
        <v>1094.8399999999999</v>
      </c>
      <c r="BN353" s="118">
        <f t="shared" si="936"/>
        <v>478.95</v>
      </c>
      <c r="BO353" s="118">
        <f t="shared" si="936"/>
        <v>920.24</v>
      </c>
      <c r="BP353" s="118">
        <f t="shared" ref="BP353:BQ353" si="937">SUM(BP351:BP352)</f>
        <v>-90.658104958333354</v>
      </c>
      <c r="BQ353" s="118">
        <f t="shared" si="937"/>
        <v>-231.3</v>
      </c>
      <c r="BR353" s="118">
        <f t="shared" ref="BR353:BV353" si="938">SUM(BR351:BR352)</f>
        <v>-154.79</v>
      </c>
      <c r="BS353" s="118">
        <f t="shared" si="938"/>
        <v>-1293.77</v>
      </c>
      <c r="BT353" s="118">
        <f t="shared" si="938"/>
        <v>-1715.97</v>
      </c>
      <c r="BU353" s="118">
        <f t="shared" si="938"/>
        <v>-1949.81</v>
      </c>
      <c r="BV353" s="118">
        <f t="shared" si="938"/>
        <v>-2049.67</v>
      </c>
      <c r="BW353" s="118">
        <f t="shared" ref="BW353:CA353" si="939">SUM(BW351:BW352)</f>
        <v>-1261.54</v>
      </c>
      <c r="BX353" s="118">
        <f t="shared" si="939"/>
        <v>0</v>
      </c>
      <c r="BY353" s="118">
        <f t="shared" si="939"/>
        <v>0</v>
      </c>
      <c r="BZ353" s="118">
        <f t="shared" si="939"/>
        <v>0</v>
      </c>
      <c r="CA353" s="118">
        <f t="shared" si="939"/>
        <v>0</v>
      </c>
    </row>
    <row r="354" spans="1:79" x14ac:dyDescent="0.2">
      <c r="B354" s="39" t="s">
        <v>261</v>
      </c>
      <c r="D354" s="115">
        <f t="shared" ref="D354:BO354" si="940">D350+D353</f>
        <v>0</v>
      </c>
      <c r="E354" s="115">
        <f t="shared" si="940"/>
        <v>0</v>
      </c>
      <c r="F354" s="115">
        <f t="shared" si="940"/>
        <v>0</v>
      </c>
      <c r="G354" s="115">
        <f t="shared" si="940"/>
        <v>0</v>
      </c>
      <c r="H354" s="115">
        <f t="shared" si="940"/>
        <v>0</v>
      </c>
      <c r="I354" s="115">
        <f t="shared" si="940"/>
        <v>0</v>
      </c>
      <c r="J354" s="115">
        <f t="shared" si="940"/>
        <v>0</v>
      </c>
      <c r="K354" s="115">
        <f t="shared" si="940"/>
        <v>0</v>
      </c>
      <c r="L354" s="115">
        <f t="shared" si="940"/>
        <v>0</v>
      </c>
      <c r="M354" s="115">
        <f t="shared" si="940"/>
        <v>0</v>
      </c>
      <c r="N354" s="115">
        <f t="shared" si="940"/>
        <v>0</v>
      </c>
      <c r="O354" s="115">
        <f t="shared" si="940"/>
        <v>0</v>
      </c>
      <c r="P354" s="115">
        <f t="shared" si="940"/>
        <v>0</v>
      </c>
      <c r="Q354" s="115">
        <f t="shared" si="940"/>
        <v>0</v>
      </c>
      <c r="R354" s="115">
        <f t="shared" si="940"/>
        <v>0</v>
      </c>
      <c r="S354" s="115">
        <f t="shared" si="940"/>
        <v>0</v>
      </c>
      <c r="T354" s="115">
        <f t="shared" si="940"/>
        <v>0</v>
      </c>
      <c r="U354" s="115">
        <f t="shared" si="940"/>
        <v>0</v>
      </c>
      <c r="V354" s="115">
        <f t="shared" si="940"/>
        <v>0</v>
      </c>
      <c r="W354" s="115">
        <f t="shared" si="940"/>
        <v>0</v>
      </c>
      <c r="X354" s="115">
        <f t="shared" si="940"/>
        <v>0</v>
      </c>
      <c r="Y354" s="115">
        <f t="shared" si="940"/>
        <v>0</v>
      </c>
      <c r="Z354" s="115">
        <f t="shared" si="940"/>
        <v>0</v>
      </c>
      <c r="AA354" s="115">
        <f t="shared" si="940"/>
        <v>0</v>
      </c>
      <c r="AB354" s="115">
        <f t="shared" si="940"/>
        <v>0</v>
      </c>
      <c r="AC354" s="115">
        <f t="shared" si="940"/>
        <v>0</v>
      </c>
      <c r="AD354" s="115">
        <f t="shared" si="940"/>
        <v>0</v>
      </c>
      <c r="AE354" s="115">
        <f t="shared" si="940"/>
        <v>0</v>
      </c>
      <c r="AF354" s="115">
        <f t="shared" si="940"/>
        <v>0</v>
      </c>
      <c r="AG354" s="115">
        <f t="shared" si="940"/>
        <v>0</v>
      </c>
      <c r="AH354" s="115">
        <f t="shared" si="940"/>
        <v>0</v>
      </c>
      <c r="AI354" s="115">
        <f t="shared" si="940"/>
        <v>0</v>
      </c>
      <c r="AJ354" s="115">
        <f t="shared" si="940"/>
        <v>0</v>
      </c>
      <c r="AK354" s="115">
        <f t="shared" si="940"/>
        <v>0</v>
      </c>
      <c r="AL354" s="115">
        <f t="shared" si="940"/>
        <v>0</v>
      </c>
      <c r="AM354" s="115">
        <f t="shared" si="940"/>
        <v>0</v>
      </c>
      <c r="AN354" s="115">
        <f t="shared" si="940"/>
        <v>0</v>
      </c>
      <c r="AO354" s="115">
        <f t="shared" si="940"/>
        <v>0</v>
      </c>
      <c r="AP354" s="115">
        <f t="shared" si="940"/>
        <v>0</v>
      </c>
      <c r="AQ354" s="115">
        <f t="shared" si="940"/>
        <v>0</v>
      </c>
      <c r="AR354" s="115">
        <f t="shared" si="940"/>
        <v>0</v>
      </c>
      <c r="AS354" s="115">
        <f t="shared" si="940"/>
        <v>0</v>
      </c>
      <c r="AT354" s="115">
        <f t="shared" si="940"/>
        <v>0</v>
      </c>
      <c r="AU354" s="115">
        <f t="shared" si="940"/>
        <v>0</v>
      </c>
      <c r="AV354" s="115">
        <f t="shared" si="940"/>
        <v>0</v>
      </c>
      <c r="AW354" s="115">
        <f t="shared" si="940"/>
        <v>0</v>
      </c>
      <c r="AX354" s="115">
        <f t="shared" si="940"/>
        <v>0</v>
      </c>
      <c r="AY354" s="115">
        <f t="shared" si="940"/>
        <v>0</v>
      </c>
      <c r="AZ354" s="115">
        <f t="shared" si="940"/>
        <v>0</v>
      </c>
      <c r="BA354" s="115">
        <f t="shared" si="940"/>
        <v>0</v>
      </c>
      <c r="BB354" s="115">
        <f t="shared" si="940"/>
        <v>0</v>
      </c>
      <c r="BC354" s="115">
        <f t="shared" si="940"/>
        <v>0</v>
      </c>
      <c r="BD354" s="115">
        <f t="shared" si="940"/>
        <v>0</v>
      </c>
      <c r="BE354" s="115">
        <f t="shared" si="940"/>
        <v>0</v>
      </c>
      <c r="BF354" s="115">
        <f t="shared" si="940"/>
        <v>0</v>
      </c>
      <c r="BG354" s="115">
        <f t="shared" si="940"/>
        <v>0</v>
      </c>
      <c r="BH354" s="115">
        <f t="shared" si="940"/>
        <v>0</v>
      </c>
      <c r="BI354" s="115">
        <f t="shared" si="940"/>
        <v>0</v>
      </c>
      <c r="BJ354" s="115">
        <f t="shared" si="940"/>
        <v>0</v>
      </c>
      <c r="BK354" s="115">
        <f t="shared" si="940"/>
        <v>233.94</v>
      </c>
      <c r="BL354" s="115">
        <f t="shared" si="940"/>
        <v>1449.56</v>
      </c>
      <c r="BM354" s="115">
        <f t="shared" si="940"/>
        <v>2544.3999999999996</v>
      </c>
      <c r="BN354" s="115">
        <f t="shared" si="940"/>
        <v>3023.3499999999995</v>
      </c>
      <c r="BO354" s="115">
        <f t="shared" si="940"/>
        <v>3943.5899999999992</v>
      </c>
      <c r="BP354" s="115">
        <f t="shared" ref="BP354:BQ354" si="941">BP350+BP353</f>
        <v>3852.9318950416659</v>
      </c>
      <c r="BQ354" s="115">
        <f t="shared" si="941"/>
        <v>3621.6318950416658</v>
      </c>
      <c r="BR354" s="115">
        <f t="shared" ref="BR354:BV354" si="942">BR350+BR353</f>
        <v>3466.8418950416658</v>
      </c>
      <c r="BS354" s="115">
        <f t="shared" si="942"/>
        <v>2173.0718950416658</v>
      </c>
      <c r="BT354" s="115">
        <f t="shared" si="942"/>
        <v>457.10189504166578</v>
      </c>
      <c r="BU354" s="115">
        <f t="shared" si="942"/>
        <v>-1492.7081049583342</v>
      </c>
      <c r="BV354" s="115">
        <f t="shared" si="942"/>
        <v>-3542.378104958334</v>
      </c>
      <c r="BW354" s="115">
        <f t="shared" ref="BW354:CA354" si="943">BW350+BW353</f>
        <v>-4803.918104958334</v>
      </c>
      <c r="BX354" s="115">
        <f t="shared" si="943"/>
        <v>-4803.918104958334</v>
      </c>
      <c r="BY354" s="115">
        <f t="shared" si="943"/>
        <v>-4803.918104958334</v>
      </c>
      <c r="BZ354" s="115">
        <f t="shared" si="943"/>
        <v>-4803.918104958334</v>
      </c>
      <c r="CA354" s="115">
        <f t="shared" si="943"/>
        <v>-4803.918104958334</v>
      </c>
    </row>
    <row r="355" spans="1:79" x14ac:dyDescent="0.2"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  <c r="AA355" s="114"/>
      <c r="AB355" s="114"/>
      <c r="AC355" s="114"/>
      <c r="AD355" s="114"/>
      <c r="AE355" s="114"/>
      <c r="AF355" s="114"/>
      <c r="AG355" s="114"/>
      <c r="AH355" s="114"/>
      <c r="AI355" s="114"/>
      <c r="AJ355" s="114"/>
      <c r="AK355" s="114"/>
      <c r="AL355" s="114"/>
      <c r="AM355" s="114"/>
      <c r="AN355" s="114"/>
      <c r="AO355" s="114"/>
      <c r="AP355" s="114"/>
      <c r="AQ355" s="114"/>
      <c r="AR355" s="114"/>
      <c r="AS355" s="114"/>
      <c r="AT355" s="114"/>
      <c r="AU355" s="114"/>
      <c r="AV355" s="114"/>
      <c r="AW355" s="114"/>
      <c r="AX355" s="114"/>
      <c r="AY355" s="114"/>
      <c r="AZ355" s="114"/>
      <c r="BA355" s="114"/>
      <c r="BB355" s="114"/>
      <c r="BC355" s="114"/>
      <c r="BD355" s="114"/>
      <c r="BE355" s="114"/>
      <c r="BF355" s="114"/>
      <c r="BG355" s="114"/>
      <c r="BH355" s="114"/>
      <c r="BI355" s="114"/>
      <c r="BJ355" s="114"/>
      <c r="BK355" s="114"/>
      <c r="BL355" s="114"/>
      <c r="BM355" s="114"/>
      <c r="BN355" s="114"/>
      <c r="BO355" s="114"/>
      <c r="BP355" s="114"/>
      <c r="BQ355" s="114"/>
      <c r="BR355" s="114"/>
      <c r="BS355" s="114"/>
      <c r="BT355" s="114"/>
      <c r="BU355" s="114"/>
      <c r="BV355" s="114"/>
      <c r="BW355" s="115"/>
      <c r="BX355" s="115"/>
      <c r="BY355" s="115"/>
      <c r="BZ355" s="115"/>
      <c r="CA355" s="115"/>
    </row>
    <row r="356" spans="1:79" x14ac:dyDescent="0.2">
      <c r="A356" s="106" t="s">
        <v>285</v>
      </c>
      <c r="C356" s="114">
        <v>18237371</v>
      </c>
      <c r="D356" s="116"/>
      <c r="E356" s="116"/>
      <c r="F356" s="116"/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  <c r="Y356" s="116"/>
      <c r="Z356" s="116"/>
      <c r="AA356" s="116"/>
      <c r="AB356" s="116"/>
      <c r="AC356" s="116"/>
      <c r="AD356" s="116"/>
      <c r="AE356" s="116"/>
      <c r="AF356" s="116"/>
      <c r="AG356" s="116"/>
      <c r="AH356" s="116"/>
      <c r="AI356" s="116"/>
      <c r="AJ356" s="116"/>
      <c r="AK356" s="116"/>
      <c r="AL356" s="116"/>
      <c r="AM356" s="116"/>
      <c r="AN356" s="116"/>
      <c r="AO356" s="116"/>
      <c r="AP356" s="116"/>
      <c r="AQ356" s="116"/>
      <c r="AR356" s="116"/>
      <c r="AS356" s="116"/>
      <c r="AT356" s="116"/>
      <c r="AU356" s="116"/>
      <c r="AV356" s="116"/>
      <c r="AW356" s="116"/>
      <c r="AX356" s="116"/>
      <c r="AY356" s="116"/>
      <c r="AZ356" s="116"/>
      <c r="BA356" s="116"/>
      <c r="BB356" s="116"/>
      <c r="BC356" s="116"/>
      <c r="BD356" s="116"/>
      <c r="BE356" s="116"/>
      <c r="BF356" s="116"/>
      <c r="BG356" s="116"/>
      <c r="BH356" s="116"/>
      <c r="BI356" s="116"/>
      <c r="BJ356" s="116"/>
      <c r="BK356" s="116"/>
      <c r="BL356" s="116"/>
      <c r="BM356" s="116"/>
      <c r="BN356" s="116"/>
      <c r="BO356" s="116"/>
      <c r="BP356" s="116"/>
      <c r="BQ356" s="116"/>
      <c r="BR356" s="116"/>
      <c r="BS356" s="116"/>
      <c r="BT356" s="116"/>
      <c r="BU356" s="116"/>
      <c r="BV356" s="116"/>
      <c r="BY356" s="25"/>
      <c r="BZ356" s="25"/>
      <c r="CA356" s="25"/>
    </row>
    <row r="357" spans="1:79" x14ac:dyDescent="0.2">
      <c r="B357" s="39" t="s">
        <v>257</v>
      </c>
      <c r="C357" s="114">
        <v>25400771</v>
      </c>
      <c r="D357" s="115">
        <f t="shared" ref="D357:BK357" si="944">C361</f>
        <v>0</v>
      </c>
      <c r="E357" s="115">
        <f t="shared" si="944"/>
        <v>0</v>
      </c>
      <c r="F357" s="115">
        <f t="shared" si="944"/>
        <v>0</v>
      </c>
      <c r="G357" s="115">
        <f t="shared" si="944"/>
        <v>0</v>
      </c>
      <c r="H357" s="115">
        <f t="shared" si="944"/>
        <v>0</v>
      </c>
      <c r="I357" s="115">
        <f t="shared" si="944"/>
        <v>0</v>
      </c>
      <c r="J357" s="115">
        <f t="shared" si="944"/>
        <v>0</v>
      </c>
      <c r="K357" s="115">
        <f t="shared" si="944"/>
        <v>0</v>
      </c>
      <c r="L357" s="115">
        <f t="shared" si="944"/>
        <v>0</v>
      </c>
      <c r="M357" s="115">
        <f t="shared" si="944"/>
        <v>0</v>
      </c>
      <c r="N357" s="115">
        <f t="shared" si="944"/>
        <v>0</v>
      </c>
      <c r="O357" s="115">
        <f t="shared" si="944"/>
        <v>0</v>
      </c>
      <c r="P357" s="115">
        <f t="shared" si="944"/>
        <v>0</v>
      </c>
      <c r="Q357" s="115">
        <f t="shared" si="944"/>
        <v>0</v>
      </c>
      <c r="R357" s="115">
        <f t="shared" si="944"/>
        <v>0</v>
      </c>
      <c r="S357" s="115">
        <f t="shared" si="944"/>
        <v>0</v>
      </c>
      <c r="T357" s="115">
        <f t="shared" si="944"/>
        <v>0</v>
      </c>
      <c r="U357" s="115">
        <f t="shared" si="944"/>
        <v>0</v>
      </c>
      <c r="V357" s="115">
        <f t="shared" si="944"/>
        <v>0</v>
      </c>
      <c r="W357" s="115">
        <f t="shared" si="944"/>
        <v>0</v>
      </c>
      <c r="X357" s="115">
        <f t="shared" si="944"/>
        <v>0</v>
      </c>
      <c r="Y357" s="115">
        <f t="shared" si="944"/>
        <v>0</v>
      </c>
      <c r="Z357" s="115">
        <f t="shared" si="944"/>
        <v>0</v>
      </c>
      <c r="AA357" s="115">
        <f t="shared" si="944"/>
        <v>0</v>
      </c>
      <c r="AB357" s="115">
        <f t="shared" si="944"/>
        <v>0</v>
      </c>
      <c r="AC357" s="115">
        <f t="shared" si="944"/>
        <v>0</v>
      </c>
      <c r="AD357" s="115">
        <f t="shared" si="944"/>
        <v>0</v>
      </c>
      <c r="AE357" s="115">
        <f t="shared" si="944"/>
        <v>0</v>
      </c>
      <c r="AF357" s="115">
        <f t="shared" si="944"/>
        <v>0</v>
      </c>
      <c r="AG357" s="115">
        <f t="shared" si="944"/>
        <v>0</v>
      </c>
      <c r="AH357" s="115">
        <f t="shared" si="944"/>
        <v>0</v>
      </c>
      <c r="AI357" s="115">
        <f t="shared" si="944"/>
        <v>0</v>
      </c>
      <c r="AJ357" s="115">
        <f t="shared" si="944"/>
        <v>0</v>
      </c>
      <c r="AK357" s="115">
        <f t="shared" si="944"/>
        <v>0</v>
      </c>
      <c r="AL357" s="115">
        <f t="shared" si="944"/>
        <v>0</v>
      </c>
      <c r="AM357" s="115">
        <f t="shared" si="944"/>
        <v>0</v>
      </c>
      <c r="AN357" s="115">
        <f t="shared" si="944"/>
        <v>0</v>
      </c>
      <c r="AO357" s="115">
        <f t="shared" si="944"/>
        <v>0</v>
      </c>
      <c r="AP357" s="115">
        <f t="shared" si="944"/>
        <v>0</v>
      </c>
      <c r="AQ357" s="115">
        <f t="shared" si="944"/>
        <v>0</v>
      </c>
      <c r="AR357" s="115">
        <f t="shared" si="944"/>
        <v>0</v>
      </c>
      <c r="AS357" s="115">
        <f t="shared" si="944"/>
        <v>0</v>
      </c>
      <c r="AT357" s="115">
        <f t="shared" si="944"/>
        <v>0</v>
      </c>
      <c r="AU357" s="115">
        <f t="shared" si="944"/>
        <v>0</v>
      </c>
      <c r="AV357" s="115">
        <f t="shared" si="944"/>
        <v>0</v>
      </c>
      <c r="AW357" s="115">
        <f t="shared" si="944"/>
        <v>0</v>
      </c>
      <c r="AX357" s="115">
        <f t="shared" si="944"/>
        <v>0</v>
      </c>
      <c r="AY357" s="115">
        <f t="shared" si="944"/>
        <v>0</v>
      </c>
      <c r="AZ357" s="115">
        <f t="shared" si="944"/>
        <v>0</v>
      </c>
      <c r="BA357" s="115">
        <f t="shared" si="944"/>
        <v>0</v>
      </c>
      <c r="BB357" s="115">
        <f t="shared" si="944"/>
        <v>0</v>
      </c>
      <c r="BC357" s="115">
        <f t="shared" si="944"/>
        <v>0</v>
      </c>
      <c r="BD357" s="115">
        <f t="shared" si="944"/>
        <v>0</v>
      </c>
      <c r="BE357" s="115">
        <f t="shared" si="944"/>
        <v>0</v>
      </c>
      <c r="BF357" s="115">
        <f t="shared" si="944"/>
        <v>0</v>
      </c>
      <c r="BG357" s="115">
        <f t="shared" si="944"/>
        <v>0</v>
      </c>
      <c r="BH357" s="115">
        <f t="shared" si="944"/>
        <v>0</v>
      </c>
      <c r="BI357" s="115">
        <f t="shared" si="944"/>
        <v>0</v>
      </c>
      <c r="BJ357" s="115">
        <f t="shared" si="944"/>
        <v>0</v>
      </c>
      <c r="BK357" s="115">
        <f t="shared" si="944"/>
        <v>0</v>
      </c>
      <c r="BL357" s="115">
        <f>BK361</f>
        <v>-151.54938729166665</v>
      </c>
      <c r="BM357" s="115">
        <f>BL361</f>
        <v>-904.3993872916667</v>
      </c>
      <c r="BN357" s="115">
        <f>BM361</f>
        <v>-1859.5793872916665</v>
      </c>
      <c r="BO357" s="115">
        <f t="shared" ref="BO357" si="945">BN361</f>
        <v>-2663.7893872916666</v>
      </c>
      <c r="BP357" s="115">
        <f t="shared" ref="BP357" si="946">BO361</f>
        <v>-4184.3493872916661</v>
      </c>
      <c r="BQ357" s="115">
        <f t="shared" ref="BQ357" si="947">BP361</f>
        <v>-6900.0099999999993</v>
      </c>
      <c r="BR357" s="115">
        <f t="shared" ref="BR357" si="948">BQ361</f>
        <v>-10287.939999999999</v>
      </c>
      <c r="BS357" s="115">
        <f t="shared" ref="BS357" si="949">BR361</f>
        <v>-13445.419999999998</v>
      </c>
      <c r="BT357" s="115">
        <f t="shared" ref="BT357" si="950">BS361</f>
        <v>-16021.579999999998</v>
      </c>
      <c r="BU357" s="115">
        <f t="shared" ref="BU357" si="951">BT361</f>
        <v>-17941.589999999997</v>
      </c>
      <c r="BV357" s="115">
        <f t="shared" ref="BV357" si="952">BU361</f>
        <v>-19971.649999999998</v>
      </c>
      <c r="BW357" s="115">
        <f t="shared" ref="BW357" si="953">BV361</f>
        <v>-22044.379999999997</v>
      </c>
      <c r="BX357" s="115">
        <f t="shared" ref="BX357" si="954">BW361</f>
        <v>-23703.239999999998</v>
      </c>
      <c r="BY357" s="115">
        <f t="shared" ref="BY357" si="955">BX361</f>
        <v>-23703.239999999998</v>
      </c>
      <c r="BZ357" s="115">
        <f t="shared" ref="BZ357" si="956">BY361</f>
        <v>-23703.239999999998</v>
      </c>
      <c r="CA357" s="115">
        <f t="shared" ref="CA357" si="957">BZ361</f>
        <v>-23703.239999999998</v>
      </c>
    </row>
    <row r="358" spans="1:79" x14ac:dyDescent="0.2">
      <c r="A358" s="121"/>
      <c r="B358" s="116" t="s">
        <v>258</v>
      </c>
      <c r="C358" s="116"/>
      <c r="D358" s="123">
        <v>0</v>
      </c>
      <c r="E358" s="123">
        <v>0</v>
      </c>
      <c r="F358" s="123">
        <v>0</v>
      </c>
      <c r="G358" s="123">
        <v>0</v>
      </c>
      <c r="H358" s="123">
        <v>0</v>
      </c>
      <c r="I358" s="123">
        <v>0</v>
      </c>
      <c r="J358" s="123">
        <v>0</v>
      </c>
      <c r="K358" s="123">
        <v>0</v>
      </c>
      <c r="L358" s="123">
        <v>0</v>
      </c>
      <c r="M358" s="123">
        <v>0</v>
      </c>
      <c r="N358" s="123">
        <v>0</v>
      </c>
      <c r="O358" s="123">
        <v>0</v>
      </c>
      <c r="P358" s="123">
        <v>0</v>
      </c>
      <c r="Q358" s="123">
        <v>0</v>
      </c>
      <c r="R358" s="123">
        <v>0</v>
      </c>
      <c r="S358" s="123">
        <v>0</v>
      </c>
      <c r="T358" s="123">
        <v>0</v>
      </c>
      <c r="U358" s="123">
        <v>0</v>
      </c>
      <c r="V358" s="123">
        <v>0</v>
      </c>
      <c r="W358" s="123">
        <v>0</v>
      </c>
      <c r="X358" s="123">
        <v>0</v>
      </c>
      <c r="Y358" s="123">
        <v>0</v>
      </c>
      <c r="Z358" s="123">
        <v>0</v>
      </c>
      <c r="AA358" s="123">
        <v>0</v>
      </c>
      <c r="AB358" s="123">
        <v>0</v>
      </c>
      <c r="AC358" s="123">
        <v>0</v>
      </c>
      <c r="AD358" s="123">
        <v>0</v>
      </c>
      <c r="AE358" s="123">
        <v>0</v>
      </c>
      <c r="AF358" s="123">
        <v>0</v>
      </c>
      <c r="AG358" s="123">
        <v>0</v>
      </c>
      <c r="AH358" s="123">
        <v>0</v>
      </c>
      <c r="AI358" s="123">
        <v>0</v>
      </c>
      <c r="AJ358" s="123">
        <v>0</v>
      </c>
      <c r="AK358" s="123">
        <v>0</v>
      </c>
      <c r="AL358" s="123">
        <v>0</v>
      </c>
      <c r="AM358" s="123">
        <v>0</v>
      </c>
      <c r="AN358" s="123">
        <v>0</v>
      </c>
      <c r="AO358" s="123">
        <v>0</v>
      </c>
      <c r="AP358" s="123">
        <v>0</v>
      </c>
      <c r="AQ358" s="123">
        <v>0</v>
      </c>
      <c r="AR358" s="123">
        <v>0</v>
      </c>
      <c r="AS358" s="123">
        <v>0</v>
      </c>
      <c r="AT358" s="123">
        <v>0</v>
      </c>
      <c r="AU358" s="123">
        <v>0</v>
      </c>
      <c r="AV358" s="123">
        <v>0</v>
      </c>
      <c r="AW358" s="123">
        <v>0</v>
      </c>
      <c r="AX358" s="123">
        <v>0</v>
      </c>
      <c r="AY358" s="123">
        <v>0</v>
      </c>
      <c r="AZ358" s="123">
        <v>0</v>
      </c>
      <c r="BA358" s="123">
        <v>0</v>
      </c>
      <c r="BB358" s="123">
        <v>0</v>
      </c>
      <c r="BC358" s="123">
        <v>0</v>
      </c>
      <c r="BD358" s="123">
        <v>0</v>
      </c>
      <c r="BE358" s="123">
        <v>0</v>
      </c>
      <c r="BF358" s="123">
        <v>0</v>
      </c>
      <c r="BG358" s="123">
        <v>0</v>
      </c>
      <c r="BH358" s="123">
        <v>0</v>
      </c>
      <c r="BI358" s="123">
        <v>0</v>
      </c>
      <c r="BJ358" s="123">
        <v>0</v>
      </c>
      <c r="BK358" s="123">
        <v>0</v>
      </c>
      <c r="BL358" s="123">
        <v>0</v>
      </c>
      <c r="BM358" s="123">
        <v>0</v>
      </c>
      <c r="BN358" s="123">
        <v>0</v>
      </c>
      <c r="BO358" s="123">
        <v>0</v>
      </c>
      <c r="BP358" s="123">
        <v>151.54938729166665</v>
      </c>
      <c r="BQ358" s="123">
        <v>0</v>
      </c>
      <c r="BR358" s="123">
        <v>0</v>
      </c>
      <c r="BS358" s="123">
        <v>0</v>
      </c>
      <c r="BT358" s="123">
        <v>0</v>
      </c>
      <c r="BU358" s="123">
        <v>0</v>
      </c>
      <c r="BV358" s="123">
        <v>0</v>
      </c>
      <c r="BW358" s="123">
        <v>0</v>
      </c>
      <c r="BX358" s="123"/>
      <c r="BY358" s="123"/>
      <c r="BZ358" s="123"/>
      <c r="CA358" s="123"/>
    </row>
    <row r="359" spans="1:79" x14ac:dyDescent="0.2">
      <c r="A359" s="116"/>
      <c r="B359" s="116" t="s">
        <v>279</v>
      </c>
      <c r="C359" s="124"/>
      <c r="D359" s="305">
        <v>0</v>
      </c>
      <c r="E359" s="305">
        <v>0</v>
      </c>
      <c r="F359" s="305">
        <v>0</v>
      </c>
      <c r="G359" s="305">
        <v>0</v>
      </c>
      <c r="H359" s="305">
        <v>0</v>
      </c>
      <c r="I359" s="305">
        <v>0</v>
      </c>
      <c r="J359" s="305">
        <v>0</v>
      </c>
      <c r="K359" s="305">
        <v>0</v>
      </c>
      <c r="L359" s="305">
        <v>0</v>
      </c>
      <c r="M359" s="305">
        <v>0</v>
      </c>
      <c r="N359" s="305">
        <v>0</v>
      </c>
      <c r="O359" s="305">
        <v>0</v>
      </c>
      <c r="P359" s="305">
        <v>0</v>
      </c>
      <c r="Q359" s="305">
        <v>0</v>
      </c>
      <c r="R359" s="305">
        <v>0</v>
      </c>
      <c r="S359" s="305">
        <v>0</v>
      </c>
      <c r="T359" s="305">
        <v>0</v>
      </c>
      <c r="U359" s="305">
        <v>0</v>
      </c>
      <c r="V359" s="305">
        <v>0</v>
      </c>
      <c r="W359" s="305">
        <v>0</v>
      </c>
      <c r="X359" s="305">
        <v>0</v>
      </c>
      <c r="Y359" s="305">
        <v>0</v>
      </c>
      <c r="Z359" s="305">
        <v>0</v>
      </c>
      <c r="AA359" s="305">
        <v>0</v>
      </c>
      <c r="AB359" s="305">
        <v>0</v>
      </c>
      <c r="AC359" s="305">
        <v>0</v>
      </c>
      <c r="AD359" s="305">
        <v>0</v>
      </c>
      <c r="AE359" s="305">
        <v>0</v>
      </c>
      <c r="AF359" s="305">
        <v>0</v>
      </c>
      <c r="AG359" s="305">
        <v>0</v>
      </c>
      <c r="AH359" s="305">
        <v>0</v>
      </c>
      <c r="AI359" s="305">
        <v>0</v>
      </c>
      <c r="AJ359" s="305">
        <v>0</v>
      </c>
      <c r="AK359" s="305">
        <v>0</v>
      </c>
      <c r="AL359" s="305">
        <v>0</v>
      </c>
      <c r="AM359" s="305">
        <v>0</v>
      </c>
      <c r="AN359" s="305">
        <v>0</v>
      </c>
      <c r="AO359" s="305">
        <v>0</v>
      </c>
      <c r="AP359" s="305">
        <v>0</v>
      </c>
      <c r="AQ359" s="305">
        <v>0</v>
      </c>
      <c r="AR359" s="305">
        <v>0</v>
      </c>
      <c r="AS359" s="305">
        <v>0</v>
      </c>
      <c r="AT359" s="305">
        <v>0</v>
      </c>
      <c r="AU359" s="305">
        <v>0</v>
      </c>
      <c r="AV359" s="305">
        <v>0</v>
      </c>
      <c r="AW359" s="305">
        <v>0</v>
      </c>
      <c r="AX359" s="305">
        <v>0</v>
      </c>
      <c r="AY359" s="305">
        <v>0</v>
      </c>
      <c r="AZ359" s="305">
        <v>0</v>
      </c>
      <c r="BA359" s="305">
        <v>0</v>
      </c>
      <c r="BB359" s="305">
        <v>0</v>
      </c>
      <c r="BC359" s="305">
        <v>0</v>
      </c>
      <c r="BD359" s="305">
        <v>0</v>
      </c>
      <c r="BE359" s="305">
        <v>0</v>
      </c>
      <c r="BF359" s="305">
        <v>0</v>
      </c>
      <c r="BG359" s="305">
        <v>0</v>
      </c>
      <c r="BH359" s="305">
        <v>0</v>
      </c>
      <c r="BI359" s="305">
        <v>0</v>
      </c>
      <c r="BJ359" s="305">
        <v>0</v>
      </c>
      <c r="BK359" s="305">
        <v>-151.54938729166665</v>
      </c>
      <c r="BL359" s="117">
        <f>'FPC Sch 10&amp;31'!C22</f>
        <v>-752.85</v>
      </c>
      <c r="BM359" s="117">
        <f>'FPC Sch 10&amp;31'!D22</f>
        <v>-955.18</v>
      </c>
      <c r="BN359" s="117">
        <f>'FPC Sch 10&amp;31'!E22</f>
        <v>-804.21</v>
      </c>
      <c r="BO359" s="117">
        <f>'FPC Sch 10&amp;31'!F22</f>
        <v>-1520.56</v>
      </c>
      <c r="BP359" s="117">
        <f>'FPC Sch 10&amp;31'!G22</f>
        <v>-2867.21</v>
      </c>
      <c r="BQ359" s="117">
        <f>'FPC Sch 10&amp;31'!H22</f>
        <v>-3387.93</v>
      </c>
      <c r="BR359" s="117">
        <f>'FPC Sch 10&amp;31'!I22</f>
        <v>-3157.48</v>
      </c>
      <c r="BS359" s="117">
        <f>'FPC Sch 10&amp;31'!J22</f>
        <v>-2576.16</v>
      </c>
      <c r="BT359" s="117">
        <f>'FPC Sch 10&amp;31'!K22</f>
        <v>-1920.01</v>
      </c>
      <c r="BU359" s="117">
        <f>'FPC Sch 10&amp;31'!L22</f>
        <v>-2030.06</v>
      </c>
      <c r="BV359" s="117">
        <f>'FPC Sch 10&amp;31'!M22</f>
        <v>-2072.73</v>
      </c>
      <c r="BW359" s="117">
        <f>'FPC Sch 10&amp;31'!N22</f>
        <v>-1658.86</v>
      </c>
      <c r="BX359" s="117"/>
      <c r="BY359" s="117"/>
      <c r="BZ359" s="123"/>
      <c r="CA359" s="123"/>
    </row>
    <row r="360" spans="1:79" x14ac:dyDescent="0.2">
      <c r="B360" s="39" t="s">
        <v>260</v>
      </c>
      <c r="D360" s="118">
        <f t="shared" ref="D360:BO360" si="958">SUM(D358:D359)</f>
        <v>0</v>
      </c>
      <c r="E360" s="118">
        <f t="shared" si="958"/>
        <v>0</v>
      </c>
      <c r="F360" s="118">
        <f t="shared" si="958"/>
        <v>0</v>
      </c>
      <c r="G360" s="118">
        <f t="shared" si="958"/>
        <v>0</v>
      </c>
      <c r="H360" s="118">
        <f t="shared" si="958"/>
        <v>0</v>
      </c>
      <c r="I360" s="118">
        <f t="shared" si="958"/>
        <v>0</v>
      </c>
      <c r="J360" s="118">
        <f t="shared" si="958"/>
        <v>0</v>
      </c>
      <c r="K360" s="118">
        <f t="shared" si="958"/>
        <v>0</v>
      </c>
      <c r="L360" s="118">
        <f t="shared" si="958"/>
        <v>0</v>
      </c>
      <c r="M360" s="118">
        <f t="shared" si="958"/>
        <v>0</v>
      </c>
      <c r="N360" s="118">
        <f t="shared" si="958"/>
        <v>0</v>
      </c>
      <c r="O360" s="118">
        <f t="shared" si="958"/>
        <v>0</v>
      </c>
      <c r="P360" s="118">
        <f t="shared" si="958"/>
        <v>0</v>
      </c>
      <c r="Q360" s="118">
        <f t="shared" si="958"/>
        <v>0</v>
      </c>
      <c r="R360" s="118">
        <f t="shared" si="958"/>
        <v>0</v>
      </c>
      <c r="S360" s="118">
        <f t="shared" si="958"/>
        <v>0</v>
      </c>
      <c r="T360" s="118">
        <f t="shared" si="958"/>
        <v>0</v>
      </c>
      <c r="U360" s="118">
        <f t="shared" si="958"/>
        <v>0</v>
      </c>
      <c r="V360" s="118">
        <f t="shared" si="958"/>
        <v>0</v>
      </c>
      <c r="W360" s="118">
        <f t="shared" si="958"/>
        <v>0</v>
      </c>
      <c r="X360" s="118">
        <f t="shared" si="958"/>
        <v>0</v>
      </c>
      <c r="Y360" s="118">
        <f t="shared" si="958"/>
        <v>0</v>
      </c>
      <c r="Z360" s="118">
        <f t="shared" si="958"/>
        <v>0</v>
      </c>
      <c r="AA360" s="118">
        <f t="shared" si="958"/>
        <v>0</v>
      </c>
      <c r="AB360" s="118">
        <f t="shared" si="958"/>
        <v>0</v>
      </c>
      <c r="AC360" s="118">
        <f t="shared" si="958"/>
        <v>0</v>
      </c>
      <c r="AD360" s="118">
        <f t="shared" si="958"/>
        <v>0</v>
      </c>
      <c r="AE360" s="118">
        <f t="shared" si="958"/>
        <v>0</v>
      </c>
      <c r="AF360" s="118">
        <f t="shared" si="958"/>
        <v>0</v>
      </c>
      <c r="AG360" s="118">
        <f t="shared" si="958"/>
        <v>0</v>
      </c>
      <c r="AH360" s="118">
        <f t="shared" si="958"/>
        <v>0</v>
      </c>
      <c r="AI360" s="118">
        <f t="shared" si="958"/>
        <v>0</v>
      </c>
      <c r="AJ360" s="118">
        <f t="shared" si="958"/>
        <v>0</v>
      </c>
      <c r="AK360" s="118">
        <f t="shared" si="958"/>
        <v>0</v>
      </c>
      <c r="AL360" s="118">
        <f t="shared" si="958"/>
        <v>0</v>
      </c>
      <c r="AM360" s="118">
        <f t="shared" si="958"/>
        <v>0</v>
      </c>
      <c r="AN360" s="118">
        <f t="shared" si="958"/>
        <v>0</v>
      </c>
      <c r="AO360" s="118">
        <f t="shared" si="958"/>
        <v>0</v>
      </c>
      <c r="AP360" s="118">
        <f t="shared" si="958"/>
        <v>0</v>
      </c>
      <c r="AQ360" s="118">
        <f t="shared" si="958"/>
        <v>0</v>
      </c>
      <c r="AR360" s="118">
        <f t="shared" si="958"/>
        <v>0</v>
      </c>
      <c r="AS360" s="118">
        <f t="shared" si="958"/>
        <v>0</v>
      </c>
      <c r="AT360" s="118">
        <f t="shared" si="958"/>
        <v>0</v>
      </c>
      <c r="AU360" s="118">
        <f t="shared" si="958"/>
        <v>0</v>
      </c>
      <c r="AV360" s="118">
        <f t="shared" si="958"/>
        <v>0</v>
      </c>
      <c r="AW360" s="118">
        <f t="shared" si="958"/>
        <v>0</v>
      </c>
      <c r="AX360" s="118">
        <f t="shared" si="958"/>
        <v>0</v>
      </c>
      <c r="AY360" s="118">
        <f t="shared" si="958"/>
        <v>0</v>
      </c>
      <c r="AZ360" s="118">
        <f t="shared" si="958"/>
        <v>0</v>
      </c>
      <c r="BA360" s="118">
        <f t="shared" si="958"/>
        <v>0</v>
      </c>
      <c r="BB360" s="118">
        <f t="shared" si="958"/>
        <v>0</v>
      </c>
      <c r="BC360" s="118">
        <f t="shared" si="958"/>
        <v>0</v>
      </c>
      <c r="BD360" s="118">
        <f t="shared" si="958"/>
        <v>0</v>
      </c>
      <c r="BE360" s="118">
        <f t="shared" si="958"/>
        <v>0</v>
      </c>
      <c r="BF360" s="118">
        <f t="shared" si="958"/>
        <v>0</v>
      </c>
      <c r="BG360" s="118">
        <f t="shared" si="958"/>
        <v>0</v>
      </c>
      <c r="BH360" s="118">
        <f t="shared" si="958"/>
        <v>0</v>
      </c>
      <c r="BI360" s="118">
        <f t="shared" si="958"/>
        <v>0</v>
      </c>
      <c r="BJ360" s="118">
        <f t="shared" si="958"/>
        <v>0</v>
      </c>
      <c r="BK360" s="118">
        <f t="shared" si="958"/>
        <v>-151.54938729166665</v>
      </c>
      <c r="BL360" s="118">
        <f t="shared" si="958"/>
        <v>-752.85</v>
      </c>
      <c r="BM360" s="118">
        <f t="shared" si="958"/>
        <v>-955.18</v>
      </c>
      <c r="BN360" s="118">
        <f t="shared" si="958"/>
        <v>-804.21</v>
      </c>
      <c r="BO360" s="118">
        <f t="shared" si="958"/>
        <v>-1520.56</v>
      </c>
      <c r="BP360" s="118">
        <f t="shared" ref="BP360:BV360" si="959">SUM(BP358:BP359)</f>
        <v>-2715.6606127083332</v>
      </c>
      <c r="BQ360" s="118">
        <f t="shared" si="959"/>
        <v>-3387.93</v>
      </c>
      <c r="BR360" s="118">
        <f t="shared" si="959"/>
        <v>-3157.48</v>
      </c>
      <c r="BS360" s="118">
        <f t="shared" si="959"/>
        <v>-2576.16</v>
      </c>
      <c r="BT360" s="118">
        <f t="shared" si="959"/>
        <v>-1920.01</v>
      </c>
      <c r="BU360" s="118">
        <f t="shared" si="959"/>
        <v>-2030.06</v>
      </c>
      <c r="BV360" s="118">
        <f t="shared" si="959"/>
        <v>-2072.73</v>
      </c>
      <c r="BW360" s="118">
        <f t="shared" ref="BW360:CA360" si="960">SUM(BW358:BW359)</f>
        <v>-1658.86</v>
      </c>
      <c r="BX360" s="118">
        <f t="shared" si="960"/>
        <v>0</v>
      </c>
      <c r="BY360" s="118">
        <f t="shared" si="960"/>
        <v>0</v>
      </c>
      <c r="BZ360" s="118">
        <f t="shared" si="960"/>
        <v>0</v>
      </c>
      <c r="CA360" s="118">
        <f t="shared" si="960"/>
        <v>0</v>
      </c>
    </row>
    <row r="361" spans="1:79" x14ac:dyDescent="0.2">
      <c r="B361" s="39" t="s">
        <v>261</v>
      </c>
      <c r="D361" s="115">
        <f t="shared" ref="D361:BO361" si="961">D357+D360</f>
        <v>0</v>
      </c>
      <c r="E361" s="115">
        <f t="shared" si="961"/>
        <v>0</v>
      </c>
      <c r="F361" s="115">
        <f t="shared" si="961"/>
        <v>0</v>
      </c>
      <c r="G361" s="115">
        <f t="shared" si="961"/>
        <v>0</v>
      </c>
      <c r="H361" s="115">
        <f t="shared" si="961"/>
        <v>0</v>
      </c>
      <c r="I361" s="115">
        <f t="shared" si="961"/>
        <v>0</v>
      </c>
      <c r="J361" s="115">
        <f t="shared" si="961"/>
        <v>0</v>
      </c>
      <c r="K361" s="115">
        <f t="shared" si="961"/>
        <v>0</v>
      </c>
      <c r="L361" s="115">
        <f t="shared" si="961"/>
        <v>0</v>
      </c>
      <c r="M361" s="115">
        <f t="shared" si="961"/>
        <v>0</v>
      </c>
      <c r="N361" s="115">
        <f t="shared" si="961"/>
        <v>0</v>
      </c>
      <c r="O361" s="115">
        <f t="shared" si="961"/>
        <v>0</v>
      </c>
      <c r="P361" s="115">
        <f t="shared" si="961"/>
        <v>0</v>
      </c>
      <c r="Q361" s="115">
        <f t="shared" si="961"/>
        <v>0</v>
      </c>
      <c r="R361" s="115">
        <f t="shared" si="961"/>
        <v>0</v>
      </c>
      <c r="S361" s="115">
        <f t="shared" si="961"/>
        <v>0</v>
      </c>
      <c r="T361" s="115">
        <f t="shared" si="961"/>
        <v>0</v>
      </c>
      <c r="U361" s="115">
        <f t="shared" si="961"/>
        <v>0</v>
      </c>
      <c r="V361" s="115">
        <f t="shared" si="961"/>
        <v>0</v>
      </c>
      <c r="W361" s="115">
        <f t="shared" si="961"/>
        <v>0</v>
      </c>
      <c r="X361" s="115">
        <f t="shared" si="961"/>
        <v>0</v>
      </c>
      <c r="Y361" s="115">
        <f t="shared" si="961"/>
        <v>0</v>
      </c>
      <c r="Z361" s="115">
        <f t="shared" si="961"/>
        <v>0</v>
      </c>
      <c r="AA361" s="115">
        <f t="shared" si="961"/>
        <v>0</v>
      </c>
      <c r="AB361" s="115">
        <f t="shared" si="961"/>
        <v>0</v>
      </c>
      <c r="AC361" s="115">
        <f t="shared" si="961"/>
        <v>0</v>
      </c>
      <c r="AD361" s="115">
        <f t="shared" si="961"/>
        <v>0</v>
      </c>
      <c r="AE361" s="115">
        <f t="shared" si="961"/>
        <v>0</v>
      </c>
      <c r="AF361" s="115">
        <f t="shared" si="961"/>
        <v>0</v>
      </c>
      <c r="AG361" s="115">
        <f t="shared" si="961"/>
        <v>0</v>
      </c>
      <c r="AH361" s="115">
        <f t="shared" si="961"/>
        <v>0</v>
      </c>
      <c r="AI361" s="115">
        <f t="shared" si="961"/>
        <v>0</v>
      </c>
      <c r="AJ361" s="115">
        <f t="shared" si="961"/>
        <v>0</v>
      </c>
      <c r="AK361" s="115">
        <f t="shared" si="961"/>
        <v>0</v>
      </c>
      <c r="AL361" s="115">
        <f t="shared" si="961"/>
        <v>0</v>
      </c>
      <c r="AM361" s="115">
        <f t="shared" si="961"/>
        <v>0</v>
      </c>
      <c r="AN361" s="115">
        <f t="shared" si="961"/>
        <v>0</v>
      </c>
      <c r="AO361" s="115">
        <f t="shared" si="961"/>
        <v>0</v>
      </c>
      <c r="AP361" s="115">
        <f t="shared" si="961"/>
        <v>0</v>
      </c>
      <c r="AQ361" s="115">
        <f t="shared" si="961"/>
        <v>0</v>
      </c>
      <c r="AR361" s="115">
        <f t="shared" si="961"/>
        <v>0</v>
      </c>
      <c r="AS361" s="115">
        <f t="shared" si="961"/>
        <v>0</v>
      </c>
      <c r="AT361" s="115">
        <f t="shared" si="961"/>
        <v>0</v>
      </c>
      <c r="AU361" s="115">
        <f t="shared" si="961"/>
        <v>0</v>
      </c>
      <c r="AV361" s="115">
        <f t="shared" si="961"/>
        <v>0</v>
      </c>
      <c r="AW361" s="115">
        <f t="shared" si="961"/>
        <v>0</v>
      </c>
      <c r="AX361" s="115">
        <f t="shared" si="961"/>
        <v>0</v>
      </c>
      <c r="AY361" s="115">
        <f t="shared" si="961"/>
        <v>0</v>
      </c>
      <c r="AZ361" s="115">
        <f t="shared" si="961"/>
        <v>0</v>
      </c>
      <c r="BA361" s="115">
        <f t="shared" si="961"/>
        <v>0</v>
      </c>
      <c r="BB361" s="115">
        <f t="shared" si="961"/>
        <v>0</v>
      </c>
      <c r="BC361" s="115">
        <f t="shared" si="961"/>
        <v>0</v>
      </c>
      <c r="BD361" s="115">
        <f t="shared" si="961"/>
        <v>0</v>
      </c>
      <c r="BE361" s="115">
        <f t="shared" si="961"/>
        <v>0</v>
      </c>
      <c r="BF361" s="115">
        <f t="shared" si="961"/>
        <v>0</v>
      </c>
      <c r="BG361" s="115">
        <f t="shared" si="961"/>
        <v>0</v>
      </c>
      <c r="BH361" s="115">
        <f t="shared" si="961"/>
        <v>0</v>
      </c>
      <c r="BI361" s="115">
        <f t="shared" si="961"/>
        <v>0</v>
      </c>
      <c r="BJ361" s="115">
        <f t="shared" si="961"/>
        <v>0</v>
      </c>
      <c r="BK361" s="115">
        <f t="shared" si="961"/>
        <v>-151.54938729166665</v>
      </c>
      <c r="BL361" s="115">
        <f t="shared" si="961"/>
        <v>-904.3993872916667</v>
      </c>
      <c r="BM361" s="115">
        <f t="shared" si="961"/>
        <v>-1859.5793872916665</v>
      </c>
      <c r="BN361" s="115">
        <f t="shared" si="961"/>
        <v>-2663.7893872916666</v>
      </c>
      <c r="BO361" s="115">
        <f t="shared" si="961"/>
        <v>-4184.3493872916661</v>
      </c>
      <c r="BP361" s="115">
        <f t="shared" ref="BP361:BV361" si="962">BP357+BP360</f>
        <v>-6900.0099999999993</v>
      </c>
      <c r="BQ361" s="115">
        <f t="shared" si="962"/>
        <v>-10287.939999999999</v>
      </c>
      <c r="BR361" s="115">
        <f t="shared" si="962"/>
        <v>-13445.419999999998</v>
      </c>
      <c r="BS361" s="115">
        <f t="shared" si="962"/>
        <v>-16021.579999999998</v>
      </c>
      <c r="BT361" s="115">
        <f t="shared" si="962"/>
        <v>-17941.589999999997</v>
      </c>
      <c r="BU361" s="115">
        <f t="shared" si="962"/>
        <v>-19971.649999999998</v>
      </c>
      <c r="BV361" s="115">
        <f t="shared" si="962"/>
        <v>-22044.379999999997</v>
      </c>
      <c r="BW361" s="115">
        <f t="shared" ref="BW361:CA361" si="963">BW357+BW360</f>
        <v>-23703.239999999998</v>
      </c>
      <c r="BX361" s="115">
        <f t="shared" si="963"/>
        <v>-23703.239999999998</v>
      </c>
      <c r="BY361" s="115">
        <f t="shared" si="963"/>
        <v>-23703.239999999998</v>
      </c>
      <c r="BZ361" s="115">
        <f t="shared" si="963"/>
        <v>-23703.239999999998</v>
      </c>
      <c r="CA361" s="115">
        <f t="shared" si="963"/>
        <v>-23703.239999999998</v>
      </c>
    </row>
    <row r="362" spans="1:79" x14ac:dyDescent="0.2"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  <c r="AB362" s="114"/>
      <c r="AC362" s="114"/>
      <c r="AD362" s="114"/>
      <c r="AE362" s="114"/>
      <c r="AF362" s="114"/>
      <c r="AG362" s="114"/>
      <c r="AH362" s="114"/>
      <c r="AI362" s="114"/>
      <c r="AJ362" s="114"/>
      <c r="AK362" s="114"/>
      <c r="AL362" s="114"/>
      <c r="AM362" s="114"/>
      <c r="AN362" s="114"/>
      <c r="AO362" s="114"/>
      <c r="AP362" s="114"/>
      <c r="AQ362" s="114"/>
      <c r="AR362" s="114"/>
      <c r="AS362" s="114"/>
      <c r="AT362" s="114"/>
      <c r="AU362" s="114"/>
      <c r="AV362" s="114"/>
      <c r="AW362" s="114"/>
      <c r="AX362" s="114"/>
      <c r="AY362" s="114"/>
      <c r="AZ362" s="114"/>
      <c r="BA362" s="114"/>
      <c r="BB362" s="114"/>
      <c r="BC362" s="114"/>
      <c r="BD362" s="114"/>
      <c r="BE362" s="114"/>
      <c r="BF362" s="114"/>
      <c r="BG362" s="114"/>
      <c r="BH362" s="114"/>
      <c r="BI362" s="114"/>
      <c r="BJ362" s="114"/>
      <c r="BK362" s="114"/>
      <c r="BL362" s="114"/>
      <c r="BM362" s="114"/>
      <c r="BN362" s="114"/>
      <c r="BO362" s="114"/>
      <c r="BP362" s="114"/>
      <c r="BQ362" s="114"/>
      <c r="BR362" s="114"/>
      <c r="BS362" s="114"/>
      <c r="BT362" s="114"/>
      <c r="BU362" s="114"/>
      <c r="BV362" s="114"/>
      <c r="BW362" s="115"/>
      <c r="BX362" s="115"/>
      <c r="BY362" s="115"/>
      <c r="BZ362" s="115"/>
      <c r="CA362" s="115"/>
    </row>
    <row r="363" spans="1:79" x14ac:dyDescent="0.2">
      <c r="A363" s="106" t="s">
        <v>286</v>
      </c>
      <c r="C363" s="114">
        <v>18237181</v>
      </c>
      <c r="D363" s="116"/>
      <c r="E363" s="116"/>
      <c r="F363" s="116"/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  <c r="Y363" s="116"/>
      <c r="Z363" s="116"/>
      <c r="AA363" s="116"/>
      <c r="AB363" s="116"/>
      <c r="AC363" s="116"/>
      <c r="AD363" s="116"/>
      <c r="AE363" s="116"/>
      <c r="AF363" s="116"/>
      <c r="AG363" s="116"/>
      <c r="AH363" s="116"/>
      <c r="AI363" s="116"/>
      <c r="AJ363" s="116"/>
      <c r="AK363" s="116"/>
      <c r="AL363" s="116"/>
      <c r="AM363" s="116"/>
      <c r="AN363" s="116"/>
      <c r="AO363" s="116"/>
      <c r="AP363" s="116"/>
      <c r="AQ363" s="116"/>
      <c r="AR363" s="116"/>
      <c r="AS363" s="116"/>
      <c r="AT363" s="116"/>
      <c r="AU363" s="116"/>
      <c r="AV363" s="116"/>
      <c r="AW363" s="116"/>
      <c r="AX363" s="116"/>
      <c r="AY363" s="116"/>
      <c r="AZ363" s="116"/>
      <c r="BA363" s="116"/>
      <c r="BB363" s="116"/>
      <c r="BC363" s="116"/>
      <c r="BD363" s="116"/>
      <c r="BE363" s="116"/>
      <c r="BF363" s="116"/>
      <c r="BG363" s="116"/>
      <c r="BH363" s="116"/>
      <c r="BI363" s="116"/>
      <c r="BJ363" s="116"/>
      <c r="BK363" s="116"/>
      <c r="BL363" s="116"/>
      <c r="BM363" s="116"/>
      <c r="BN363" s="116"/>
      <c r="BO363" s="116"/>
      <c r="BP363" s="116"/>
      <c r="BQ363" s="116"/>
      <c r="BR363" s="116"/>
      <c r="BS363" s="116"/>
      <c r="BT363" s="116"/>
      <c r="BU363" s="116"/>
      <c r="BV363" s="116"/>
      <c r="BY363" s="25"/>
      <c r="BZ363" s="25"/>
      <c r="CA363" s="25"/>
    </row>
    <row r="364" spans="1:79" x14ac:dyDescent="0.2">
      <c r="B364" s="39" t="s">
        <v>257</v>
      </c>
      <c r="C364" s="114"/>
      <c r="D364" s="115">
        <f t="shared" ref="D364:S364" si="964">C368</f>
        <v>0</v>
      </c>
      <c r="E364" s="115">
        <f t="shared" si="964"/>
        <v>0</v>
      </c>
      <c r="F364" s="115">
        <f t="shared" si="964"/>
        <v>0</v>
      </c>
      <c r="G364" s="115">
        <f t="shared" si="964"/>
        <v>0</v>
      </c>
      <c r="H364" s="115">
        <f t="shared" si="964"/>
        <v>0</v>
      </c>
      <c r="I364" s="115">
        <f t="shared" si="964"/>
        <v>0</v>
      </c>
      <c r="J364" s="115">
        <f t="shared" si="964"/>
        <v>0</v>
      </c>
      <c r="K364" s="115">
        <f t="shared" si="964"/>
        <v>0</v>
      </c>
      <c r="L364" s="115">
        <f t="shared" si="964"/>
        <v>0</v>
      </c>
      <c r="M364" s="115">
        <f t="shared" si="964"/>
        <v>0</v>
      </c>
      <c r="N364" s="115">
        <f t="shared" si="964"/>
        <v>0</v>
      </c>
      <c r="O364" s="115">
        <f t="shared" si="964"/>
        <v>0</v>
      </c>
      <c r="P364" s="115">
        <f t="shared" si="964"/>
        <v>0</v>
      </c>
      <c r="Q364" s="115">
        <f t="shared" si="964"/>
        <v>0</v>
      </c>
      <c r="R364" s="115">
        <f t="shared" si="964"/>
        <v>0</v>
      </c>
      <c r="S364" s="115">
        <f t="shared" si="964"/>
        <v>0</v>
      </c>
      <c r="T364" s="115">
        <f>S368</f>
        <v>0</v>
      </c>
      <c r="U364" s="115">
        <f>T368</f>
        <v>0</v>
      </c>
      <c r="V364" s="115">
        <f>U368</f>
        <v>0</v>
      </c>
      <c r="W364" s="115">
        <f t="shared" ref="W364" si="965">V368</f>
        <v>0</v>
      </c>
      <c r="X364" s="115">
        <f t="shared" ref="X364" si="966">W368</f>
        <v>0</v>
      </c>
      <c r="Y364" s="115">
        <f t="shared" ref="Y364" si="967">X368</f>
        <v>0</v>
      </c>
      <c r="Z364" s="115">
        <f t="shared" ref="Z364" si="968">Y368</f>
        <v>0</v>
      </c>
      <c r="AA364" s="115">
        <f t="shared" ref="AA364" si="969">Z368</f>
        <v>0</v>
      </c>
      <c r="AB364" s="115">
        <f t="shared" ref="AB364" si="970">AA368</f>
        <v>0</v>
      </c>
      <c r="AC364" s="115">
        <f t="shared" ref="AC364" si="971">AB368</f>
        <v>0</v>
      </c>
      <c r="AD364" s="115">
        <f t="shared" ref="AD364" si="972">AC368</f>
        <v>0</v>
      </c>
      <c r="AE364" s="115">
        <f t="shared" ref="AE364" si="973">AD368</f>
        <v>0</v>
      </c>
      <c r="AF364" s="115">
        <f t="shared" ref="AF364" si="974">AE368</f>
        <v>0</v>
      </c>
      <c r="AG364" s="115">
        <f t="shared" ref="AG364" si="975">AF368</f>
        <v>0</v>
      </c>
      <c r="AH364" s="115">
        <f t="shared" ref="AH364" si="976">AG368</f>
        <v>0</v>
      </c>
      <c r="AI364" s="115">
        <f t="shared" ref="AI364" si="977">AH368</f>
        <v>0</v>
      </c>
      <c r="AJ364" s="115">
        <f t="shared" ref="AJ364" si="978">AI368</f>
        <v>0</v>
      </c>
      <c r="AK364" s="115">
        <f t="shared" ref="AK364" si="979">AJ368</f>
        <v>0</v>
      </c>
      <c r="AL364" s="115">
        <f t="shared" ref="AL364" si="980">AK368</f>
        <v>0</v>
      </c>
      <c r="AM364" s="115">
        <f t="shared" ref="AM364" si="981">AL368</f>
        <v>0</v>
      </c>
      <c r="AN364" s="115">
        <f t="shared" ref="AN364" si="982">AM368</f>
        <v>0</v>
      </c>
      <c r="AO364" s="115">
        <f t="shared" ref="AO364" si="983">AN368</f>
        <v>0</v>
      </c>
      <c r="AP364" s="115">
        <f t="shared" ref="AP364" si="984">AO368</f>
        <v>0</v>
      </c>
      <c r="AQ364" s="115">
        <f t="shared" ref="AQ364" si="985">AP368</f>
        <v>0</v>
      </c>
      <c r="AR364" s="115">
        <f t="shared" ref="AR364" si="986">AQ368</f>
        <v>0</v>
      </c>
      <c r="AS364" s="115">
        <f t="shared" ref="AS364" si="987">AR368</f>
        <v>0</v>
      </c>
      <c r="AT364" s="115">
        <f t="shared" ref="AT364" si="988">AS368</f>
        <v>0</v>
      </c>
      <c r="AU364" s="115">
        <f t="shared" ref="AU364" si="989">AT368</f>
        <v>0</v>
      </c>
      <c r="AV364" s="115">
        <f t="shared" ref="AV364" si="990">AU368</f>
        <v>0</v>
      </c>
      <c r="AW364" s="115">
        <f t="shared" ref="AW364" si="991">AV368</f>
        <v>0</v>
      </c>
      <c r="AX364" s="115">
        <f t="shared" ref="AX364" si="992">AW368</f>
        <v>0</v>
      </c>
      <c r="AY364" s="115">
        <f t="shared" ref="AY364" si="993">AX368</f>
        <v>0</v>
      </c>
      <c r="AZ364" s="115">
        <f t="shared" ref="AZ364" si="994">AY368</f>
        <v>0</v>
      </c>
      <c r="BA364" s="115">
        <f t="shared" ref="BA364" si="995">AZ368</f>
        <v>0</v>
      </c>
      <c r="BB364" s="115">
        <f t="shared" ref="BB364" si="996">BA368</f>
        <v>0</v>
      </c>
      <c r="BC364" s="115">
        <f t="shared" ref="BC364" si="997">BB368</f>
        <v>0</v>
      </c>
      <c r="BD364" s="115">
        <f t="shared" ref="BD364" si="998">BC368</f>
        <v>0</v>
      </c>
      <c r="BE364" s="115">
        <f t="shared" ref="BE364" si="999">BD368</f>
        <v>0</v>
      </c>
      <c r="BF364" s="115">
        <f t="shared" ref="BF364" si="1000">BE368</f>
        <v>0</v>
      </c>
      <c r="BG364" s="115">
        <f t="shared" ref="BG364" si="1001">BF368</f>
        <v>0</v>
      </c>
      <c r="BH364" s="115">
        <f t="shared" ref="BH364" si="1002">BG368</f>
        <v>0</v>
      </c>
      <c r="BI364" s="115">
        <f t="shared" ref="BI364" si="1003">BH368</f>
        <v>0</v>
      </c>
      <c r="BJ364" s="115">
        <f t="shared" ref="BJ364" si="1004">BI368</f>
        <v>0</v>
      </c>
      <c r="BK364" s="115">
        <f t="shared" ref="BK364" si="1005">BJ368</f>
        <v>0</v>
      </c>
      <c r="BL364" s="115">
        <f t="shared" ref="BL364" si="1006">BK368</f>
        <v>0</v>
      </c>
      <c r="BM364" s="115">
        <f t="shared" ref="BM364" si="1007">BL368</f>
        <v>12.24</v>
      </c>
      <c r="BN364" s="115">
        <f t="shared" ref="BN364" si="1008">BM368</f>
        <v>36.729999999999997</v>
      </c>
      <c r="BO364" s="115">
        <f t="shared" ref="BO364" si="1009">BN368</f>
        <v>61.22</v>
      </c>
      <c r="BP364" s="115">
        <f t="shared" ref="BP364" si="1010">BO368</f>
        <v>86.97</v>
      </c>
      <c r="BQ364" s="115">
        <f t="shared" ref="BQ364" si="1011">BP368</f>
        <v>111.65</v>
      </c>
      <c r="BR364" s="115">
        <f t="shared" ref="BR364" si="1012">BQ368</f>
        <v>134.25</v>
      </c>
      <c r="BS364" s="115">
        <f t="shared" ref="BS364" si="1013">BR368</f>
        <v>155.68</v>
      </c>
      <c r="BT364" s="115">
        <f t="shared" ref="BT364" si="1014">BS368</f>
        <v>174.78</v>
      </c>
      <c r="BU364" s="115">
        <f t="shared" ref="BU364" si="1015">BT368</f>
        <v>191.71</v>
      </c>
      <c r="BV364" s="115">
        <f t="shared" ref="BV364" si="1016">BU368</f>
        <v>207.54000000000002</v>
      </c>
      <c r="BW364" s="115">
        <f t="shared" ref="BW364" si="1017">BV368</f>
        <v>221.18</v>
      </c>
      <c r="BX364" s="115">
        <f t="shared" ref="BX364" si="1018">BW368</f>
        <v>232.69</v>
      </c>
      <c r="BY364" s="115">
        <f t="shared" ref="BY364" si="1019">BX368</f>
        <v>232.69</v>
      </c>
      <c r="BZ364" s="115">
        <f t="shared" ref="BZ364" si="1020">BY368</f>
        <v>232.69</v>
      </c>
      <c r="CA364" s="115">
        <f t="shared" ref="CA364" si="1021">BZ368</f>
        <v>232.69</v>
      </c>
    </row>
    <row r="365" spans="1:79" x14ac:dyDescent="0.2">
      <c r="A365" s="121"/>
      <c r="B365" s="116" t="s">
        <v>258</v>
      </c>
      <c r="C365" s="116"/>
      <c r="D365" s="305">
        <v>0</v>
      </c>
      <c r="E365" s="305">
        <v>0</v>
      </c>
      <c r="F365" s="305">
        <v>0</v>
      </c>
      <c r="G365" s="305">
        <v>0</v>
      </c>
      <c r="H365" s="305">
        <v>0</v>
      </c>
      <c r="I365" s="305">
        <v>0</v>
      </c>
      <c r="J365" s="305">
        <v>0</v>
      </c>
      <c r="K365" s="305">
        <v>0</v>
      </c>
      <c r="L365" s="305">
        <v>0</v>
      </c>
      <c r="M365" s="305">
        <v>0</v>
      </c>
      <c r="N365" s="305">
        <v>0</v>
      </c>
      <c r="O365" s="305">
        <v>0</v>
      </c>
      <c r="P365" s="305">
        <v>0</v>
      </c>
      <c r="Q365" s="305">
        <v>0</v>
      </c>
      <c r="R365" s="305">
        <v>0</v>
      </c>
      <c r="S365" s="305">
        <v>0</v>
      </c>
      <c r="T365" s="305">
        <v>0</v>
      </c>
      <c r="U365" s="305">
        <v>0</v>
      </c>
      <c r="V365" s="305">
        <v>0</v>
      </c>
      <c r="W365" s="305">
        <v>0</v>
      </c>
      <c r="X365" s="305">
        <v>0</v>
      </c>
      <c r="Y365" s="305">
        <v>0</v>
      </c>
      <c r="Z365" s="305">
        <v>0</v>
      </c>
      <c r="AA365" s="305">
        <v>0</v>
      </c>
      <c r="AB365" s="305">
        <v>0</v>
      </c>
      <c r="AC365" s="305">
        <v>0</v>
      </c>
      <c r="AD365" s="305">
        <v>0</v>
      </c>
      <c r="AE365" s="305">
        <v>0</v>
      </c>
      <c r="AF365" s="305">
        <v>0</v>
      </c>
      <c r="AG365" s="305">
        <v>0</v>
      </c>
      <c r="AH365" s="305">
        <v>0</v>
      </c>
      <c r="AI365" s="305">
        <v>0</v>
      </c>
      <c r="AJ365" s="305">
        <v>0</v>
      </c>
      <c r="AK365" s="305">
        <v>0</v>
      </c>
      <c r="AL365" s="305">
        <v>0</v>
      </c>
      <c r="AM365" s="305">
        <v>0</v>
      </c>
      <c r="AN365" s="305">
        <v>0</v>
      </c>
      <c r="AO365" s="305">
        <v>0</v>
      </c>
      <c r="AP365" s="305">
        <v>0</v>
      </c>
      <c r="AQ365" s="305">
        <v>0</v>
      </c>
      <c r="AR365" s="305">
        <v>0</v>
      </c>
      <c r="AS365" s="305">
        <v>0</v>
      </c>
      <c r="AT365" s="305">
        <v>0</v>
      </c>
      <c r="AU365" s="305">
        <v>0</v>
      </c>
      <c r="AV365" s="305">
        <v>0</v>
      </c>
      <c r="AW365" s="305">
        <v>0</v>
      </c>
      <c r="AX365" s="305">
        <v>0</v>
      </c>
      <c r="AY365" s="305">
        <v>0</v>
      </c>
      <c r="AZ365" s="305">
        <v>0</v>
      </c>
      <c r="BA365" s="305">
        <v>0</v>
      </c>
      <c r="BB365" s="305">
        <v>0</v>
      </c>
      <c r="BC365" s="305">
        <v>0</v>
      </c>
      <c r="BD365" s="305">
        <v>0</v>
      </c>
      <c r="BE365" s="305">
        <v>0</v>
      </c>
      <c r="BF365" s="305">
        <v>0</v>
      </c>
      <c r="BG365" s="305">
        <v>0</v>
      </c>
      <c r="BH365" s="305">
        <v>0</v>
      </c>
      <c r="BI365" s="305">
        <v>0</v>
      </c>
      <c r="BJ365" s="305">
        <v>0</v>
      </c>
      <c r="BK365" s="305">
        <v>0</v>
      </c>
      <c r="BL365" s="305">
        <v>0</v>
      </c>
      <c r="BM365" s="305">
        <v>0</v>
      </c>
      <c r="BN365" s="305">
        <v>0</v>
      </c>
      <c r="BO365" s="305">
        <v>0</v>
      </c>
      <c r="BP365" s="305">
        <v>0</v>
      </c>
      <c r="BQ365" s="305">
        <v>0</v>
      </c>
      <c r="BR365" s="305">
        <v>0</v>
      </c>
      <c r="BS365" s="305">
        <v>0</v>
      </c>
      <c r="BT365" s="305">
        <v>0</v>
      </c>
      <c r="BU365" s="305">
        <v>0</v>
      </c>
      <c r="BV365" s="305">
        <v>0</v>
      </c>
      <c r="BW365" s="123"/>
      <c r="BX365" s="123"/>
      <c r="BY365" s="123"/>
      <c r="BZ365" s="123"/>
      <c r="CA365" s="123"/>
    </row>
    <row r="366" spans="1:79" x14ac:dyDescent="0.2">
      <c r="A366" s="116"/>
      <c r="B366" s="116" t="s">
        <v>279</v>
      </c>
      <c r="C366" s="124"/>
      <c r="D366" s="305">
        <v>0</v>
      </c>
      <c r="E366" s="305">
        <v>0</v>
      </c>
      <c r="F366" s="305">
        <v>0</v>
      </c>
      <c r="G366" s="305">
        <v>0</v>
      </c>
      <c r="H366" s="305">
        <v>0</v>
      </c>
      <c r="I366" s="305">
        <v>0</v>
      </c>
      <c r="J366" s="305">
        <v>0</v>
      </c>
      <c r="K366" s="305">
        <v>0</v>
      </c>
      <c r="L366" s="305">
        <v>0</v>
      </c>
      <c r="M366" s="305">
        <v>0</v>
      </c>
      <c r="N366" s="305">
        <v>0</v>
      </c>
      <c r="O366" s="305">
        <v>0</v>
      </c>
      <c r="P366" s="305">
        <v>0</v>
      </c>
      <c r="Q366" s="305">
        <v>0</v>
      </c>
      <c r="R366" s="305">
        <v>0</v>
      </c>
      <c r="S366" s="305">
        <v>0</v>
      </c>
      <c r="T366" s="305">
        <v>0</v>
      </c>
      <c r="U366" s="305">
        <v>0</v>
      </c>
      <c r="V366" s="305">
        <v>0</v>
      </c>
      <c r="W366" s="305">
        <v>0</v>
      </c>
      <c r="X366" s="305">
        <v>0</v>
      </c>
      <c r="Y366" s="305">
        <v>0</v>
      </c>
      <c r="Z366" s="305">
        <v>0</v>
      </c>
      <c r="AA366" s="305">
        <v>0</v>
      </c>
      <c r="AB366" s="305">
        <v>0</v>
      </c>
      <c r="AC366" s="305">
        <v>0</v>
      </c>
      <c r="AD366" s="305">
        <v>0</v>
      </c>
      <c r="AE366" s="305">
        <v>0</v>
      </c>
      <c r="AF366" s="305">
        <v>0</v>
      </c>
      <c r="AG366" s="305">
        <v>0</v>
      </c>
      <c r="AH366" s="305">
        <v>0</v>
      </c>
      <c r="AI366" s="305">
        <v>0</v>
      </c>
      <c r="AJ366" s="305">
        <v>0</v>
      </c>
      <c r="AK366" s="305">
        <v>0</v>
      </c>
      <c r="AL366" s="305">
        <v>0</v>
      </c>
      <c r="AM366" s="305">
        <v>0</v>
      </c>
      <c r="AN366" s="305">
        <v>0</v>
      </c>
      <c r="AO366" s="305">
        <v>0</v>
      </c>
      <c r="AP366" s="305">
        <v>0</v>
      </c>
      <c r="AQ366" s="305">
        <v>0</v>
      </c>
      <c r="AR366" s="305">
        <v>0</v>
      </c>
      <c r="AS366" s="305">
        <v>0</v>
      </c>
      <c r="AT366" s="305">
        <v>0</v>
      </c>
      <c r="AU366" s="305">
        <v>0</v>
      </c>
      <c r="AV366" s="305">
        <v>0</v>
      </c>
      <c r="AW366" s="305">
        <v>0</v>
      </c>
      <c r="AX366" s="305">
        <v>0</v>
      </c>
      <c r="AY366" s="305">
        <v>0</v>
      </c>
      <c r="AZ366" s="305">
        <v>0</v>
      </c>
      <c r="BA366" s="305">
        <v>0</v>
      </c>
      <c r="BB366" s="305">
        <v>0</v>
      </c>
      <c r="BC366" s="305">
        <v>0</v>
      </c>
      <c r="BD366" s="305">
        <v>0</v>
      </c>
      <c r="BE366" s="305">
        <v>0</v>
      </c>
      <c r="BF366" s="305">
        <v>0</v>
      </c>
      <c r="BG366" s="305">
        <v>0</v>
      </c>
      <c r="BH366" s="305">
        <v>0</v>
      </c>
      <c r="BI366" s="305">
        <v>0</v>
      </c>
      <c r="BJ366" s="305">
        <v>0</v>
      </c>
      <c r="BK366" s="305">
        <v>0</v>
      </c>
      <c r="BL366" s="117">
        <f>'FPC Sch 46&amp;49'!C12</f>
        <v>12.24</v>
      </c>
      <c r="BM366" s="117">
        <f>'FPC Sch 46&amp;49'!D12</f>
        <v>24.49</v>
      </c>
      <c r="BN366" s="117">
        <f>'FPC Sch 46&amp;49'!E12</f>
        <v>24.49</v>
      </c>
      <c r="BO366" s="117">
        <f>'FPC Sch 46&amp;49'!F12</f>
        <v>25.75</v>
      </c>
      <c r="BP366" s="117">
        <f>'FPC Sch 46&amp;49'!G12</f>
        <v>24.68</v>
      </c>
      <c r="BQ366" s="117">
        <f>'FPC Sch 46&amp;49'!H12</f>
        <v>22.6</v>
      </c>
      <c r="BR366" s="117">
        <f>'FPC Sch 46&amp;49'!I12</f>
        <v>21.43</v>
      </c>
      <c r="BS366" s="117">
        <f>'FPC Sch 46&amp;49'!J12</f>
        <v>19.100000000000001</v>
      </c>
      <c r="BT366" s="117">
        <f>'FPC Sch 46&amp;49'!K12</f>
        <v>16.93</v>
      </c>
      <c r="BU366" s="117">
        <f>'FPC Sch 46&amp;49'!L12</f>
        <v>15.83</v>
      </c>
      <c r="BV366" s="117">
        <f>'FPC Sch 46&amp;49'!M12</f>
        <v>13.64</v>
      </c>
      <c r="BW366" s="117">
        <f>'FPC Sch 46&amp;49'!N12</f>
        <v>11.51</v>
      </c>
      <c r="BX366" s="117"/>
      <c r="BY366" s="117"/>
      <c r="BZ366" s="117"/>
      <c r="CA366" s="117"/>
    </row>
    <row r="367" spans="1:79" s="25" customFormat="1" x14ac:dyDescent="0.2">
      <c r="B367" s="25" t="s">
        <v>260</v>
      </c>
      <c r="D367" s="118">
        <f t="shared" ref="D367:W367" si="1022">SUM(D365:D366)</f>
        <v>0</v>
      </c>
      <c r="E367" s="118">
        <f t="shared" si="1022"/>
        <v>0</v>
      </c>
      <c r="F367" s="118">
        <f t="shared" si="1022"/>
        <v>0</v>
      </c>
      <c r="G367" s="118">
        <f t="shared" si="1022"/>
        <v>0</v>
      </c>
      <c r="H367" s="118">
        <f t="shared" si="1022"/>
        <v>0</v>
      </c>
      <c r="I367" s="118">
        <f t="shared" si="1022"/>
        <v>0</v>
      </c>
      <c r="J367" s="118">
        <f t="shared" si="1022"/>
        <v>0</v>
      </c>
      <c r="K367" s="118">
        <f t="shared" si="1022"/>
        <v>0</v>
      </c>
      <c r="L367" s="118">
        <f t="shared" si="1022"/>
        <v>0</v>
      </c>
      <c r="M367" s="118">
        <f t="shared" si="1022"/>
        <v>0</v>
      </c>
      <c r="N367" s="118">
        <f t="shared" si="1022"/>
        <v>0</v>
      </c>
      <c r="O367" s="118">
        <f t="shared" si="1022"/>
        <v>0</v>
      </c>
      <c r="P367" s="118">
        <f t="shared" si="1022"/>
        <v>0</v>
      </c>
      <c r="Q367" s="118">
        <f t="shared" si="1022"/>
        <v>0</v>
      </c>
      <c r="R367" s="118">
        <f t="shared" si="1022"/>
        <v>0</v>
      </c>
      <c r="S367" s="118">
        <f t="shared" si="1022"/>
        <v>0</v>
      </c>
      <c r="T367" s="118">
        <f t="shared" si="1022"/>
        <v>0</v>
      </c>
      <c r="U367" s="118">
        <f t="shared" si="1022"/>
        <v>0</v>
      </c>
      <c r="V367" s="118">
        <f t="shared" si="1022"/>
        <v>0</v>
      </c>
      <c r="W367" s="118">
        <f t="shared" si="1022"/>
        <v>0</v>
      </c>
      <c r="X367" s="118">
        <f t="shared" ref="X367:BV367" si="1023">SUM(X365:X366)</f>
        <v>0</v>
      </c>
      <c r="Y367" s="118">
        <f t="shared" si="1023"/>
        <v>0</v>
      </c>
      <c r="Z367" s="118">
        <f t="shared" si="1023"/>
        <v>0</v>
      </c>
      <c r="AA367" s="118">
        <f t="shared" si="1023"/>
        <v>0</v>
      </c>
      <c r="AB367" s="118">
        <f t="shared" si="1023"/>
        <v>0</v>
      </c>
      <c r="AC367" s="118">
        <f t="shared" si="1023"/>
        <v>0</v>
      </c>
      <c r="AD367" s="118">
        <f t="shared" si="1023"/>
        <v>0</v>
      </c>
      <c r="AE367" s="118">
        <f t="shared" si="1023"/>
        <v>0</v>
      </c>
      <c r="AF367" s="118">
        <f t="shared" si="1023"/>
        <v>0</v>
      </c>
      <c r="AG367" s="118">
        <f t="shared" si="1023"/>
        <v>0</v>
      </c>
      <c r="AH367" s="118">
        <f t="shared" si="1023"/>
        <v>0</v>
      </c>
      <c r="AI367" s="118">
        <f t="shared" si="1023"/>
        <v>0</v>
      </c>
      <c r="AJ367" s="118">
        <f t="shared" si="1023"/>
        <v>0</v>
      </c>
      <c r="AK367" s="118">
        <f t="shared" si="1023"/>
        <v>0</v>
      </c>
      <c r="AL367" s="118">
        <f t="shared" si="1023"/>
        <v>0</v>
      </c>
      <c r="AM367" s="118">
        <f t="shared" si="1023"/>
        <v>0</v>
      </c>
      <c r="AN367" s="118">
        <f t="shared" si="1023"/>
        <v>0</v>
      </c>
      <c r="AO367" s="118">
        <f t="shared" si="1023"/>
        <v>0</v>
      </c>
      <c r="AP367" s="118">
        <f t="shared" si="1023"/>
        <v>0</v>
      </c>
      <c r="AQ367" s="118">
        <f t="shared" si="1023"/>
        <v>0</v>
      </c>
      <c r="AR367" s="118">
        <f t="shared" si="1023"/>
        <v>0</v>
      </c>
      <c r="AS367" s="118">
        <f t="shared" si="1023"/>
        <v>0</v>
      </c>
      <c r="AT367" s="118">
        <f t="shared" si="1023"/>
        <v>0</v>
      </c>
      <c r="AU367" s="118">
        <f t="shared" si="1023"/>
        <v>0</v>
      </c>
      <c r="AV367" s="118">
        <f t="shared" si="1023"/>
        <v>0</v>
      </c>
      <c r="AW367" s="118">
        <f t="shared" si="1023"/>
        <v>0</v>
      </c>
      <c r="AX367" s="118">
        <f t="shared" si="1023"/>
        <v>0</v>
      </c>
      <c r="AY367" s="118">
        <f t="shared" si="1023"/>
        <v>0</v>
      </c>
      <c r="AZ367" s="118">
        <f t="shared" si="1023"/>
        <v>0</v>
      </c>
      <c r="BA367" s="118">
        <f t="shared" si="1023"/>
        <v>0</v>
      </c>
      <c r="BB367" s="118">
        <f t="shared" si="1023"/>
        <v>0</v>
      </c>
      <c r="BC367" s="118">
        <f t="shared" si="1023"/>
        <v>0</v>
      </c>
      <c r="BD367" s="118">
        <f t="shared" si="1023"/>
        <v>0</v>
      </c>
      <c r="BE367" s="118">
        <f t="shared" si="1023"/>
        <v>0</v>
      </c>
      <c r="BF367" s="118">
        <f t="shared" si="1023"/>
        <v>0</v>
      </c>
      <c r="BG367" s="118">
        <f t="shared" si="1023"/>
        <v>0</v>
      </c>
      <c r="BH367" s="118">
        <f t="shared" si="1023"/>
        <v>0</v>
      </c>
      <c r="BI367" s="118">
        <f t="shared" si="1023"/>
        <v>0</v>
      </c>
      <c r="BJ367" s="118">
        <f t="shared" si="1023"/>
        <v>0</v>
      </c>
      <c r="BK367" s="118">
        <f t="shared" si="1023"/>
        <v>0</v>
      </c>
      <c r="BL367" s="118">
        <f t="shared" si="1023"/>
        <v>12.24</v>
      </c>
      <c r="BM367" s="118">
        <f t="shared" si="1023"/>
        <v>24.49</v>
      </c>
      <c r="BN367" s="118">
        <f t="shared" si="1023"/>
        <v>24.49</v>
      </c>
      <c r="BO367" s="118">
        <f t="shared" si="1023"/>
        <v>25.75</v>
      </c>
      <c r="BP367" s="118">
        <f t="shared" si="1023"/>
        <v>24.68</v>
      </c>
      <c r="BQ367" s="118">
        <f t="shared" si="1023"/>
        <v>22.6</v>
      </c>
      <c r="BR367" s="118">
        <f t="shared" si="1023"/>
        <v>21.43</v>
      </c>
      <c r="BS367" s="118">
        <f t="shared" si="1023"/>
        <v>19.100000000000001</v>
      </c>
      <c r="BT367" s="118">
        <f t="shared" si="1023"/>
        <v>16.93</v>
      </c>
      <c r="BU367" s="118">
        <f t="shared" si="1023"/>
        <v>15.83</v>
      </c>
      <c r="BV367" s="118">
        <f t="shared" si="1023"/>
        <v>13.64</v>
      </c>
      <c r="BW367" s="118">
        <f t="shared" ref="BW367:CA367" si="1024">SUM(BW365:BW366)</f>
        <v>11.51</v>
      </c>
      <c r="BX367" s="118">
        <f t="shared" si="1024"/>
        <v>0</v>
      </c>
      <c r="BY367" s="118">
        <f t="shared" si="1024"/>
        <v>0</v>
      </c>
      <c r="BZ367" s="118">
        <f t="shared" si="1024"/>
        <v>0</v>
      </c>
      <c r="CA367" s="118">
        <f t="shared" si="1024"/>
        <v>0</v>
      </c>
    </row>
    <row r="368" spans="1:79" s="25" customFormat="1" x14ac:dyDescent="0.2">
      <c r="B368" s="25" t="s">
        <v>261</v>
      </c>
      <c r="D368" s="115">
        <f t="shared" ref="D368:W368" si="1025">D364+D367</f>
        <v>0</v>
      </c>
      <c r="E368" s="115">
        <f t="shared" si="1025"/>
        <v>0</v>
      </c>
      <c r="F368" s="115">
        <f t="shared" si="1025"/>
        <v>0</v>
      </c>
      <c r="G368" s="115">
        <f t="shared" si="1025"/>
        <v>0</v>
      </c>
      <c r="H368" s="115">
        <f t="shared" si="1025"/>
        <v>0</v>
      </c>
      <c r="I368" s="115">
        <f t="shared" si="1025"/>
        <v>0</v>
      </c>
      <c r="J368" s="115">
        <f t="shared" si="1025"/>
        <v>0</v>
      </c>
      <c r="K368" s="115">
        <f t="shared" si="1025"/>
        <v>0</v>
      </c>
      <c r="L368" s="115">
        <f t="shared" si="1025"/>
        <v>0</v>
      </c>
      <c r="M368" s="115">
        <f t="shared" si="1025"/>
        <v>0</v>
      </c>
      <c r="N368" s="115">
        <f t="shared" si="1025"/>
        <v>0</v>
      </c>
      <c r="O368" s="115">
        <f t="shared" si="1025"/>
        <v>0</v>
      </c>
      <c r="P368" s="115">
        <f t="shared" si="1025"/>
        <v>0</v>
      </c>
      <c r="Q368" s="115">
        <f t="shared" si="1025"/>
        <v>0</v>
      </c>
      <c r="R368" s="115">
        <f t="shared" si="1025"/>
        <v>0</v>
      </c>
      <c r="S368" s="115">
        <f t="shared" si="1025"/>
        <v>0</v>
      </c>
      <c r="T368" s="115">
        <f t="shared" si="1025"/>
        <v>0</v>
      </c>
      <c r="U368" s="115">
        <f t="shared" si="1025"/>
        <v>0</v>
      </c>
      <c r="V368" s="115">
        <f t="shared" si="1025"/>
        <v>0</v>
      </c>
      <c r="W368" s="115">
        <f t="shared" si="1025"/>
        <v>0</v>
      </c>
      <c r="X368" s="115">
        <f t="shared" ref="X368:BV368" si="1026">X364+X367</f>
        <v>0</v>
      </c>
      <c r="Y368" s="115">
        <f t="shared" si="1026"/>
        <v>0</v>
      </c>
      <c r="Z368" s="115">
        <f t="shared" si="1026"/>
        <v>0</v>
      </c>
      <c r="AA368" s="115">
        <f t="shared" si="1026"/>
        <v>0</v>
      </c>
      <c r="AB368" s="115">
        <f t="shared" si="1026"/>
        <v>0</v>
      </c>
      <c r="AC368" s="115">
        <f t="shared" si="1026"/>
        <v>0</v>
      </c>
      <c r="AD368" s="115">
        <f t="shared" si="1026"/>
        <v>0</v>
      </c>
      <c r="AE368" s="115">
        <f t="shared" si="1026"/>
        <v>0</v>
      </c>
      <c r="AF368" s="115">
        <f t="shared" si="1026"/>
        <v>0</v>
      </c>
      <c r="AG368" s="115">
        <f t="shared" si="1026"/>
        <v>0</v>
      </c>
      <c r="AH368" s="115">
        <f t="shared" si="1026"/>
        <v>0</v>
      </c>
      <c r="AI368" s="115">
        <f t="shared" si="1026"/>
        <v>0</v>
      </c>
      <c r="AJ368" s="115">
        <f t="shared" si="1026"/>
        <v>0</v>
      </c>
      <c r="AK368" s="115">
        <f t="shared" si="1026"/>
        <v>0</v>
      </c>
      <c r="AL368" s="115">
        <f t="shared" si="1026"/>
        <v>0</v>
      </c>
      <c r="AM368" s="115">
        <f t="shared" si="1026"/>
        <v>0</v>
      </c>
      <c r="AN368" s="115">
        <f t="shared" si="1026"/>
        <v>0</v>
      </c>
      <c r="AO368" s="115">
        <f t="shared" si="1026"/>
        <v>0</v>
      </c>
      <c r="AP368" s="115">
        <f t="shared" si="1026"/>
        <v>0</v>
      </c>
      <c r="AQ368" s="115">
        <f t="shared" si="1026"/>
        <v>0</v>
      </c>
      <c r="AR368" s="115">
        <f t="shared" si="1026"/>
        <v>0</v>
      </c>
      <c r="AS368" s="115">
        <f t="shared" si="1026"/>
        <v>0</v>
      </c>
      <c r="AT368" s="115">
        <f t="shared" si="1026"/>
        <v>0</v>
      </c>
      <c r="AU368" s="115">
        <f t="shared" si="1026"/>
        <v>0</v>
      </c>
      <c r="AV368" s="115">
        <f t="shared" si="1026"/>
        <v>0</v>
      </c>
      <c r="AW368" s="115">
        <f t="shared" si="1026"/>
        <v>0</v>
      </c>
      <c r="AX368" s="115">
        <f t="shared" si="1026"/>
        <v>0</v>
      </c>
      <c r="AY368" s="115">
        <f t="shared" si="1026"/>
        <v>0</v>
      </c>
      <c r="AZ368" s="115">
        <f t="shared" si="1026"/>
        <v>0</v>
      </c>
      <c r="BA368" s="115">
        <f t="shared" si="1026"/>
        <v>0</v>
      </c>
      <c r="BB368" s="115">
        <f t="shared" si="1026"/>
        <v>0</v>
      </c>
      <c r="BC368" s="115">
        <f t="shared" si="1026"/>
        <v>0</v>
      </c>
      <c r="BD368" s="115">
        <f t="shared" si="1026"/>
        <v>0</v>
      </c>
      <c r="BE368" s="115">
        <f t="shared" si="1026"/>
        <v>0</v>
      </c>
      <c r="BF368" s="115">
        <f t="shared" si="1026"/>
        <v>0</v>
      </c>
      <c r="BG368" s="115">
        <f t="shared" si="1026"/>
        <v>0</v>
      </c>
      <c r="BH368" s="115">
        <f t="shared" si="1026"/>
        <v>0</v>
      </c>
      <c r="BI368" s="115">
        <f t="shared" si="1026"/>
        <v>0</v>
      </c>
      <c r="BJ368" s="115">
        <f t="shared" si="1026"/>
        <v>0</v>
      </c>
      <c r="BK368" s="115">
        <f t="shared" si="1026"/>
        <v>0</v>
      </c>
      <c r="BL368" s="115">
        <f t="shared" si="1026"/>
        <v>12.24</v>
      </c>
      <c r="BM368" s="115">
        <f t="shared" si="1026"/>
        <v>36.729999999999997</v>
      </c>
      <c r="BN368" s="115">
        <f t="shared" si="1026"/>
        <v>61.22</v>
      </c>
      <c r="BO368" s="115">
        <f t="shared" si="1026"/>
        <v>86.97</v>
      </c>
      <c r="BP368" s="115">
        <f t="shared" si="1026"/>
        <v>111.65</v>
      </c>
      <c r="BQ368" s="115">
        <f t="shared" si="1026"/>
        <v>134.25</v>
      </c>
      <c r="BR368" s="115">
        <f t="shared" si="1026"/>
        <v>155.68</v>
      </c>
      <c r="BS368" s="115">
        <f t="shared" si="1026"/>
        <v>174.78</v>
      </c>
      <c r="BT368" s="115">
        <f t="shared" si="1026"/>
        <v>191.71</v>
      </c>
      <c r="BU368" s="115">
        <f t="shared" si="1026"/>
        <v>207.54000000000002</v>
      </c>
      <c r="BV368" s="115">
        <f t="shared" si="1026"/>
        <v>221.18</v>
      </c>
      <c r="BW368" s="115">
        <f t="shared" ref="BW368:CA368" si="1027">BW364+BW367</f>
        <v>232.69</v>
      </c>
      <c r="BX368" s="115">
        <f t="shared" si="1027"/>
        <v>232.69</v>
      </c>
      <c r="BY368" s="115">
        <f t="shared" si="1027"/>
        <v>232.69</v>
      </c>
      <c r="BZ368" s="115">
        <f t="shared" si="1027"/>
        <v>232.69</v>
      </c>
      <c r="CA368" s="115">
        <f t="shared" si="1027"/>
        <v>232.69</v>
      </c>
    </row>
    <row r="369" spans="1:79" s="25" customFormat="1" x14ac:dyDescent="0.2"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  <c r="AA369" s="120"/>
      <c r="AB369" s="120"/>
      <c r="AC369" s="120"/>
      <c r="AD369" s="120"/>
      <c r="AE369" s="120"/>
      <c r="AF369" s="120"/>
      <c r="AG369" s="120"/>
      <c r="AH369" s="120"/>
      <c r="AI369" s="120"/>
      <c r="AJ369" s="120"/>
      <c r="AK369" s="120"/>
      <c r="AL369" s="120"/>
      <c r="AM369" s="120"/>
      <c r="AN369" s="120"/>
      <c r="AO369" s="120"/>
      <c r="AP369" s="120"/>
      <c r="AQ369" s="120"/>
      <c r="AR369" s="120"/>
      <c r="AS369" s="120"/>
      <c r="AT369" s="120"/>
      <c r="AU369" s="120"/>
      <c r="AV369" s="120"/>
      <c r="AW369" s="120"/>
      <c r="AX369" s="120"/>
      <c r="AY369" s="120"/>
      <c r="AZ369" s="120"/>
      <c r="BA369" s="120"/>
      <c r="BB369" s="120"/>
      <c r="BC369" s="120"/>
      <c r="BD369" s="120"/>
      <c r="BE369" s="120"/>
      <c r="BF369" s="120"/>
      <c r="BG369" s="120"/>
      <c r="BH369" s="120"/>
      <c r="BI369" s="120"/>
      <c r="BJ369" s="120"/>
      <c r="BK369" s="120"/>
      <c r="BL369" s="120"/>
      <c r="BM369" s="120"/>
      <c r="BN369" s="120"/>
      <c r="BO369" s="120"/>
      <c r="BP369" s="120"/>
      <c r="BQ369" s="120"/>
      <c r="BR369" s="120"/>
      <c r="BS369" s="120"/>
      <c r="BT369" s="120"/>
      <c r="BU369" s="120"/>
      <c r="BV369" s="120"/>
      <c r="BW369" s="115"/>
      <c r="BX369" s="115"/>
      <c r="BY369" s="115"/>
      <c r="BZ369" s="115"/>
      <c r="CA369" s="115"/>
    </row>
    <row r="370" spans="1:79" x14ac:dyDescent="0.2">
      <c r="A370" s="106" t="s">
        <v>289</v>
      </c>
      <c r="BY370" s="25"/>
      <c r="BZ370" s="25"/>
      <c r="CA370" s="25"/>
    </row>
    <row r="371" spans="1:79" x14ac:dyDescent="0.2">
      <c r="B371" s="39" t="s">
        <v>257</v>
      </c>
      <c r="D371" s="126">
        <f>SUM(D9,D26,D34,D42,D50,D57,D65,D73,D92,D100,D108,D116,D125,D135,D143,D163,D171,D179,D187,D197,D208,D217,D224,D231,D238,D245,D252,D259,D266,D274,D282,D290,D306,D314,D329,D336,D343,D350,D357,D364,D16,D81,D152,,D298,D322)</f>
        <v>0</v>
      </c>
      <c r="E371" s="126">
        <f t="shared" ref="E371:BP371" si="1028">SUM(E9,E26,E34,E42,E50,E57,E65,E73,E92,E100,E108,E116,E125,E135,E143,E163,E171,E179,E187,E197,E208,E217,E224,E231,E238,E245,E252,E259,E266,E274,E282,E290,E306,E314,E329,E336,E343,E350,E357,E364,E16,E81,E152,,E298,E322)</f>
        <v>0</v>
      </c>
      <c r="F371" s="126">
        <f t="shared" si="1028"/>
        <v>0</v>
      </c>
      <c r="G371" s="126">
        <f t="shared" si="1028"/>
        <v>0</v>
      </c>
      <c r="H371" s="126">
        <f t="shared" si="1028"/>
        <v>0</v>
      </c>
      <c r="I371" s="126">
        <f t="shared" si="1028"/>
        <v>0</v>
      </c>
      <c r="J371" s="126">
        <f t="shared" si="1028"/>
        <v>0</v>
      </c>
      <c r="K371" s="126">
        <f t="shared" si="1028"/>
        <v>-1059806.4328660099</v>
      </c>
      <c r="L371" s="126">
        <f t="shared" si="1028"/>
        <v>-2656999.3762602592</v>
      </c>
      <c r="M371" s="126">
        <f t="shared" si="1028"/>
        <v>-3160368.3017349476</v>
      </c>
      <c r="N371" s="126">
        <f t="shared" si="1028"/>
        <v>-8772013.9952380266</v>
      </c>
      <c r="O371" s="126">
        <f t="shared" si="1028"/>
        <v>-10458746.097180951</v>
      </c>
      <c r="P371" s="126">
        <f t="shared" si="1028"/>
        <v>-15079686.300326034</v>
      </c>
      <c r="Q371" s="126">
        <f t="shared" si="1028"/>
        <v>-11825170.386513367</v>
      </c>
      <c r="R371" s="126">
        <f t="shared" si="1028"/>
        <v>-7377166.9217203157</v>
      </c>
      <c r="S371" s="126">
        <f t="shared" si="1028"/>
        <v>-3101554.4394587427</v>
      </c>
      <c r="T371" s="126">
        <f t="shared" si="1028"/>
        <v>2856600.891854336</v>
      </c>
      <c r="U371" s="126">
        <f t="shared" si="1028"/>
        <v>7028782.0957492441</v>
      </c>
      <c r="V371" s="126">
        <f t="shared" si="1028"/>
        <v>11054079.567268208</v>
      </c>
      <c r="W371" s="126">
        <f t="shared" si="1028"/>
        <v>10392046.112392299</v>
      </c>
      <c r="X371" s="126">
        <f t="shared" si="1028"/>
        <v>10864332.798120633</v>
      </c>
      <c r="Y371" s="126">
        <f t="shared" si="1028"/>
        <v>13942980.530175973</v>
      </c>
      <c r="Z371" s="126">
        <f t="shared" si="1028"/>
        <v>15037437.112768251</v>
      </c>
      <c r="AA371" s="126">
        <f t="shared" si="1028"/>
        <v>15453507.441327266</v>
      </c>
      <c r="AB371" s="126">
        <f t="shared" si="1028"/>
        <v>19892247.059373684</v>
      </c>
      <c r="AC371" s="126">
        <f t="shared" si="1028"/>
        <v>28119818.131310303</v>
      </c>
      <c r="AD371" s="126">
        <f t="shared" si="1028"/>
        <v>41368402.263811737</v>
      </c>
      <c r="AE371" s="126">
        <f t="shared" si="1028"/>
        <v>38261143.501702793</v>
      </c>
      <c r="AF371" s="126">
        <f t="shared" si="1028"/>
        <v>45122735.629779123</v>
      </c>
      <c r="AG371" s="126">
        <f t="shared" si="1028"/>
        <v>46392510.952951558</v>
      </c>
      <c r="AH371" s="126">
        <f t="shared" si="1028"/>
        <v>46444016.084019303</v>
      </c>
      <c r="AI371" s="126">
        <f t="shared" si="1028"/>
        <v>41546794.78466595</v>
      </c>
      <c r="AJ371" s="126">
        <f t="shared" si="1028"/>
        <v>39072183.428386986</v>
      </c>
      <c r="AK371" s="126">
        <f t="shared" si="1028"/>
        <v>39812472.644484825</v>
      </c>
      <c r="AL371" s="126">
        <f t="shared" si="1028"/>
        <v>37780619.261489153</v>
      </c>
      <c r="AM371" s="126">
        <f t="shared" si="1028"/>
        <v>32991966.382264495</v>
      </c>
      <c r="AN371" s="126">
        <f t="shared" si="1028"/>
        <v>30765130.780540999</v>
      </c>
      <c r="AO371" s="126">
        <f t="shared" si="1028"/>
        <v>32757324.151981123</v>
      </c>
      <c r="AP371" s="126">
        <f t="shared" si="1028"/>
        <v>39768150.341562077</v>
      </c>
      <c r="AQ371" s="126">
        <f t="shared" si="1028"/>
        <v>45847000.716823168</v>
      </c>
      <c r="AR371" s="126">
        <f t="shared" si="1028"/>
        <v>55225889.578541145</v>
      </c>
      <c r="AS371" s="126">
        <f t="shared" si="1028"/>
        <v>45415488.775785416</v>
      </c>
      <c r="AT371" s="126">
        <f t="shared" si="1028"/>
        <v>47821061.243125439</v>
      </c>
      <c r="AU371" s="126">
        <f t="shared" si="1028"/>
        <v>46053315.953200191</v>
      </c>
      <c r="AV371" s="126">
        <f t="shared" si="1028"/>
        <v>43696032.810665324</v>
      </c>
      <c r="AW371" s="126">
        <f t="shared" si="1028"/>
        <v>45079164.473207049</v>
      </c>
      <c r="AX371" s="126">
        <f t="shared" si="1028"/>
        <v>41320553.176199809</v>
      </c>
      <c r="AY371" s="126">
        <f t="shared" si="1028"/>
        <v>44339408.950751632</v>
      </c>
      <c r="AZ371" s="126">
        <f t="shared" si="1028"/>
        <v>37446005.899547808</v>
      </c>
      <c r="BA371" s="126">
        <f t="shared" si="1028"/>
        <v>34610397.019547805</v>
      </c>
      <c r="BB371" s="126">
        <f t="shared" si="1028"/>
        <v>39255113.299547799</v>
      </c>
      <c r="BC371" s="126">
        <f t="shared" si="1028"/>
        <v>42105091.159547806</v>
      </c>
      <c r="BD371" s="126">
        <f t="shared" si="1028"/>
        <v>47574073.129547805</v>
      </c>
      <c r="BE371" s="126">
        <f t="shared" si="1028"/>
        <v>35595472.60058821</v>
      </c>
      <c r="BF371" s="126">
        <f t="shared" si="1028"/>
        <v>36280285.285690583</v>
      </c>
      <c r="BG371" s="126">
        <f t="shared" si="1028"/>
        <v>33570992.346773423</v>
      </c>
      <c r="BH371" s="126">
        <f t="shared" si="1028"/>
        <v>28868564.707459167</v>
      </c>
      <c r="BI371" s="126">
        <f t="shared" si="1028"/>
        <v>28381358.701047532</v>
      </c>
      <c r="BJ371" s="126">
        <f t="shared" si="1028"/>
        <v>22482642.001426898</v>
      </c>
      <c r="BK371" s="126">
        <f t="shared" si="1028"/>
        <v>18834768.313626945</v>
      </c>
      <c r="BL371" s="126">
        <f t="shared" si="1028"/>
        <v>13506998.658330126</v>
      </c>
      <c r="BM371" s="126">
        <f t="shared" si="1028"/>
        <v>18593997.363528654</v>
      </c>
      <c r="BN371" s="126">
        <f t="shared" si="1028"/>
        <v>14806331.227672789</v>
      </c>
      <c r="BO371" s="126">
        <f t="shared" si="1028"/>
        <v>12631047.439960534</v>
      </c>
      <c r="BP371" s="126">
        <f t="shared" si="1028"/>
        <v>8496977.4958926588</v>
      </c>
      <c r="BQ371" s="126">
        <f t="shared" ref="BQ371:CA371" si="1029">SUM(BQ9,BQ26,BQ34,BQ42,BQ50,BQ57,BQ65,BQ73,BQ92,BQ100,BQ108,BQ116,BQ125,BQ135,BQ143,BQ163,BQ171,BQ179,BQ187,BQ197,BQ208,BQ217,BQ224,BQ231,BQ238,BQ245,BQ252,BQ259,BQ266,BQ274,BQ282,BQ290,BQ306,BQ314,BQ329,BQ336,BQ343,BQ350,BQ357,BQ364,BQ16,BQ81,BQ152,,BQ298,BQ322)</f>
        <v>2439724.1043295208</v>
      </c>
      <c r="BR371" s="126">
        <f t="shared" si="1029"/>
        <v>2791239.1661009477</v>
      </c>
      <c r="BS371" s="126">
        <f t="shared" si="1029"/>
        <v>606564.48574191739</v>
      </c>
      <c r="BT371" s="126">
        <f t="shared" si="1029"/>
        <v>1553090.8468992889</v>
      </c>
      <c r="BU371" s="126">
        <f t="shared" si="1029"/>
        <v>4820236.3389939731</v>
      </c>
      <c r="BV371" s="126">
        <f t="shared" si="1029"/>
        <v>3386312.6841956414</v>
      </c>
      <c r="BW371" s="126">
        <f t="shared" si="1029"/>
        <v>8953583.8766049556</v>
      </c>
      <c r="BX371" s="126">
        <f t="shared" si="1029"/>
        <v>17348911.550307687</v>
      </c>
      <c r="BY371" s="126">
        <f t="shared" si="1029"/>
        <v>17936501.120307688</v>
      </c>
      <c r="BZ371" s="126">
        <f t="shared" si="1029"/>
        <v>18615153.380307689</v>
      </c>
      <c r="CA371" s="126">
        <f t="shared" si="1029"/>
        <v>19014381.360013336</v>
      </c>
    </row>
    <row r="372" spans="1:79" x14ac:dyDescent="0.2">
      <c r="B372" s="39" t="s">
        <v>260</v>
      </c>
      <c r="D372" s="127">
        <f>SUM(D12,D30,D38,D46,D53,D61,D69,D77,D96,D104,D112,D121,D131,D139,D148,D167,D175,D183,D193,D204,D212,D220,D227,D234,D241,D248,D255,D262,D270,D278,D286,D294,D310,D318,D332,D339,D346,D353,D360,D367,D21,D88,D159,D302,,D325)</f>
        <v>0</v>
      </c>
      <c r="E372" s="127">
        <f t="shared" ref="E372:BP372" si="1030">SUM(E12,E30,E38,E46,E53,E61,E69,E77,E96,E104,E112,E121,E131,E139,E148,E167,E175,E183,E193,E204,E212,E220,E227,E234,E241,E248,E255,E262,E270,E278,E286,E294,E310,E318,E332,E339,E346,E353,E360,E367,E21,E88,E159,E302,,E325)</f>
        <v>0</v>
      </c>
      <c r="F372" s="127">
        <f t="shared" si="1030"/>
        <v>0</v>
      </c>
      <c r="G372" s="127">
        <f t="shared" si="1030"/>
        <v>0</v>
      </c>
      <c r="H372" s="127">
        <f t="shared" si="1030"/>
        <v>0</v>
      </c>
      <c r="I372" s="127">
        <f t="shared" si="1030"/>
        <v>0</v>
      </c>
      <c r="J372" s="127">
        <f t="shared" si="1030"/>
        <v>-1059806.4328660099</v>
      </c>
      <c r="K372" s="127">
        <f t="shared" si="1030"/>
        <v>-1597192.9433942488</v>
      </c>
      <c r="L372" s="127">
        <f t="shared" si="1030"/>
        <v>-503368.92547468835</v>
      </c>
      <c r="M372" s="127">
        <f t="shared" si="1030"/>
        <v>-5611645.6935030809</v>
      </c>
      <c r="N372" s="127">
        <f t="shared" si="1030"/>
        <v>-1686732.1019429215</v>
      </c>
      <c r="O372" s="127">
        <f t="shared" si="1030"/>
        <v>-4620940.203145083</v>
      </c>
      <c r="P372" s="127">
        <f t="shared" si="1030"/>
        <v>3254515.913812669</v>
      </c>
      <c r="Q372" s="127">
        <f t="shared" si="1030"/>
        <v>4448003.4647930488</v>
      </c>
      <c r="R372" s="127">
        <f t="shared" si="1030"/>
        <v>4275612.482261573</v>
      </c>
      <c r="S372" s="127">
        <f t="shared" si="1030"/>
        <v>5958155.3313130783</v>
      </c>
      <c r="T372" s="127">
        <f t="shared" si="1030"/>
        <v>4172181.2038949104</v>
      </c>
      <c r="U372" s="127">
        <f t="shared" si="1030"/>
        <v>4025297.4715189645</v>
      </c>
      <c r="V372" s="127">
        <f t="shared" si="1030"/>
        <v>-662033.45487590798</v>
      </c>
      <c r="W372" s="127">
        <f t="shared" si="1030"/>
        <v>472286.68572833465</v>
      </c>
      <c r="X372" s="127">
        <f t="shared" si="1030"/>
        <v>3078647.7320553418</v>
      </c>
      <c r="Y372" s="127">
        <f t="shared" si="1030"/>
        <v>1094456.5825922808</v>
      </c>
      <c r="Z372" s="127">
        <f t="shared" si="1030"/>
        <v>416070.32855901215</v>
      </c>
      <c r="AA372" s="127">
        <f t="shared" si="1030"/>
        <v>4438739.6180464178</v>
      </c>
      <c r="AB372" s="127">
        <f t="shared" si="1030"/>
        <v>8227571.0719366185</v>
      </c>
      <c r="AC372" s="127">
        <f t="shared" si="1030"/>
        <v>13248584.132501429</v>
      </c>
      <c r="AD372" s="127">
        <f t="shared" si="1030"/>
        <v>-3107258.7621089439</v>
      </c>
      <c r="AE372" s="127">
        <f t="shared" si="1030"/>
        <v>6861592.1280763373</v>
      </c>
      <c r="AF372" s="127">
        <f t="shared" si="1030"/>
        <v>1269775.3231724366</v>
      </c>
      <c r="AG372" s="127">
        <f t="shared" si="1030"/>
        <v>51505.131067747905</v>
      </c>
      <c r="AH372" s="127">
        <f t="shared" si="1030"/>
        <v>-4897221.29935335</v>
      </c>
      <c r="AI372" s="127">
        <f t="shared" si="1030"/>
        <v>-2474611.3562789704</v>
      </c>
      <c r="AJ372" s="127">
        <f t="shared" si="1030"/>
        <v>740289.21609784919</v>
      </c>
      <c r="AK372" s="127">
        <f t="shared" si="1030"/>
        <v>-2031853.3829956853</v>
      </c>
      <c r="AL372" s="127">
        <f t="shared" si="1030"/>
        <v>-4788652.8792246468</v>
      </c>
      <c r="AM372" s="127">
        <f t="shared" si="1030"/>
        <v>-2226835.6017235001</v>
      </c>
      <c r="AN372" s="127">
        <f t="shared" si="1030"/>
        <v>1992193.3714401249</v>
      </c>
      <c r="AO372" s="127">
        <f t="shared" si="1030"/>
        <v>7010826.1895809583</v>
      </c>
      <c r="AP372" s="127">
        <f t="shared" si="1030"/>
        <v>6078850.3752611</v>
      </c>
      <c r="AQ372" s="127">
        <f t="shared" si="1030"/>
        <v>9378888.8617179748</v>
      </c>
      <c r="AR372" s="127">
        <f t="shared" si="1030"/>
        <v>-9810400.8027557414</v>
      </c>
      <c r="AS372" s="127">
        <f t="shared" si="1030"/>
        <v>2405572.4673400265</v>
      </c>
      <c r="AT372" s="127">
        <f t="shared" si="1030"/>
        <v>-1767745.2899252574</v>
      </c>
      <c r="AU372" s="127">
        <f t="shared" si="1030"/>
        <v>-2357283.1425348637</v>
      </c>
      <c r="AV372" s="127">
        <f t="shared" si="1030"/>
        <v>1383131.6625417296</v>
      </c>
      <c r="AW372" s="127">
        <f t="shared" si="1030"/>
        <v>-3758611.2970072385</v>
      </c>
      <c r="AX372" s="127">
        <f t="shared" si="1030"/>
        <v>3018855.774551814</v>
      </c>
      <c r="AY372" s="127">
        <f t="shared" si="1030"/>
        <v>-6893403.0512038236</v>
      </c>
      <c r="AZ372" s="127">
        <f t="shared" si="1030"/>
        <v>-2835608.8800000008</v>
      </c>
      <c r="BA372" s="127">
        <f t="shared" si="1030"/>
        <v>4644716.2799999993</v>
      </c>
      <c r="BB372" s="127">
        <f t="shared" si="1030"/>
        <v>2849977.86</v>
      </c>
      <c r="BC372" s="127">
        <f t="shared" si="1030"/>
        <v>5468981.9699999997</v>
      </c>
      <c r="BD372" s="127">
        <f t="shared" si="1030"/>
        <v>-11978600.528959597</v>
      </c>
      <c r="BE372" s="127">
        <f t="shared" si="1030"/>
        <v>684812.68510237918</v>
      </c>
      <c r="BF372" s="127">
        <f t="shared" si="1030"/>
        <v>-2709292.9389171689</v>
      </c>
      <c r="BG372" s="127">
        <f t="shared" si="1030"/>
        <v>-4702427.6393142557</v>
      </c>
      <c r="BH372" s="127">
        <f t="shared" si="1030"/>
        <v>-487206.00641163293</v>
      </c>
      <c r="BI372" s="127">
        <f t="shared" si="1030"/>
        <v>-5898716.6996206352</v>
      </c>
      <c r="BJ372" s="127">
        <f t="shared" si="1030"/>
        <v>-3647873.6877999557</v>
      </c>
      <c r="BK372" s="127">
        <f t="shared" si="1030"/>
        <v>-5327769.6552968165</v>
      </c>
      <c r="BL372" s="127">
        <f t="shared" si="1030"/>
        <v>5086998.7051985161</v>
      </c>
      <c r="BM372" s="127">
        <f t="shared" si="1030"/>
        <v>-3787666.1358558643</v>
      </c>
      <c r="BN372" s="127">
        <f t="shared" si="1030"/>
        <v>-2175283.7877122564</v>
      </c>
      <c r="BO372" s="127">
        <f t="shared" si="1030"/>
        <v>-4134069.9440678786</v>
      </c>
      <c r="BP372" s="127">
        <f t="shared" si="1030"/>
        <v>-6057253.3915631352</v>
      </c>
      <c r="BQ372" s="127">
        <f t="shared" ref="BQ372:CA372" si="1031">SUM(BQ12,BQ30,BQ38,BQ46,BQ53,BQ61,BQ69,BQ77,BQ96,BQ104,BQ112,BQ121,BQ131,BQ139,BQ148,BQ167,BQ175,BQ183,BQ193,BQ204,BQ212,BQ220,BQ227,BQ234,BQ241,BQ248,BQ255,BQ262,BQ270,BQ278,BQ286,BQ294,BQ310,BQ318,BQ332,BQ339,BQ346,BQ353,BQ360,BQ367,BQ21,BQ88,BQ159,BQ302,,BQ325)</f>
        <v>351515.06177142682</v>
      </c>
      <c r="BR372" s="127">
        <f t="shared" si="1031"/>
        <v>-2184674.6803590315</v>
      </c>
      <c r="BS372" s="127">
        <f t="shared" si="1031"/>
        <v>946526.36115737224</v>
      </c>
      <c r="BT372" s="127">
        <f t="shared" si="1031"/>
        <v>3267145.4920946788</v>
      </c>
      <c r="BU372" s="127">
        <f t="shared" si="1031"/>
        <v>-1433923.6547983296</v>
      </c>
      <c r="BV372" s="127">
        <f t="shared" si="1031"/>
        <v>5567271.1924093161</v>
      </c>
      <c r="BW372" s="127">
        <f t="shared" si="1031"/>
        <v>8395327.6737027261</v>
      </c>
      <c r="BX372" s="127">
        <f t="shared" si="1031"/>
        <v>587589.57000000007</v>
      </c>
      <c r="BY372" s="127">
        <f t="shared" si="1031"/>
        <v>678652.25999999989</v>
      </c>
      <c r="BZ372" s="127">
        <f t="shared" si="1031"/>
        <v>399227.97970564954</v>
      </c>
      <c r="CA372" s="127">
        <f t="shared" si="1031"/>
        <v>249490.73700151715</v>
      </c>
    </row>
    <row r="373" spans="1:79" ht="12" thickBot="1" x14ac:dyDescent="0.25">
      <c r="B373" s="39" t="s">
        <v>261</v>
      </c>
      <c r="D373" s="128">
        <f>SUM(D13,D31,D39,D47,D54,D62,D70,D78,D97,D105,D113,D122,D132,D140,D149,D168,D176,D184,D194,D205,D213,D221,D228,D235,D242,D249,D256,D263,D271,D279,D287,D295,D311,D319,D333,D340,D347,D354,D361,D368,D22,D89,D160,D303,D326,)</f>
        <v>0</v>
      </c>
      <c r="E373" s="128">
        <f t="shared" ref="E373:BP373" si="1032">SUM(E13,E31,E39,E47,E54,E62,E70,E78,E97,E105,E113,E122,E132,E140,E149,E168,E176,E184,E194,E205,E213,E221,E228,E235,E242,E249,E256,E263,E271,E279,E287,E295,E311,E319,E333,E340,E347,E354,E361,E368,E22,E89,E160,E303,E326,)</f>
        <v>0</v>
      </c>
      <c r="F373" s="128">
        <f t="shared" si="1032"/>
        <v>0</v>
      </c>
      <c r="G373" s="128">
        <f t="shared" si="1032"/>
        <v>0</v>
      </c>
      <c r="H373" s="128">
        <f t="shared" si="1032"/>
        <v>0</v>
      </c>
      <c r="I373" s="128">
        <f t="shared" si="1032"/>
        <v>0</v>
      </c>
      <c r="J373" s="128">
        <f t="shared" si="1032"/>
        <v>-1059806.4328660099</v>
      </c>
      <c r="K373" s="128">
        <f t="shared" si="1032"/>
        <v>-2656999.3762602592</v>
      </c>
      <c r="L373" s="128">
        <f t="shared" si="1032"/>
        <v>-3160368.3017349476</v>
      </c>
      <c r="M373" s="128">
        <f t="shared" si="1032"/>
        <v>-8772013.9952380266</v>
      </c>
      <c r="N373" s="128">
        <f t="shared" si="1032"/>
        <v>-10458746.097180951</v>
      </c>
      <c r="O373" s="128">
        <f t="shared" si="1032"/>
        <v>-15079686.300326034</v>
      </c>
      <c r="P373" s="128">
        <f t="shared" si="1032"/>
        <v>-11825170.386513367</v>
      </c>
      <c r="Q373" s="128">
        <f t="shared" si="1032"/>
        <v>-7377166.9217203157</v>
      </c>
      <c r="R373" s="128">
        <f t="shared" si="1032"/>
        <v>-3101554.4394587427</v>
      </c>
      <c r="S373" s="128">
        <f t="shared" si="1032"/>
        <v>2856600.891854336</v>
      </c>
      <c r="T373" s="128">
        <f t="shared" si="1032"/>
        <v>7028782.0957492441</v>
      </c>
      <c r="U373" s="128">
        <f t="shared" si="1032"/>
        <v>11054079.567268208</v>
      </c>
      <c r="V373" s="128">
        <f t="shared" si="1032"/>
        <v>10392046.112392299</v>
      </c>
      <c r="W373" s="128">
        <f t="shared" si="1032"/>
        <v>10864332.798120633</v>
      </c>
      <c r="X373" s="128">
        <f t="shared" si="1032"/>
        <v>13942980.530175973</v>
      </c>
      <c r="Y373" s="128">
        <f t="shared" si="1032"/>
        <v>15037437.112768251</v>
      </c>
      <c r="Z373" s="128">
        <f t="shared" si="1032"/>
        <v>15453507.441327266</v>
      </c>
      <c r="AA373" s="128">
        <f t="shared" si="1032"/>
        <v>19892247.059373684</v>
      </c>
      <c r="AB373" s="128">
        <f t="shared" si="1032"/>
        <v>28119818.131310303</v>
      </c>
      <c r="AC373" s="128">
        <f t="shared" si="1032"/>
        <v>41368402.263811737</v>
      </c>
      <c r="AD373" s="128">
        <f t="shared" si="1032"/>
        <v>38261143.501702793</v>
      </c>
      <c r="AE373" s="128">
        <f t="shared" si="1032"/>
        <v>45122735.629779123</v>
      </c>
      <c r="AF373" s="128">
        <f t="shared" si="1032"/>
        <v>46392510.952951558</v>
      </c>
      <c r="AG373" s="128">
        <f t="shared" si="1032"/>
        <v>46444016.084019303</v>
      </c>
      <c r="AH373" s="128">
        <f t="shared" si="1032"/>
        <v>41546794.78466595</v>
      </c>
      <c r="AI373" s="128">
        <f t="shared" si="1032"/>
        <v>39072183.428386986</v>
      </c>
      <c r="AJ373" s="128">
        <f t="shared" si="1032"/>
        <v>39812472.644484825</v>
      </c>
      <c r="AK373" s="128">
        <f t="shared" si="1032"/>
        <v>37780619.261489153</v>
      </c>
      <c r="AL373" s="128">
        <f t="shared" si="1032"/>
        <v>32991966.382264495</v>
      </c>
      <c r="AM373" s="128">
        <f t="shared" si="1032"/>
        <v>30765130.780540999</v>
      </c>
      <c r="AN373" s="128">
        <f t="shared" si="1032"/>
        <v>32757324.151981123</v>
      </c>
      <c r="AO373" s="128">
        <f t="shared" si="1032"/>
        <v>39768150.341562077</v>
      </c>
      <c r="AP373" s="128">
        <f t="shared" si="1032"/>
        <v>45847000.716823168</v>
      </c>
      <c r="AQ373" s="128">
        <f t="shared" si="1032"/>
        <v>55225889.578541145</v>
      </c>
      <c r="AR373" s="128">
        <f t="shared" si="1032"/>
        <v>45415488.775785416</v>
      </c>
      <c r="AS373" s="128">
        <f t="shared" si="1032"/>
        <v>47821061.243125439</v>
      </c>
      <c r="AT373" s="128">
        <f t="shared" si="1032"/>
        <v>46053315.953200191</v>
      </c>
      <c r="AU373" s="128">
        <f t="shared" si="1032"/>
        <v>43696032.810665324</v>
      </c>
      <c r="AV373" s="128">
        <f t="shared" si="1032"/>
        <v>45079164.473207049</v>
      </c>
      <c r="AW373" s="128">
        <f t="shared" si="1032"/>
        <v>41320553.176199809</v>
      </c>
      <c r="AX373" s="128">
        <f t="shared" si="1032"/>
        <v>44339408.950751632</v>
      </c>
      <c r="AY373" s="128">
        <f t="shared" si="1032"/>
        <v>37446005.899547808</v>
      </c>
      <c r="AZ373" s="128">
        <f t="shared" si="1032"/>
        <v>34610397.019547805</v>
      </c>
      <c r="BA373" s="128">
        <f t="shared" si="1032"/>
        <v>39255113.299547799</v>
      </c>
      <c r="BB373" s="128">
        <f t="shared" si="1032"/>
        <v>42105091.159547806</v>
      </c>
      <c r="BC373" s="128">
        <f t="shared" si="1032"/>
        <v>47574073.129547805</v>
      </c>
      <c r="BD373" s="128">
        <f t="shared" si="1032"/>
        <v>35595472.60058821</v>
      </c>
      <c r="BE373" s="128">
        <f t="shared" si="1032"/>
        <v>36280285.285690583</v>
      </c>
      <c r="BF373" s="128">
        <f t="shared" si="1032"/>
        <v>33570992.346773423</v>
      </c>
      <c r="BG373" s="128">
        <f t="shared" si="1032"/>
        <v>28868564.707459167</v>
      </c>
      <c r="BH373" s="128">
        <f t="shared" si="1032"/>
        <v>28381358.701047532</v>
      </c>
      <c r="BI373" s="128">
        <f t="shared" si="1032"/>
        <v>22482642.001426898</v>
      </c>
      <c r="BJ373" s="128">
        <f t="shared" si="1032"/>
        <v>18834768.313626945</v>
      </c>
      <c r="BK373" s="128">
        <f t="shared" si="1032"/>
        <v>13506998.658330126</v>
      </c>
      <c r="BL373" s="128">
        <f t="shared" si="1032"/>
        <v>18593997.363528654</v>
      </c>
      <c r="BM373" s="128">
        <f t="shared" si="1032"/>
        <v>14806331.227672789</v>
      </c>
      <c r="BN373" s="128">
        <f t="shared" si="1032"/>
        <v>12631047.439960534</v>
      </c>
      <c r="BO373" s="128">
        <f t="shared" si="1032"/>
        <v>8496977.4958926588</v>
      </c>
      <c r="BP373" s="128">
        <f t="shared" si="1032"/>
        <v>2439724.1043295208</v>
      </c>
      <c r="BQ373" s="128">
        <f t="shared" ref="BQ373:CA373" si="1033">SUM(BQ13,BQ31,BQ39,BQ47,BQ54,BQ62,BQ70,BQ78,BQ97,BQ105,BQ113,BQ122,BQ132,BQ140,BQ149,BQ168,BQ176,BQ184,BQ194,BQ205,BQ213,BQ221,BQ228,BQ235,BQ242,BQ249,BQ256,BQ263,BQ271,BQ279,BQ287,BQ295,BQ311,BQ319,BQ333,BQ340,BQ347,BQ354,BQ361,BQ368,BQ22,BQ89,BQ160,BQ303,BQ326,)</f>
        <v>2791239.1661009477</v>
      </c>
      <c r="BR373" s="128">
        <f t="shared" si="1033"/>
        <v>606564.48574191739</v>
      </c>
      <c r="BS373" s="128">
        <f t="shared" si="1033"/>
        <v>1553090.8468992889</v>
      </c>
      <c r="BT373" s="128">
        <f t="shared" si="1033"/>
        <v>4820236.3389939731</v>
      </c>
      <c r="BU373" s="128">
        <f t="shared" si="1033"/>
        <v>3386312.6841956414</v>
      </c>
      <c r="BV373" s="128">
        <f t="shared" si="1033"/>
        <v>8953583.8766049556</v>
      </c>
      <c r="BW373" s="128">
        <f t="shared" si="1033"/>
        <v>17348911.550307687</v>
      </c>
      <c r="BX373" s="128">
        <f t="shared" si="1033"/>
        <v>17936501.120307688</v>
      </c>
      <c r="BY373" s="128">
        <f t="shared" si="1033"/>
        <v>18615153.380307689</v>
      </c>
      <c r="BZ373" s="128">
        <f t="shared" si="1033"/>
        <v>19014381.360013336</v>
      </c>
      <c r="CA373" s="128">
        <f t="shared" si="1033"/>
        <v>19263872.097014852</v>
      </c>
    </row>
    <row r="374" spans="1:79" ht="12" thickTop="1" x14ac:dyDescent="0.2">
      <c r="A374" s="39" t="s">
        <v>290</v>
      </c>
      <c r="D374" s="129">
        <f>SUM(D13,D31,D39,D47,D54,D62,D70,D221,D228,D235,D242,D249,D256,D263,D22)</f>
        <v>0</v>
      </c>
      <c r="E374" s="129">
        <f t="shared" ref="E374:BP374" si="1034">SUM(E13,E31,E39,E47,E54,E62,E70,E221,E228,E235,E242,E249,E256,E263,E22)</f>
        <v>0</v>
      </c>
      <c r="F374" s="129">
        <f t="shared" si="1034"/>
        <v>0</v>
      </c>
      <c r="G374" s="129">
        <f t="shared" si="1034"/>
        <v>0</v>
      </c>
      <c r="H374" s="129">
        <f t="shared" si="1034"/>
        <v>0</v>
      </c>
      <c r="I374" s="129">
        <f t="shared" si="1034"/>
        <v>0</v>
      </c>
      <c r="J374" s="129">
        <f t="shared" si="1034"/>
        <v>0</v>
      </c>
      <c r="K374" s="129">
        <f t="shared" si="1034"/>
        <v>0</v>
      </c>
      <c r="L374" s="129">
        <f t="shared" si="1034"/>
        <v>0</v>
      </c>
      <c r="M374" s="129">
        <f t="shared" si="1034"/>
        <v>0</v>
      </c>
      <c r="N374" s="129">
        <f t="shared" si="1034"/>
        <v>0</v>
      </c>
      <c r="O374" s="129">
        <f t="shared" si="1034"/>
        <v>0</v>
      </c>
      <c r="P374" s="129">
        <f t="shared" si="1034"/>
        <v>0</v>
      </c>
      <c r="Q374" s="129">
        <f t="shared" si="1034"/>
        <v>0</v>
      </c>
      <c r="R374" s="129">
        <f t="shared" si="1034"/>
        <v>0</v>
      </c>
      <c r="S374" s="129">
        <f t="shared" si="1034"/>
        <v>0</v>
      </c>
      <c r="T374" s="129">
        <f t="shared" si="1034"/>
        <v>-14055967.791575229</v>
      </c>
      <c r="U374" s="129">
        <f t="shared" si="1034"/>
        <v>-13135328.853126857</v>
      </c>
      <c r="V374" s="129">
        <f t="shared" si="1034"/>
        <v>-12121317.805045297</v>
      </c>
      <c r="W374" s="129">
        <f t="shared" si="1034"/>
        <v>-11117829.500475712</v>
      </c>
      <c r="X374" s="129">
        <f t="shared" si="1034"/>
        <v>-10184707.996251281</v>
      </c>
      <c r="Y374" s="129">
        <f t="shared" si="1034"/>
        <v>-9121194.840434473</v>
      </c>
      <c r="Z374" s="129">
        <f t="shared" si="1034"/>
        <v>-7652309.9159564646</v>
      </c>
      <c r="AA374" s="129">
        <f t="shared" si="1034"/>
        <v>-6025483.8963674381</v>
      </c>
      <c r="AB374" s="129">
        <f t="shared" si="1034"/>
        <v>-4464928.3046824373</v>
      </c>
      <c r="AC374" s="129">
        <f t="shared" si="1034"/>
        <v>-3219326.9772909847</v>
      </c>
      <c r="AD374" s="129">
        <f t="shared" si="1034"/>
        <v>-1928668.1944913962</v>
      </c>
      <c r="AE374" s="129">
        <f t="shared" si="1034"/>
        <v>-751171.01173311088</v>
      </c>
      <c r="AF374" s="129">
        <f t="shared" si="1034"/>
        <v>13152080.695775144</v>
      </c>
      <c r="AG374" s="129">
        <f t="shared" si="1034"/>
        <v>12190283.441923205</v>
      </c>
      <c r="AH374" s="129">
        <f t="shared" si="1034"/>
        <v>11071390.14240393</v>
      </c>
      <c r="AI374" s="129">
        <f t="shared" si="1034"/>
        <v>9998729.6239364129</v>
      </c>
      <c r="AJ374" s="129">
        <f t="shared" si="1034"/>
        <v>9006540.2944740485</v>
      </c>
      <c r="AK374" s="129">
        <f t="shared" si="1034"/>
        <v>7934059.5309596332</v>
      </c>
      <c r="AL374" s="129">
        <f t="shared" si="1034"/>
        <v>6606621.9038906191</v>
      </c>
      <c r="AM374" s="129">
        <f t="shared" si="1034"/>
        <v>5172233.0558231529</v>
      </c>
      <c r="AN374" s="129">
        <f t="shared" si="1034"/>
        <v>3734876.5710652554</v>
      </c>
      <c r="AO374" s="129">
        <f t="shared" si="1034"/>
        <v>2482773.5844162372</v>
      </c>
      <c r="AP374" s="129">
        <f t="shared" si="1034"/>
        <v>1271230.9576475006</v>
      </c>
      <c r="AQ374" s="129">
        <f t="shared" si="1034"/>
        <v>262841.98329358076</v>
      </c>
      <c r="AR374" s="129">
        <f t="shared" si="1034"/>
        <v>13521723.016341472</v>
      </c>
      <c r="AS374" s="129">
        <f t="shared" si="1034"/>
        <v>12594704.74957649</v>
      </c>
      <c r="AT374" s="129">
        <f t="shared" si="1034"/>
        <v>11606351.256262548</v>
      </c>
      <c r="AU374" s="129">
        <f t="shared" si="1034"/>
        <v>10575376.610200405</v>
      </c>
      <c r="AV374" s="129">
        <f t="shared" si="1034"/>
        <v>9649081.7336371765</v>
      </c>
      <c r="AW374" s="129">
        <f t="shared" si="1034"/>
        <v>8549398.22848792</v>
      </c>
      <c r="AX374" s="129">
        <f t="shared" si="1034"/>
        <v>7413653.0144367786</v>
      </c>
      <c r="AY374" s="129">
        <f t="shared" si="1034"/>
        <v>5795270.9802416759</v>
      </c>
      <c r="AZ374" s="129">
        <f t="shared" si="1034"/>
        <v>4191561.6302416762</v>
      </c>
      <c r="BA374" s="129">
        <f t="shared" si="1034"/>
        <v>2839305.3102416759</v>
      </c>
      <c r="BB374" s="129">
        <f t="shared" si="1034"/>
        <v>1521845.0702416757</v>
      </c>
      <c r="BC374" s="129">
        <f t="shared" si="1034"/>
        <v>405933.34024167585</v>
      </c>
      <c r="BD374" s="129">
        <f t="shared" si="1034"/>
        <v>19066914.695852693</v>
      </c>
      <c r="BE374" s="129">
        <f t="shared" si="1034"/>
        <v>17688880.010705866</v>
      </c>
      <c r="BF374" s="129">
        <f t="shared" si="1034"/>
        <v>16220673.344986558</v>
      </c>
      <c r="BG374" s="129">
        <f t="shared" si="1034"/>
        <v>14681118.685505455</v>
      </c>
      <c r="BH374" s="129">
        <f t="shared" si="1034"/>
        <v>13283294.573114339</v>
      </c>
      <c r="BI374" s="129">
        <f t="shared" si="1034"/>
        <v>11665463.736655155</v>
      </c>
      <c r="BJ374" s="129">
        <f t="shared" si="1034"/>
        <v>9821684.4929340314</v>
      </c>
      <c r="BK374" s="129">
        <f t="shared" si="1034"/>
        <v>7583146.4487886047</v>
      </c>
      <c r="BL374" s="129">
        <f t="shared" si="1034"/>
        <v>5530794.2487886045</v>
      </c>
      <c r="BM374" s="129">
        <f t="shared" si="1034"/>
        <v>3568771.7787886043</v>
      </c>
      <c r="BN374" s="129">
        <f t="shared" si="1034"/>
        <v>1724545.4787886043</v>
      </c>
      <c r="BO374" s="129">
        <f t="shared" si="1034"/>
        <v>128662.16878860455</v>
      </c>
      <c r="BP374" s="129">
        <f t="shared" si="1034"/>
        <v>-2943829.2896513199</v>
      </c>
      <c r="BQ374" s="129">
        <f t="shared" ref="BQ374:CA374" si="1035">SUM(BQ13,BQ31,BQ39,BQ47,BQ54,BQ62,BQ70,BQ221,BQ228,BQ235,BQ242,BQ249,BQ256,BQ263,BQ22)</f>
        <v>-2848785.9896513168</v>
      </c>
      <c r="BR374" s="129">
        <f t="shared" si="1035"/>
        <v>-2747040.9696513177</v>
      </c>
      <c r="BS374" s="129">
        <f t="shared" si="1035"/>
        <v>-2646847.1796513172</v>
      </c>
      <c r="BT374" s="129">
        <f t="shared" si="1035"/>
        <v>-2534764.1796513172</v>
      </c>
      <c r="BU374" s="129">
        <f t="shared" si="1035"/>
        <v>-2257265.4696513177</v>
      </c>
      <c r="BV374" s="129">
        <f t="shared" si="1035"/>
        <v>-1826168.2996513185</v>
      </c>
      <c r="BW374" s="129">
        <f t="shared" si="1035"/>
        <v>-1160365.3996513172</v>
      </c>
      <c r="BX374" s="129">
        <f t="shared" si="1035"/>
        <v>-572775.82965131744</v>
      </c>
      <c r="BY374" s="129">
        <f t="shared" si="1035"/>
        <v>105876.43034868258</v>
      </c>
      <c r="BZ374" s="129">
        <f t="shared" si="1035"/>
        <v>505104.41005433217</v>
      </c>
      <c r="CA374" s="129">
        <f t="shared" si="1035"/>
        <v>754595.14705584932</v>
      </c>
    </row>
    <row r="375" spans="1:79" ht="12" thickBot="1" x14ac:dyDescent="0.25">
      <c r="A375" s="39" t="s">
        <v>291</v>
      </c>
      <c r="D375" s="130">
        <f t="shared" ref="D375" si="1036">D373-D374</f>
        <v>0</v>
      </c>
      <c r="E375" s="130">
        <f t="shared" ref="E375:BP375" si="1037">E373-E374</f>
        <v>0</v>
      </c>
      <c r="F375" s="130">
        <f t="shared" si="1037"/>
        <v>0</v>
      </c>
      <c r="G375" s="130">
        <f t="shared" si="1037"/>
        <v>0</v>
      </c>
      <c r="H375" s="130">
        <f t="shared" si="1037"/>
        <v>0</v>
      </c>
      <c r="I375" s="130">
        <f t="shared" si="1037"/>
        <v>0</v>
      </c>
      <c r="J375" s="130">
        <f t="shared" si="1037"/>
        <v>-1059806.4328660099</v>
      </c>
      <c r="K375" s="130">
        <f t="shared" si="1037"/>
        <v>-2656999.3762602592</v>
      </c>
      <c r="L375" s="130">
        <f t="shared" si="1037"/>
        <v>-3160368.3017349476</v>
      </c>
      <c r="M375" s="130">
        <f t="shared" si="1037"/>
        <v>-8772013.9952380266</v>
      </c>
      <c r="N375" s="130">
        <f t="shared" si="1037"/>
        <v>-10458746.097180951</v>
      </c>
      <c r="O375" s="130">
        <f t="shared" si="1037"/>
        <v>-15079686.300326034</v>
      </c>
      <c r="P375" s="130">
        <f t="shared" si="1037"/>
        <v>-11825170.386513367</v>
      </c>
      <c r="Q375" s="130">
        <f t="shared" si="1037"/>
        <v>-7377166.9217203157</v>
      </c>
      <c r="R375" s="130">
        <f t="shared" si="1037"/>
        <v>-3101554.4394587427</v>
      </c>
      <c r="S375" s="130">
        <f t="shared" si="1037"/>
        <v>2856600.891854336</v>
      </c>
      <c r="T375" s="130">
        <f t="shared" si="1037"/>
        <v>21084749.887324475</v>
      </c>
      <c r="U375" s="130">
        <f t="shared" si="1037"/>
        <v>24189408.420395065</v>
      </c>
      <c r="V375" s="130">
        <f t="shared" si="1037"/>
        <v>22513363.917437598</v>
      </c>
      <c r="W375" s="130">
        <f t="shared" si="1037"/>
        <v>21982162.298596345</v>
      </c>
      <c r="X375" s="130">
        <f t="shared" si="1037"/>
        <v>24127688.526427254</v>
      </c>
      <c r="Y375" s="130">
        <f t="shared" si="1037"/>
        <v>24158631.953202724</v>
      </c>
      <c r="Z375" s="130">
        <f t="shared" si="1037"/>
        <v>23105817.35728373</v>
      </c>
      <c r="AA375" s="130">
        <f t="shared" si="1037"/>
        <v>25917730.955741122</v>
      </c>
      <c r="AB375" s="130">
        <f t="shared" si="1037"/>
        <v>32584746.43599274</v>
      </c>
      <c r="AC375" s="130">
        <f t="shared" si="1037"/>
        <v>44587729.241102725</v>
      </c>
      <c r="AD375" s="130">
        <f t="shared" si="1037"/>
        <v>40189811.696194187</v>
      </c>
      <c r="AE375" s="130">
        <f t="shared" si="1037"/>
        <v>45873906.64151223</v>
      </c>
      <c r="AF375" s="130">
        <f t="shared" si="1037"/>
        <v>33240430.257176414</v>
      </c>
      <c r="AG375" s="130">
        <f t="shared" si="1037"/>
        <v>34253732.642096102</v>
      </c>
      <c r="AH375" s="130">
        <f t="shared" si="1037"/>
        <v>30475404.642262019</v>
      </c>
      <c r="AI375" s="130">
        <f t="shared" si="1037"/>
        <v>29073453.804450572</v>
      </c>
      <c r="AJ375" s="130">
        <f t="shared" si="1037"/>
        <v>30805932.350010775</v>
      </c>
      <c r="AK375" s="130">
        <f t="shared" si="1037"/>
        <v>29846559.730529521</v>
      </c>
      <c r="AL375" s="130">
        <f t="shared" si="1037"/>
        <v>26385344.478373878</v>
      </c>
      <c r="AM375" s="130">
        <f t="shared" si="1037"/>
        <v>25592897.724717848</v>
      </c>
      <c r="AN375" s="130">
        <f t="shared" si="1037"/>
        <v>29022447.580915868</v>
      </c>
      <c r="AO375" s="130">
        <f t="shared" si="1037"/>
        <v>37285376.757145837</v>
      </c>
      <c r="AP375" s="130">
        <f t="shared" si="1037"/>
        <v>44575769.759175666</v>
      </c>
      <c r="AQ375" s="130">
        <f t="shared" si="1037"/>
        <v>54963047.595247567</v>
      </c>
      <c r="AR375" s="130">
        <f t="shared" si="1037"/>
        <v>31893765.759443946</v>
      </c>
      <c r="AS375" s="130">
        <f t="shared" si="1037"/>
        <v>35226356.493548945</v>
      </c>
      <c r="AT375" s="130">
        <f t="shared" si="1037"/>
        <v>34446964.696937643</v>
      </c>
      <c r="AU375" s="130">
        <f t="shared" si="1037"/>
        <v>33120656.200464919</v>
      </c>
      <c r="AV375" s="130">
        <f t="shared" si="1037"/>
        <v>35430082.739569873</v>
      </c>
      <c r="AW375" s="130">
        <f t="shared" si="1037"/>
        <v>32771154.947711889</v>
      </c>
      <c r="AX375" s="130">
        <f t="shared" si="1037"/>
        <v>36925755.936314851</v>
      </c>
      <c r="AY375" s="130">
        <f t="shared" si="1037"/>
        <v>31650734.919306133</v>
      </c>
      <c r="AZ375" s="130">
        <f t="shared" si="1037"/>
        <v>30418835.389306128</v>
      </c>
      <c r="BA375" s="130">
        <f t="shared" si="1037"/>
        <v>36415807.989306122</v>
      </c>
      <c r="BB375" s="130">
        <f t="shared" si="1037"/>
        <v>40583246.089306131</v>
      </c>
      <c r="BC375" s="130">
        <f t="shared" si="1037"/>
        <v>47168139.789306127</v>
      </c>
      <c r="BD375" s="130">
        <f t="shared" si="1037"/>
        <v>16528557.904735517</v>
      </c>
      <c r="BE375" s="130">
        <f t="shared" si="1037"/>
        <v>18591405.274984717</v>
      </c>
      <c r="BF375" s="130">
        <f t="shared" si="1037"/>
        <v>17350319.001786865</v>
      </c>
      <c r="BG375" s="130">
        <f t="shared" si="1037"/>
        <v>14187446.021953711</v>
      </c>
      <c r="BH375" s="130">
        <f t="shared" si="1037"/>
        <v>15098064.127933193</v>
      </c>
      <c r="BI375" s="130">
        <f t="shared" si="1037"/>
        <v>10817178.264771743</v>
      </c>
      <c r="BJ375" s="130">
        <f t="shared" si="1037"/>
        <v>9013083.8206929136</v>
      </c>
      <c r="BK375" s="130">
        <f t="shared" si="1037"/>
        <v>5923852.209541521</v>
      </c>
      <c r="BL375" s="130">
        <f t="shared" si="1037"/>
        <v>13063203.114740049</v>
      </c>
      <c r="BM375" s="130">
        <f t="shared" si="1037"/>
        <v>11237559.448884185</v>
      </c>
      <c r="BN375" s="130">
        <f t="shared" si="1037"/>
        <v>10906501.961171929</v>
      </c>
      <c r="BO375" s="130">
        <f t="shared" si="1037"/>
        <v>8368315.3271040544</v>
      </c>
      <c r="BP375" s="130">
        <f t="shared" si="1037"/>
        <v>5383553.3939808402</v>
      </c>
      <c r="BQ375" s="130">
        <f t="shared" ref="BQ375:CA375" si="1038">BQ373-BQ374</f>
        <v>5640025.155752264</v>
      </c>
      <c r="BR375" s="130">
        <f t="shared" si="1038"/>
        <v>3353605.4553932352</v>
      </c>
      <c r="BS375" s="130">
        <f t="shared" si="1038"/>
        <v>4199938.0265506059</v>
      </c>
      <c r="BT375" s="130">
        <f t="shared" si="1038"/>
        <v>7355000.5186452903</v>
      </c>
      <c r="BU375" s="130">
        <f t="shared" si="1038"/>
        <v>5643578.1538469587</v>
      </c>
      <c r="BV375" s="130">
        <f t="shared" si="1038"/>
        <v>10779752.176256275</v>
      </c>
      <c r="BW375" s="130">
        <f t="shared" si="1038"/>
        <v>18509276.949959006</v>
      </c>
      <c r="BX375" s="130">
        <f t="shared" si="1038"/>
        <v>18509276.949959006</v>
      </c>
      <c r="BY375" s="130">
        <f t="shared" si="1038"/>
        <v>18509276.949959006</v>
      </c>
      <c r="BZ375" s="130">
        <f t="shared" si="1038"/>
        <v>18509276.949959002</v>
      </c>
      <c r="CA375" s="130">
        <f t="shared" si="1038"/>
        <v>18509276.949959002</v>
      </c>
    </row>
    <row r="376" spans="1:79" ht="12" thickTop="1" x14ac:dyDescent="0.2"/>
    <row r="377" spans="1:79" x14ac:dyDescent="0.2">
      <c r="BW377" s="115"/>
    </row>
    <row r="400" spans="2:79" x14ac:dyDescent="0.2">
      <c r="B400" s="132"/>
      <c r="BY400" s="25"/>
      <c r="BZ400" s="25"/>
      <c r="CA400" s="25"/>
    </row>
    <row r="401" spans="2:79" x14ac:dyDescent="0.2">
      <c r="B401" s="133"/>
      <c r="BY401" s="25"/>
      <c r="BZ401" s="25"/>
      <c r="CA401" s="25"/>
    </row>
    <row r="402" spans="2:79" x14ac:dyDescent="0.2">
      <c r="B402" s="133"/>
      <c r="BY402" s="25"/>
      <c r="BZ402" s="25"/>
      <c r="CA402" s="25"/>
    </row>
  </sheetData>
  <printOptions horizontalCentered="1"/>
  <pageMargins left="0.45" right="0.45" top="0.75" bottom="0.75" header="0.3" footer="0.3"/>
  <pageSetup scale="82" fitToHeight="20" orientation="portrait" blackAndWhite="1" horizontalDpi="1200" verticalDpi="1200" r:id="rId1"/>
  <headerFooter>
    <oddFooter>&amp;R&amp;F
&amp;A</oddFooter>
  </headerFooter>
  <customProperties>
    <customPr name="_pios_id" r:id="rId2"/>
  </customProperties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92D050"/>
    <pageSetUpPr fitToPage="1"/>
  </sheetPr>
  <dimension ref="A1:J72"/>
  <sheetViews>
    <sheetView topLeftCell="A10" zoomScaleNormal="100" workbookViewId="0">
      <selection activeCell="H52" sqref="H52"/>
    </sheetView>
  </sheetViews>
  <sheetFormatPr defaultColWidth="9.140625" defaultRowHeight="11.25" x14ac:dyDescent="0.2"/>
  <cols>
    <col min="1" max="1" width="6.140625" style="94" bestFit="1" customWidth="1"/>
    <col min="2" max="2" width="2.7109375" style="94" customWidth="1"/>
    <col min="3" max="3" width="52.42578125" style="94" customWidth="1"/>
    <col min="4" max="5" width="10.7109375" style="94" bestFit="1" customWidth="1"/>
    <col min="6" max="6" width="2" style="94" customWidth="1"/>
    <col min="7" max="7" width="9.5703125" style="94" customWidth="1"/>
    <col min="8" max="8" width="45" style="94" customWidth="1"/>
    <col min="9" max="10" width="10.7109375" style="94" bestFit="1" customWidth="1"/>
    <col min="11" max="16384" width="9.140625" style="94"/>
  </cols>
  <sheetData>
    <row r="1" spans="1:10" ht="15" x14ac:dyDescent="0.25">
      <c r="A1" s="400" t="s">
        <v>0</v>
      </c>
      <c r="B1" s="400"/>
      <c r="C1" s="400"/>
      <c r="D1" s="400"/>
      <c r="E1" s="400"/>
      <c r="F1" s="412"/>
      <c r="G1" s="412"/>
      <c r="H1" s="412"/>
      <c r="I1" s="412"/>
      <c r="J1" s="412"/>
    </row>
    <row r="2" spans="1:10" ht="15" x14ac:dyDescent="0.25">
      <c r="A2" s="400" t="str">
        <f>'Delivery Rate Change Calc'!A2:H2</f>
        <v>2019 Electric Decoupling Filing</v>
      </c>
      <c r="B2" s="400"/>
      <c r="C2" s="400"/>
      <c r="D2" s="400"/>
      <c r="E2" s="400"/>
      <c r="F2" s="412"/>
      <c r="G2" s="412"/>
      <c r="H2" s="412"/>
      <c r="I2" s="412"/>
      <c r="J2" s="412"/>
    </row>
    <row r="3" spans="1:10" ht="15" x14ac:dyDescent="0.25">
      <c r="A3" s="400" t="s">
        <v>431</v>
      </c>
      <c r="B3" s="400"/>
      <c r="C3" s="400"/>
      <c r="D3" s="400"/>
      <c r="E3" s="400"/>
      <c r="F3" s="412"/>
      <c r="G3" s="412"/>
      <c r="H3" s="412"/>
      <c r="I3" s="412"/>
      <c r="J3" s="412"/>
    </row>
    <row r="4" spans="1:10" ht="15" x14ac:dyDescent="0.25">
      <c r="A4" s="400" t="str">
        <f>'Delivery Rate Change Calc'!A4:H4</f>
        <v>Proposed Effective May 1, 2019</v>
      </c>
      <c r="B4" s="400"/>
      <c r="C4" s="400"/>
      <c r="D4" s="400"/>
      <c r="E4" s="400"/>
      <c r="F4" s="412"/>
      <c r="G4" s="412"/>
      <c r="H4" s="412"/>
      <c r="I4" s="412"/>
      <c r="J4" s="412"/>
    </row>
    <row r="5" spans="1:10" ht="15" x14ac:dyDescent="0.25">
      <c r="A5" s="7"/>
      <c r="B5" s="7"/>
      <c r="C5" s="7"/>
      <c r="D5" s="7"/>
      <c r="E5" s="7"/>
      <c r="F5" s="311"/>
      <c r="G5" s="311"/>
      <c r="H5" s="311"/>
      <c r="I5" s="311"/>
      <c r="J5" s="311"/>
    </row>
    <row r="6" spans="1:10" ht="15" x14ac:dyDescent="0.25">
      <c r="A6" s="13"/>
      <c r="B6" s="13"/>
      <c r="C6" s="13"/>
      <c r="D6" s="415" t="s">
        <v>394</v>
      </c>
      <c r="E6" s="416"/>
      <c r="F6" s="308"/>
      <c r="G6" s="308"/>
      <c r="H6" s="308"/>
      <c r="I6" s="415" t="s">
        <v>95</v>
      </c>
      <c r="J6" s="416"/>
    </row>
    <row r="7" spans="1:10" x14ac:dyDescent="0.2">
      <c r="A7" s="12"/>
      <c r="B7" s="12"/>
      <c r="C7" s="12"/>
      <c r="D7" s="313" t="s">
        <v>177</v>
      </c>
      <c r="E7" s="313" t="s">
        <v>177</v>
      </c>
      <c r="F7" s="13"/>
      <c r="G7" s="13"/>
      <c r="H7" s="13"/>
      <c r="I7" s="313" t="s">
        <v>177</v>
      </c>
      <c r="J7" s="313" t="s">
        <v>177</v>
      </c>
    </row>
    <row r="8" spans="1:10" ht="22.5" x14ac:dyDescent="0.2">
      <c r="A8" s="134" t="s">
        <v>58</v>
      </c>
      <c r="B8" s="134"/>
      <c r="C8" s="135"/>
      <c r="D8" s="280">
        <v>43555</v>
      </c>
      <c r="E8" s="280">
        <f t="shared" ref="E8" si="0">EDATE(D8,1)</f>
        <v>43585</v>
      </c>
      <c r="F8" s="309"/>
      <c r="G8" s="309"/>
      <c r="H8" s="309"/>
      <c r="I8" s="280">
        <v>43555</v>
      </c>
      <c r="J8" s="280">
        <f t="shared" ref="J8" si="1">EDATE(I8,1)</f>
        <v>43585</v>
      </c>
    </row>
    <row r="9" spans="1:10" x14ac:dyDescent="0.2">
      <c r="A9" s="103">
        <v>1</v>
      </c>
      <c r="B9" s="136" t="s">
        <v>184</v>
      </c>
      <c r="G9" s="136" t="s">
        <v>184</v>
      </c>
    </row>
    <row r="10" spans="1:10" x14ac:dyDescent="0.2">
      <c r="A10" s="103">
        <f>A9+1</f>
        <v>2</v>
      </c>
      <c r="B10" s="103"/>
      <c r="C10" s="94" t="s">
        <v>111</v>
      </c>
      <c r="D10" s="137">
        <f>'F2018 Forecast'!B8</f>
        <v>1045223067</v>
      </c>
      <c r="E10" s="137">
        <f>'F2018 Forecast'!C8</f>
        <v>862137372</v>
      </c>
      <c r="F10" s="137"/>
      <c r="G10" s="103"/>
      <c r="H10" s="94" t="s">
        <v>111</v>
      </c>
      <c r="I10" s="137">
        <f>'F2018 Forecast'!B8</f>
        <v>1045223067</v>
      </c>
      <c r="J10" s="137">
        <f>'F2018 Forecast'!C8</f>
        <v>862137372</v>
      </c>
    </row>
    <row r="11" spans="1:10" x14ac:dyDescent="0.2">
      <c r="A11" s="103">
        <f t="shared" ref="A11:A70" si="2">A10+1</f>
        <v>3</v>
      </c>
      <c r="B11" s="103"/>
      <c r="C11" s="12" t="s">
        <v>178</v>
      </c>
      <c r="D11" s="307">
        <f>'Schedule 7'!G28</f>
        <v>-1.1150000000000001E-3</v>
      </c>
      <c r="E11" s="306">
        <f>D11</f>
        <v>-1.1150000000000001E-3</v>
      </c>
      <c r="F11" s="306"/>
      <c r="G11" s="103"/>
      <c r="H11" s="12" t="s">
        <v>178</v>
      </c>
      <c r="I11" s="307">
        <f>'FPC Sch 7'!G26</f>
        <v>-1.22E-4</v>
      </c>
      <c r="J11" s="306">
        <f>I11</f>
        <v>-1.22E-4</v>
      </c>
    </row>
    <row r="12" spans="1:10" x14ac:dyDescent="0.2">
      <c r="A12" s="103">
        <f t="shared" si="2"/>
        <v>4</v>
      </c>
      <c r="B12" s="103"/>
      <c r="C12" s="12" t="s">
        <v>179</v>
      </c>
      <c r="D12" s="138">
        <f>D10*D11</f>
        <v>-1165423.7197050001</v>
      </c>
      <c r="E12" s="138">
        <f>E10*E11</f>
        <v>-961283.16978000011</v>
      </c>
      <c r="F12" s="310"/>
      <c r="G12" s="103"/>
      <c r="H12" s="12" t="s">
        <v>179</v>
      </c>
      <c r="I12" s="138">
        <f>I10*I11</f>
        <v>-127517.21417399999</v>
      </c>
      <c r="J12" s="138">
        <f>J10*J11</f>
        <v>-105180.759384</v>
      </c>
    </row>
    <row r="13" spans="1:10" x14ac:dyDescent="0.2">
      <c r="A13" s="103">
        <f t="shared" si="2"/>
        <v>5</v>
      </c>
      <c r="B13" s="103"/>
      <c r="C13" s="12"/>
      <c r="G13" s="103"/>
      <c r="H13" s="12"/>
    </row>
    <row r="14" spans="1:10" x14ac:dyDescent="0.2">
      <c r="A14" s="103">
        <f t="shared" si="2"/>
        <v>6</v>
      </c>
      <c r="B14" s="103"/>
      <c r="C14" s="12" t="s">
        <v>180</v>
      </c>
      <c r="D14" s="139">
        <f>'Conversion Factor'!$E$19</f>
        <v>0.95238599999999995</v>
      </c>
      <c r="E14" s="139">
        <f>'Conversion Factor'!$E$19</f>
        <v>0.95238599999999995</v>
      </c>
      <c r="F14" s="139"/>
      <c r="G14" s="103"/>
      <c r="H14" s="12" t="s">
        <v>180</v>
      </c>
      <c r="I14" s="139">
        <f>'Conversion Factor'!$E$19</f>
        <v>0.95238599999999995</v>
      </c>
      <c r="J14" s="139">
        <f>'Conversion Factor'!$E$19</f>
        <v>0.95238599999999995</v>
      </c>
    </row>
    <row r="15" spans="1:10" x14ac:dyDescent="0.2">
      <c r="A15" s="103">
        <f t="shared" si="2"/>
        <v>7</v>
      </c>
      <c r="B15" s="103"/>
      <c r="C15" s="12"/>
      <c r="G15" s="103"/>
      <c r="H15" s="12"/>
    </row>
    <row r="16" spans="1:10" x14ac:dyDescent="0.2">
      <c r="A16" s="103">
        <f t="shared" si="2"/>
        <v>8</v>
      </c>
      <c r="B16" s="103"/>
      <c r="C16" s="12" t="s">
        <v>181</v>
      </c>
      <c r="D16" s="138">
        <f>D12*D14</f>
        <v>-1109933.234714966</v>
      </c>
      <c r="E16" s="138">
        <f>E12*E14</f>
        <v>-915512.63293409511</v>
      </c>
      <c r="F16" s="310"/>
      <c r="G16" s="103"/>
      <c r="H16" s="12" t="s">
        <v>181</v>
      </c>
      <c r="I16" s="138">
        <f>I12*I14</f>
        <v>-121445.60953831916</v>
      </c>
      <c r="J16" s="138">
        <f>J12*J14</f>
        <v>-100172.68270669022</v>
      </c>
    </row>
    <row r="17" spans="1:10" x14ac:dyDescent="0.2">
      <c r="A17" s="103">
        <f t="shared" si="2"/>
        <v>9</v>
      </c>
      <c r="B17" s="103"/>
      <c r="G17" s="103"/>
    </row>
    <row r="18" spans="1:10" x14ac:dyDescent="0.2">
      <c r="A18" s="103">
        <f t="shared" si="2"/>
        <v>10</v>
      </c>
      <c r="B18" s="136" t="s">
        <v>185</v>
      </c>
      <c r="G18" s="136" t="s">
        <v>185</v>
      </c>
    </row>
    <row r="19" spans="1:10" x14ac:dyDescent="0.2">
      <c r="A19" s="103">
        <f t="shared" si="2"/>
        <v>11</v>
      </c>
      <c r="B19" s="103"/>
      <c r="C19" s="94" t="s">
        <v>111</v>
      </c>
      <c r="D19" s="137">
        <f>'F2018 Forecast'!B10</f>
        <v>273710892</v>
      </c>
      <c r="E19" s="137">
        <f>'F2018 Forecast'!C10</f>
        <v>244712725</v>
      </c>
      <c r="F19" s="137"/>
      <c r="G19" s="103"/>
      <c r="H19" s="94" t="s">
        <v>111</v>
      </c>
      <c r="I19" s="137">
        <f>'F2018 Forecast'!B10</f>
        <v>273710892</v>
      </c>
      <c r="J19" s="137">
        <f>'F2018 Forecast'!C10</f>
        <v>244712725</v>
      </c>
    </row>
    <row r="20" spans="1:10" x14ac:dyDescent="0.2">
      <c r="A20" s="103">
        <f t="shared" si="2"/>
        <v>12</v>
      </c>
      <c r="B20" s="103"/>
      <c r="C20" s="12" t="s">
        <v>178</v>
      </c>
      <c r="D20" s="307">
        <f>'Schedule 8&amp;24'!G28</f>
        <v>1.3129999999999999E-3</v>
      </c>
      <c r="E20" s="306">
        <f>D20</f>
        <v>1.3129999999999999E-3</v>
      </c>
      <c r="F20" s="306"/>
      <c r="G20" s="103"/>
      <c r="H20" s="12" t="s">
        <v>178</v>
      </c>
      <c r="I20" s="307">
        <f>'FPC Sch 8&amp;24'!G26</f>
        <v>-6.2000000000000003E-5</v>
      </c>
      <c r="J20" s="306">
        <f>I20</f>
        <v>-6.2000000000000003E-5</v>
      </c>
    </row>
    <row r="21" spans="1:10" x14ac:dyDescent="0.2">
      <c r="A21" s="103">
        <f t="shared" si="2"/>
        <v>13</v>
      </c>
      <c r="B21" s="103"/>
      <c r="C21" s="12" t="s">
        <v>179</v>
      </c>
      <c r="D21" s="138">
        <f>D19*D20</f>
        <v>359382.40119599999</v>
      </c>
      <c r="E21" s="138">
        <f>E19*E20</f>
        <v>321307.80792499997</v>
      </c>
      <c r="F21" s="310"/>
      <c r="G21" s="103"/>
      <c r="H21" s="12" t="s">
        <v>179</v>
      </c>
      <c r="I21" s="138">
        <f>I19*I20</f>
        <v>-16970.075304000002</v>
      </c>
      <c r="J21" s="138">
        <f>J19*J20</f>
        <v>-15172.188950000002</v>
      </c>
    </row>
    <row r="22" spans="1:10" x14ac:dyDescent="0.2">
      <c r="A22" s="103">
        <f t="shared" si="2"/>
        <v>14</v>
      </c>
      <c r="B22" s="103"/>
      <c r="C22" s="12"/>
      <c r="G22" s="103"/>
      <c r="H22" s="12"/>
    </row>
    <row r="23" spans="1:10" x14ac:dyDescent="0.2">
      <c r="A23" s="103">
        <f t="shared" si="2"/>
        <v>15</v>
      </c>
      <c r="B23" s="103"/>
      <c r="C23" s="12" t="s">
        <v>180</v>
      </c>
      <c r="D23" s="139">
        <f>'Conversion Factor'!$E$19</f>
        <v>0.95238599999999995</v>
      </c>
      <c r="E23" s="139">
        <f>'Conversion Factor'!$E$19</f>
        <v>0.95238599999999995</v>
      </c>
      <c r="F23" s="139"/>
      <c r="G23" s="103"/>
      <c r="H23" s="12" t="s">
        <v>180</v>
      </c>
      <c r="I23" s="139">
        <f>'Conversion Factor'!$E$19</f>
        <v>0.95238599999999995</v>
      </c>
      <c r="J23" s="139">
        <f>'Conversion Factor'!$E$19</f>
        <v>0.95238599999999995</v>
      </c>
    </row>
    <row r="24" spans="1:10" x14ac:dyDescent="0.2">
      <c r="A24" s="103">
        <f t="shared" si="2"/>
        <v>16</v>
      </c>
      <c r="B24" s="103"/>
      <c r="C24" s="12"/>
      <c r="G24" s="103"/>
      <c r="H24" s="12"/>
    </row>
    <row r="25" spans="1:10" x14ac:dyDescent="0.2">
      <c r="A25" s="103">
        <f t="shared" si="2"/>
        <v>17</v>
      </c>
      <c r="B25" s="103"/>
      <c r="C25" s="12" t="s">
        <v>181</v>
      </c>
      <c r="D25" s="138">
        <f>D21*D23</f>
        <v>342270.76754545362</v>
      </c>
      <c r="E25" s="138">
        <f>E21*E23</f>
        <v>306009.05795845902</v>
      </c>
      <c r="F25" s="310"/>
      <c r="G25" s="103"/>
      <c r="H25" s="12" t="s">
        <v>181</v>
      </c>
      <c r="I25" s="138">
        <f>I21*I23</f>
        <v>-16162.062138475345</v>
      </c>
      <c r="J25" s="138">
        <f>J21*J23</f>
        <v>-14449.780345334701</v>
      </c>
    </row>
    <row r="26" spans="1:10" x14ac:dyDescent="0.2">
      <c r="A26" s="103">
        <f t="shared" si="2"/>
        <v>18</v>
      </c>
    </row>
    <row r="27" spans="1:10" x14ac:dyDescent="0.2">
      <c r="A27" s="103">
        <f t="shared" si="2"/>
        <v>19</v>
      </c>
      <c r="B27" s="136" t="s">
        <v>186</v>
      </c>
      <c r="G27" s="136" t="s">
        <v>186</v>
      </c>
    </row>
    <row r="28" spans="1:10" x14ac:dyDescent="0.2">
      <c r="A28" s="103">
        <f t="shared" si="2"/>
        <v>20</v>
      </c>
      <c r="B28" s="103"/>
      <c r="C28" s="94" t="s">
        <v>111</v>
      </c>
      <c r="D28" s="137">
        <f>'F2018 Forecast'!B22</f>
        <v>286132851</v>
      </c>
      <c r="E28" s="137">
        <f>'F2018 Forecast'!C22</f>
        <v>269935735</v>
      </c>
      <c r="F28" s="137"/>
      <c r="G28" s="103"/>
      <c r="H28" s="94" t="s">
        <v>111</v>
      </c>
      <c r="I28" s="137">
        <f>'F2018 Forecast'!B22</f>
        <v>286132851</v>
      </c>
      <c r="J28" s="137">
        <f>'F2018 Forecast'!C22</f>
        <v>269935735</v>
      </c>
    </row>
    <row r="29" spans="1:10" x14ac:dyDescent="0.2">
      <c r="A29" s="103">
        <f t="shared" si="2"/>
        <v>21</v>
      </c>
      <c r="B29" s="103"/>
      <c r="C29" s="12" t="s">
        <v>178</v>
      </c>
      <c r="D29" s="307">
        <f>'Schedule 7A,11,25,29,35,43'!G28</f>
        <v>1.408E-3</v>
      </c>
      <c r="E29" s="306">
        <f>D29</f>
        <v>1.408E-3</v>
      </c>
      <c r="F29" s="306"/>
      <c r="G29" s="103"/>
      <c r="H29" s="12" t="s">
        <v>178</v>
      </c>
      <c r="I29" s="307">
        <f>'FPC Sch 7A,11,25,29,35,43'!G26</f>
        <v>0</v>
      </c>
      <c r="J29" s="306">
        <f>I29</f>
        <v>0</v>
      </c>
    </row>
    <row r="30" spans="1:10" x14ac:dyDescent="0.2">
      <c r="A30" s="103">
        <f t="shared" si="2"/>
        <v>22</v>
      </c>
      <c r="B30" s="103"/>
      <c r="C30" s="12" t="s">
        <v>179</v>
      </c>
      <c r="D30" s="138">
        <f>D28*D29</f>
        <v>402875.05420800002</v>
      </c>
      <c r="E30" s="138">
        <f>E28*E29</f>
        <v>380069.51487999997</v>
      </c>
      <c r="F30" s="310"/>
      <c r="G30" s="103"/>
      <c r="H30" s="12" t="s">
        <v>179</v>
      </c>
      <c r="I30" s="138">
        <f>I28*I29</f>
        <v>0</v>
      </c>
      <c r="J30" s="138">
        <f>J28*J29</f>
        <v>0</v>
      </c>
    </row>
    <row r="31" spans="1:10" x14ac:dyDescent="0.2">
      <c r="A31" s="103">
        <f t="shared" si="2"/>
        <v>23</v>
      </c>
      <c r="B31" s="103"/>
      <c r="C31" s="12"/>
      <c r="G31" s="103"/>
      <c r="H31" s="12"/>
    </row>
    <row r="32" spans="1:10" x14ac:dyDescent="0.2">
      <c r="A32" s="103">
        <f t="shared" si="2"/>
        <v>24</v>
      </c>
      <c r="B32" s="103"/>
      <c r="C32" s="12" t="s">
        <v>180</v>
      </c>
      <c r="D32" s="139">
        <f>'Conversion Factor'!$E$19</f>
        <v>0.95238599999999995</v>
      </c>
      <c r="E32" s="139">
        <f>'Conversion Factor'!$E$19</f>
        <v>0.95238599999999995</v>
      </c>
      <c r="F32" s="139"/>
      <c r="G32" s="103"/>
      <c r="H32" s="12" t="s">
        <v>180</v>
      </c>
      <c r="I32" s="139">
        <f>'Conversion Factor'!$E$19</f>
        <v>0.95238599999999995</v>
      </c>
      <c r="J32" s="139">
        <f>'Conversion Factor'!$E$19</f>
        <v>0.95238599999999995</v>
      </c>
    </row>
    <row r="33" spans="1:10" x14ac:dyDescent="0.2">
      <c r="A33" s="103">
        <f t="shared" si="2"/>
        <v>25</v>
      </c>
      <c r="B33" s="103"/>
      <c r="C33" s="12"/>
      <c r="G33" s="103"/>
      <c r="H33" s="12"/>
    </row>
    <row r="34" spans="1:10" x14ac:dyDescent="0.2">
      <c r="A34" s="103">
        <f t="shared" si="2"/>
        <v>26</v>
      </c>
      <c r="B34" s="103"/>
      <c r="C34" s="12" t="s">
        <v>181</v>
      </c>
      <c r="D34" s="138">
        <f>D30*D32</f>
        <v>383692.56137694028</v>
      </c>
      <c r="E34" s="138">
        <f>E30*E32</f>
        <v>361972.88499850366</v>
      </c>
      <c r="F34" s="310"/>
      <c r="G34" s="103"/>
      <c r="H34" s="12" t="s">
        <v>181</v>
      </c>
      <c r="I34" s="138">
        <f>I30*I32</f>
        <v>0</v>
      </c>
      <c r="J34" s="138">
        <f>J30*J32</f>
        <v>0</v>
      </c>
    </row>
    <row r="35" spans="1:10" x14ac:dyDescent="0.2">
      <c r="A35" s="103">
        <f t="shared" si="2"/>
        <v>27</v>
      </c>
    </row>
    <row r="36" spans="1:10" x14ac:dyDescent="0.2">
      <c r="A36" s="103">
        <f t="shared" si="2"/>
        <v>28</v>
      </c>
      <c r="B36" s="136" t="s">
        <v>187</v>
      </c>
      <c r="G36" s="136" t="s">
        <v>187</v>
      </c>
    </row>
    <row r="37" spans="1:10" x14ac:dyDescent="0.2">
      <c r="A37" s="103">
        <f t="shared" si="2"/>
        <v>29</v>
      </c>
      <c r="B37" s="103"/>
      <c r="C37" s="94" t="s">
        <v>111</v>
      </c>
      <c r="D37" s="137">
        <f>'F2018 Forecast'!B16</f>
        <v>49084590</v>
      </c>
      <c r="E37" s="137">
        <f>'F2018 Forecast'!C16</f>
        <v>48355217</v>
      </c>
      <c r="F37" s="137"/>
      <c r="G37" s="103"/>
      <c r="H37" s="94" t="s">
        <v>111</v>
      </c>
      <c r="I37" s="137">
        <f>'F2018 Forecast'!B16</f>
        <v>49084590</v>
      </c>
      <c r="J37" s="137">
        <f>'F2018 Forecast'!C16</f>
        <v>48355217</v>
      </c>
    </row>
    <row r="38" spans="1:10" x14ac:dyDescent="0.2">
      <c r="A38" s="103">
        <f t="shared" si="2"/>
        <v>30</v>
      </c>
      <c r="B38" s="103"/>
      <c r="C38" s="12" t="s">
        <v>178</v>
      </c>
      <c r="D38" s="307">
        <f>'Schedule 40'!G28</f>
        <v>1.5690000000000001E-3</v>
      </c>
      <c r="E38" s="306">
        <f>D38</f>
        <v>1.5690000000000001E-3</v>
      </c>
      <c r="F38" s="306"/>
      <c r="G38" s="103"/>
      <c r="H38" s="12" t="s">
        <v>178</v>
      </c>
      <c r="I38" s="307">
        <f>'FPC Sch 40'!G26</f>
        <v>2.2900000000000001E-4</v>
      </c>
      <c r="J38" s="306">
        <f>I38</f>
        <v>2.2900000000000001E-4</v>
      </c>
    </row>
    <row r="39" spans="1:10" x14ac:dyDescent="0.2">
      <c r="A39" s="103">
        <f t="shared" si="2"/>
        <v>31</v>
      </c>
      <c r="B39" s="103"/>
      <c r="C39" s="12" t="s">
        <v>179</v>
      </c>
      <c r="D39" s="138">
        <f>D37*D38</f>
        <v>77013.721709999998</v>
      </c>
      <c r="E39" s="138">
        <f>E37*E38</f>
        <v>75869.335472999999</v>
      </c>
      <c r="F39" s="310"/>
      <c r="G39" s="103"/>
      <c r="H39" s="12" t="s">
        <v>179</v>
      </c>
      <c r="I39" s="138">
        <f>I37*I38</f>
        <v>11240.37111</v>
      </c>
      <c r="J39" s="138">
        <f>J37*J38</f>
        <v>11073.344693000001</v>
      </c>
    </row>
    <row r="40" spans="1:10" x14ac:dyDescent="0.2">
      <c r="A40" s="103">
        <f t="shared" si="2"/>
        <v>32</v>
      </c>
      <c r="B40" s="103"/>
      <c r="C40" s="12"/>
      <c r="G40" s="103"/>
      <c r="H40" s="12"/>
    </row>
    <row r="41" spans="1:10" x14ac:dyDescent="0.2">
      <c r="A41" s="103">
        <f t="shared" si="2"/>
        <v>33</v>
      </c>
      <c r="B41" s="103"/>
      <c r="C41" s="12" t="s">
        <v>180</v>
      </c>
      <c r="D41" s="139">
        <f>'Conversion Factor'!$E$19</f>
        <v>0.95238599999999995</v>
      </c>
      <c r="E41" s="139">
        <f>'Conversion Factor'!$E$19</f>
        <v>0.95238599999999995</v>
      </c>
      <c r="F41" s="139"/>
      <c r="G41" s="103"/>
      <c r="H41" s="12" t="s">
        <v>180</v>
      </c>
      <c r="I41" s="139">
        <f>'Conversion Factor'!$E$19</f>
        <v>0.95238599999999995</v>
      </c>
      <c r="J41" s="139">
        <f>'Conversion Factor'!$E$19</f>
        <v>0.95238599999999995</v>
      </c>
    </row>
    <row r="42" spans="1:10" x14ac:dyDescent="0.2">
      <c r="A42" s="103">
        <f t="shared" si="2"/>
        <v>34</v>
      </c>
      <c r="B42" s="103"/>
      <c r="C42" s="12"/>
      <c r="G42" s="103"/>
      <c r="H42" s="12"/>
    </row>
    <row r="43" spans="1:10" x14ac:dyDescent="0.2">
      <c r="A43" s="103">
        <f t="shared" si="2"/>
        <v>35</v>
      </c>
      <c r="B43" s="103"/>
      <c r="C43" s="12" t="s">
        <v>181</v>
      </c>
      <c r="D43" s="138">
        <f>D39*D41</f>
        <v>73346.790364500048</v>
      </c>
      <c r="E43" s="138">
        <f>E39*E41</f>
        <v>72256.892933788578</v>
      </c>
      <c r="F43" s="310"/>
      <c r="G43" s="103"/>
      <c r="H43" s="12" t="s">
        <v>181</v>
      </c>
      <c r="I43" s="138">
        <f>I39*I41</f>
        <v>10705.172079968459</v>
      </c>
      <c r="J43" s="138">
        <f>J39*J41</f>
        <v>10546.098458787499</v>
      </c>
    </row>
    <row r="44" spans="1:10" x14ac:dyDescent="0.2">
      <c r="A44" s="103">
        <f t="shared" si="2"/>
        <v>36</v>
      </c>
    </row>
    <row r="45" spans="1:10" x14ac:dyDescent="0.2">
      <c r="A45" s="103">
        <f t="shared" si="2"/>
        <v>37</v>
      </c>
      <c r="B45" s="136" t="s">
        <v>188</v>
      </c>
      <c r="G45" s="136" t="s">
        <v>188</v>
      </c>
    </row>
    <row r="46" spans="1:10" x14ac:dyDescent="0.2">
      <c r="A46" s="103">
        <f t="shared" si="2"/>
        <v>38</v>
      </c>
      <c r="B46" s="103"/>
      <c r="C46" s="94" t="s">
        <v>113</v>
      </c>
      <c r="D46" s="137">
        <f>'F2018 Forecast'!B29</f>
        <v>360815</v>
      </c>
      <c r="E46" s="137">
        <f>'F2018 Forecast'!C29</f>
        <v>361566</v>
      </c>
      <c r="F46" s="137"/>
      <c r="G46" s="103"/>
      <c r="H46" s="94" t="s">
        <v>396</v>
      </c>
      <c r="I46" s="137">
        <f>'F2018 Forecast'!B12</f>
        <v>163042231</v>
      </c>
      <c r="J46" s="137">
        <f>'F2018 Forecast'!C12</f>
        <v>152804703</v>
      </c>
    </row>
    <row r="47" spans="1:10" x14ac:dyDescent="0.2">
      <c r="A47" s="103">
        <f t="shared" si="2"/>
        <v>39</v>
      </c>
      <c r="B47" s="103"/>
      <c r="C47" s="12" t="s">
        <v>183</v>
      </c>
      <c r="D47" s="395">
        <f>'Schedule 12&amp;26'!G28</f>
        <v>-0.06</v>
      </c>
      <c r="E47" s="131">
        <f>D47</f>
        <v>-0.06</v>
      </c>
      <c r="F47" s="306"/>
      <c r="G47" s="103"/>
      <c r="H47" s="12" t="s">
        <v>395</v>
      </c>
      <c r="I47" s="307">
        <f>'FPC Sch 12&amp;26'!G26</f>
        <v>8.5000000000000006E-5</v>
      </c>
      <c r="J47" s="306">
        <f>I47</f>
        <v>8.5000000000000006E-5</v>
      </c>
    </row>
    <row r="48" spans="1:10" x14ac:dyDescent="0.2">
      <c r="A48" s="103">
        <f t="shared" si="2"/>
        <v>40</v>
      </c>
      <c r="B48" s="103"/>
      <c r="C48" s="12" t="s">
        <v>179</v>
      </c>
      <c r="D48" s="138">
        <f>D46*D47</f>
        <v>-21648.899999999998</v>
      </c>
      <c r="E48" s="138">
        <f>E46*E47</f>
        <v>-21693.96</v>
      </c>
      <c r="F48" s="310"/>
      <c r="G48" s="103"/>
      <c r="H48" s="12" t="s">
        <v>179</v>
      </c>
      <c r="I48" s="138">
        <f>I46*I47</f>
        <v>13858.589635</v>
      </c>
      <c r="J48" s="138">
        <f>J46*J47</f>
        <v>12988.399755</v>
      </c>
    </row>
    <row r="49" spans="1:10" x14ac:dyDescent="0.2">
      <c r="A49" s="103">
        <f t="shared" si="2"/>
        <v>41</v>
      </c>
      <c r="B49" s="103"/>
      <c r="C49" s="12"/>
      <c r="G49" s="103"/>
      <c r="H49" s="12"/>
    </row>
    <row r="50" spans="1:10" x14ac:dyDescent="0.2">
      <c r="A50" s="103">
        <f t="shared" si="2"/>
        <v>42</v>
      </c>
      <c r="B50" s="103"/>
      <c r="C50" s="12" t="s">
        <v>180</v>
      </c>
      <c r="D50" s="139">
        <f>'Conversion Factor'!$E$19</f>
        <v>0.95238599999999995</v>
      </c>
      <c r="E50" s="139">
        <f>'Conversion Factor'!$E$19</f>
        <v>0.95238599999999995</v>
      </c>
      <c r="F50" s="139"/>
      <c r="G50" s="103"/>
      <c r="H50" s="12" t="s">
        <v>180</v>
      </c>
      <c r="I50" s="139">
        <f>'Conversion Factor'!$E$19</f>
        <v>0.95238599999999995</v>
      </c>
      <c r="J50" s="139">
        <f>'Conversion Factor'!$E$19</f>
        <v>0.95238599999999995</v>
      </c>
    </row>
    <row r="51" spans="1:10" x14ac:dyDescent="0.2">
      <c r="A51" s="103">
        <f t="shared" si="2"/>
        <v>43</v>
      </c>
      <c r="B51" s="103"/>
      <c r="C51" s="12"/>
      <c r="G51" s="103"/>
      <c r="H51" s="12"/>
    </row>
    <row r="52" spans="1:10" x14ac:dyDescent="0.2">
      <c r="A52" s="103">
        <f t="shared" si="2"/>
        <v>44</v>
      </c>
      <c r="B52" s="103"/>
      <c r="C52" s="12" t="s">
        <v>181</v>
      </c>
      <c r="D52" s="138">
        <f>D48*D50</f>
        <v>-20618.109275399998</v>
      </c>
      <c r="E52" s="138">
        <f>E48*E50</f>
        <v>-20661.02378856</v>
      </c>
      <c r="F52" s="310"/>
      <c r="G52" s="103"/>
      <c r="H52" s="12" t="s">
        <v>181</v>
      </c>
      <c r="I52" s="138">
        <f>I48*I50</f>
        <v>13198.72674811911</v>
      </c>
      <c r="J52" s="138">
        <f>J48*J50</f>
        <v>12369.970089065429</v>
      </c>
    </row>
    <row r="53" spans="1:10" x14ac:dyDescent="0.2">
      <c r="A53" s="103">
        <f t="shared" si="2"/>
        <v>45</v>
      </c>
    </row>
    <row r="54" spans="1:10" x14ac:dyDescent="0.2">
      <c r="A54" s="103">
        <f t="shared" si="2"/>
        <v>46</v>
      </c>
      <c r="B54" s="136" t="s">
        <v>189</v>
      </c>
      <c r="G54" s="136" t="s">
        <v>189</v>
      </c>
    </row>
    <row r="55" spans="1:10" x14ac:dyDescent="0.2">
      <c r="A55" s="103">
        <f t="shared" si="2"/>
        <v>47</v>
      </c>
      <c r="B55" s="103"/>
      <c r="C55" s="94" t="s">
        <v>182</v>
      </c>
      <c r="D55" s="137">
        <f>'F2018 Forecast'!B30</f>
        <v>276862</v>
      </c>
      <c r="E55" s="137">
        <f>'F2018 Forecast'!C30</f>
        <v>280144</v>
      </c>
      <c r="F55" s="137"/>
      <c r="G55" s="103"/>
      <c r="H55" s="94" t="s">
        <v>396</v>
      </c>
      <c r="I55" s="137">
        <f>'F2018 Forecast'!B14</f>
        <v>121236163</v>
      </c>
      <c r="J55" s="137">
        <f>'F2018 Forecast'!C14</f>
        <v>113414025</v>
      </c>
    </row>
    <row r="56" spans="1:10" x14ac:dyDescent="0.2">
      <c r="A56" s="103">
        <f t="shared" si="2"/>
        <v>48</v>
      </c>
      <c r="B56" s="103"/>
      <c r="C56" s="12" t="s">
        <v>183</v>
      </c>
      <c r="D56" s="395">
        <f>'Schedule 10&amp;31'!G28</f>
        <v>-0.08</v>
      </c>
      <c r="E56" s="131">
        <f>D56</f>
        <v>-0.08</v>
      </c>
      <c r="F56" s="306"/>
      <c r="G56" s="103"/>
      <c r="H56" s="12" t="s">
        <v>395</v>
      </c>
      <c r="I56" s="307">
        <f>'FPC Sch 10&amp;31'!G26</f>
        <v>-5.5999999999999999E-5</v>
      </c>
      <c r="J56" s="306">
        <f>I56</f>
        <v>-5.5999999999999999E-5</v>
      </c>
    </row>
    <row r="57" spans="1:10" x14ac:dyDescent="0.2">
      <c r="A57" s="103">
        <f t="shared" si="2"/>
        <v>49</v>
      </c>
      <c r="B57" s="103"/>
      <c r="C57" s="12" t="s">
        <v>179</v>
      </c>
      <c r="D57" s="138">
        <f>D55*D56</f>
        <v>-22148.959999999999</v>
      </c>
      <c r="E57" s="138">
        <f>E55*E56</f>
        <v>-22411.52</v>
      </c>
      <c r="F57" s="310"/>
      <c r="G57" s="103"/>
      <c r="H57" s="12" t="s">
        <v>179</v>
      </c>
      <c r="I57" s="138">
        <f>I55*I56</f>
        <v>-6789.225128</v>
      </c>
      <c r="J57" s="138">
        <f>J55*J56</f>
        <v>-6351.1854000000003</v>
      </c>
    </row>
    <row r="58" spans="1:10" x14ac:dyDescent="0.2">
      <c r="A58" s="103">
        <f t="shared" si="2"/>
        <v>50</v>
      </c>
      <c r="B58" s="103"/>
      <c r="C58" s="12"/>
      <c r="G58" s="103"/>
      <c r="H58" s="12"/>
    </row>
    <row r="59" spans="1:10" x14ac:dyDescent="0.2">
      <c r="A59" s="103">
        <f t="shared" si="2"/>
        <v>51</v>
      </c>
      <c r="B59" s="103"/>
      <c r="C59" s="12" t="s">
        <v>180</v>
      </c>
      <c r="D59" s="139">
        <f>'Conversion Factor'!$E$19</f>
        <v>0.95238599999999995</v>
      </c>
      <c r="E59" s="139">
        <f>'Conversion Factor'!$E$19</f>
        <v>0.95238599999999995</v>
      </c>
      <c r="F59" s="139"/>
      <c r="G59" s="103"/>
      <c r="H59" s="12" t="s">
        <v>180</v>
      </c>
      <c r="I59" s="139">
        <f>'Conversion Factor'!$E$19</f>
        <v>0.95238599999999995</v>
      </c>
      <c r="J59" s="139">
        <f>'Conversion Factor'!$E$19</f>
        <v>0.95238599999999995</v>
      </c>
    </row>
    <row r="60" spans="1:10" x14ac:dyDescent="0.2">
      <c r="A60" s="103">
        <f t="shared" si="2"/>
        <v>52</v>
      </c>
      <c r="B60" s="103"/>
      <c r="C60" s="12"/>
      <c r="G60" s="103"/>
      <c r="H60" s="12"/>
    </row>
    <row r="61" spans="1:10" x14ac:dyDescent="0.2">
      <c r="A61" s="103">
        <f t="shared" si="2"/>
        <v>53</v>
      </c>
      <c r="B61" s="103"/>
      <c r="C61" s="12" t="s">
        <v>181</v>
      </c>
      <c r="D61" s="138">
        <f>D57*D59</f>
        <v>-21094.359418559998</v>
      </c>
      <c r="E61" s="138">
        <f>E57*E59</f>
        <v>-21344.417886719999</v>
      </c>
      <c r="F61" s="310"/>
      <c r="G61" s="103"/>
      <c r="H61" s="12" t="s">
        <v>181</v>
      </c>
      <c r="I61" s="138">
        <f>I57*I59</f>
        <v>-6465.9629627554077</v>
      </c>
      <c r="J61" s="138">
        <f>J57*J59</f>
        <v>-6048.7800583644002</v>
      </c>
    </row>
    <row r="62" spans="1:10" x14ac:dyDescent="0.2">
      <c r="A62" s="103">
        <f t="shared" si="2"/>
        <v>54</v>
      </c>
    </row>
    <row r="63" spans="1:10" x14ac:dyDescent="0.2">
      <c r="A63" s="103">
        <f t="shared" si="2"/>
        <v>55</v>
      </c>
      <c r="B63" s="136" t="s">
        <v>190</v>
      </c>
      <c r="G63" s="136" t="s">
        <v>190</v>
      </c>
    </row>
    <row r="64" spans="1:10" x14ac:dyDescent="0.2">
      <c r="A64" s="103">
        <f t="shared" si="2"/>
        <v>56</v>
      </c>
      <c r="B64" s="103"/>
      <c r="C64" s="94" t="s">
        <v>111</v>
      </c>
      <c r="D64" s="137">
        <f>'F2018 Forecast'!B23</f>
        <v>58156311</v>
      </c>
      <c r="E64" s="137">
        <f>'F2018 Forecast'!C23</f>
        <v>52018515</v>
      </c>
      <c r="F64" s="137"/>
      <c r="G64" s="103"/>
      <c r="H64" s="94" t="s">
        <v>111</v>
      </c>
      <c r="I64" s="137">
        <f>'F2018 Forecast'!B23</f>
        <v>58156311</v>
      </c>
      <c r="J64" s="137">
        <f>'F2018 Forecast'!C23</f>
        <v>52018515</v>
      </c>
    </row>
    <row r="65" spans="1:10" x14ac:dyDescent="0.2">
      <c r="A65" s="103">
        <f t="shared" si="2"/>
        <v>57</v>
      </c>
      <c r="B65" s="103"/>
      <c r="C65" s="12" t="s">
        <v>178</v>
      </c>
      <c r="D65" s="307">
        <f>'Schedule 46&amp;49'!G14</f>
        <v>1.312E-3</v>
      </c>
      <c r="E65" s="306">
        <f>D65</f>
        <v>1.312E-3</v>
      </c>
      <c r="F65" s="306"/>
      <c r="G65" s="103"/>
      <c r="H65" s="12" t="s">
        <v>178</v>
      </c>
      <c r="I65" s="307">
        <f>'FPC Sch 46&amp;49'!G14</f>
        <v>1.1E-5</v>
      </c>
      <c r="J65" s="306">
        <f>I65</f>
        <v>1.1E-5</v>
      </c>
    </row>
    <row r="66" spans="1:10" x14ac:dyDescent="0.2">
      <c r="A66" s="103">
        <f t="shared" si="2"/>
        <v>58</v>
      </c>
      <c r="B66" s="103"/>
      <c r="C66" s="12" t="s">
        <v>179</v>
      </c>
      <c r="D66" s="138">
        <f>D64*D65</f>
        <v>76301.080031999998</v>
      </c>
      <c r="E66" s="138">
        <f>E64*E65</f>
        <v>68248.291679999995</v>
      </c>
      <c r="F66" s="310"/>
      <c r="G66" s="103"/>
      <c r="H66" s="12" t="s">
        <v>179</v>
      </c>
      <c r="I66" s="138">
        <f>I64*I65</f>
        <v>639.71942100000001</v>
      </c>
      <c r="J66" s="138">
        <f>J64*J65</f>
        <v>572.203665</v>
      </c>
    </row>
    <row r="67" spans="1:10" x14ac:dyDescent="0.2">
      <c r="A67" s="103">
        <f t="shared" si="2"/>
        <v>59</v>
      </c>
      <c r="B67" s="103"/>
      <c r="C67" s="12"/>
      <c r="G67" s="103"/>
      <c r="H67" s="12"/>
    </row>
    <row r="68" spans="1:10" x14ac:dyDescent="0.2">
      <c r="A68" s="103">
        <f t="shared" si="2"/>
        <v>60</v>
      </c>
      <c r="B68" s="103"/>
      <c r="C68" s="12" t="s">
        <v>180</v>
      </c>
      <c r="D68" s="139">
        <f>'Conversion Factor'!$E$19</f>
        <v>0.95238599999999995</v>
      </c>
      <c r="E68" s="139">
        <f>'Conversion Factor'!$E$19</f>
        <v>0.95238599999999995</v>
      </c>
      <c r="F68" s="139"/>
      <c r="G68" s="103"/>
      <c r="H68" s="12" t="s">
        <v>180</v>
      </c>
      <c r="I68" s="139">
        <f>'Conversion Factor'!$E$19</f>
        <v>0.95238599999999995</v>
      </c>
      <c r="J68" s="139">
        <f>'Conversion Factor'!$E$19</f>
        <v>0.95238599999999995</v>
      </c>
    </row>
    <row r="69" spans="1:10" x14ac:dyDescent="0.2">
      <c r="A69" s="103">
        <f t="shared" si="2"/>
        <v>61</v>
      </c>
      <c r="B69" s="103"/>
      <c r="C69" s="12"/>
      <c r="G69" s="103"/>
      <c r="H69" s="12"/>
    </row>
    <row r="70" spans="1:10" x14ac:dyDescent="0.2">
      <c r="A70" s="103">
        <f t="shared" si="2"/>
        <v>62</v>
      </c>
      <c r="B70" s="103"/>
      <c r="C70" s="12" t="s">
        <v>181</v>
      </c>
      <c r="D70" s="138">
        <f>D66*D68</f>
        <v>72668.080407356349</v>
      </c>
      <c r="E70" s="138">
        <f>E66*E68</f>
        <v>64998.71751994847</v>
      </c>
      <c r="F70" s="310"/>
      <c r="G70" s="103"/>
      <c r="H70" s="12" t="s">
        <v>181</v>
      </c>
      <c r="I70" s="138">
        <f>I66*I68</f>
        <v>609.25982048850597</v>
      </c>
      <c r="J70" s="138">
        <f>J66*J68</f>
        <v>544.95875969469</v>
      </c>
    </row>
    <row r="72" spans="1:10" x14ac:dyDescent="0.2">
      <c r="D72" s="222"/>
    </row>
  </sheetData>
  <mergeCells count="6">
    <mergeCell ref="I6:J6"/>
    <mergeCell ref="D6:E6"/>
    <mergeCell ref="A1:J1"/>
    <mergeCell ref="A2:J2"/>
    <mergeCell ref="A3:J3"/>
    <mergeCell ref="A4:J4"/>
  </mergeCells>
  <printOptions horizontalCentered="1"/>
  <pageMargins left="0.45" right="0.45" top="0.75" bottom="0.75" header="0.3" footer="0.3"/>
  <pageSetup scale="60" orientation="portrait" blackAndWhite="1" r:id="rId1"/>
  <headerFooter>
    <oddFooter>&amp;R&amp;F
&amp;A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C000"/>
    <pageSetUpPr fitToPage="1"/>
  </sheetPr>
  <dimension ref="A1"/>
  <sheetViews>
    <sheetView workbookViewId="0">
      <selection activeCell="J45" sqref="J45"/>
    </sheetView>
  </sheetViews>
  <sheetFormatPr defaultRowHeight="15" x14ac:dyDescent="0.25"/>
  <sheetData/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3" tint="0.79998168889431442"/>
    <pageSetUpPr fitToPage="1"/>
  </sheetPr>
  <dimension ref="A1:N91"/>
  <sheetViews>
    <sheetView zoomScaleNormal="100" workbookViewId="0">
      <pane xSplit="2" ySplit="6" topLeftCell="H7" activePane="bottomRight" state="frozen"/>
      <selection activeCell="J45" sqref="J45"/>
      <selection pane="topRight" activeCell="J45" sqref="J45"/>
      <selection pane="bottomLeft" activeCell="J45" sqref="J45"/>
      <selection pane="bottomRight" activeCell="C30" sqref="C30:N30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5" width="12" style="12" bestFit="1" customWidth="1"/>
    <col min="6" max="6" width="10.7109375" style="12" bestFit="1" customWidth="1"/>
    <col min="7" max="7" width="10.42578125" style="12" bestFit="1" customWidth="1"/>
    <col min="8" max="8" width="10.7109375" style="12" bestFit="1" customWidth="1"/>
    <col min="9" max="13" width="10.42578125" style="12" bestFit="1" customWidth="1"/>
    <col min="14" max="14" width="10.7109375" style="12" bestFit="1" customWidth="1"/>
    <col min="15" max="16384" width="9.14062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340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341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19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283" t="s">
        <v>81</v>
      </c>
      <c r="C8" s="284">
        <v>1005060</v>
      </c>
      <c r="D8" s="284">
        <v>1006215</v>
      </c>
      <c r="E8" s="284">
        <v>1006855</v>
      </c>
      <c r="F8" s="284">
        <v>1007514</v>
      </c>
      <c r="G8" s="284">
        <v>1008561</v>
      </c>
      <c r="H8" s="284">
        <v>1009696</v>
      </c>
      <c r="I8" s="284">
        <v>1010120</v>
      </c>
      <c r="J8" s="284">
        <v>1011178</v>
      </c>
      <c r="K8" s="284">
        <v>1012929</v>
      </c>
      <c r="L8" s="284">
        <v>1014406</v>
      </c>
      <c r="M8" s="284">
        <v>1016565</v>
      </c>
      <c r="N8" s="284">
        <v>1017763</v>
      </c>
    </row>
    <row r="9" spans="1:14" x14ac:dyDescent="0.2">
      <c r="A9" s="13">
        <f>A8+1</f>
        <v>2</v>
      </c>
      <c r="B9" s="12" t="s">
        <v>342</v>
      </c>
      <c r="C9" s="62">
        <v>41.544478860085199</v>
      </c>
      <c r="D9" s="62">
        <v>35.210638143390902</v>
      </c>
      <c r="E9" s="62">
        <v>33.930175573776879</v>
      </c>
      <c r="F9" s="62">
        <v>26.973424521365576</v>
      </c>
      <c r="G9" s="63">
        <v>22.14</v>
      </c>
      <c r="H9" s="63">
        <v>19.149999999999999</v>
      </c>
      <c r="I9" s="63">
        <v>21.45</v>
      </c>
      <c r="J9" s="63">
        <v>20.79</v>
      </c>
      <c r="K9" s="63">
        <v>19.05</v>
      </c>
      <c r="L9" s="63">
        <v>24.4</v>
      </c>
      <c r="M9" s="63">
        <v>31.83</v>
      </c>
      <c r="N9" s="63">
        <v>38.65</v>
      </c>
    </row>
    <row r="10" spans="1:14" x14ac:dyDescent="0.2">
      <c r="A10" s="13">
        <f t="shared" ref="A10:A46" si="1">A9+1</f>
        <v>3</v>
      </c>
      <c r="B10" s="12" t="s">
        <v>343</v>
      </c>
      <c r="C10" s="21">
        <f t="shared" ref="C10:N10" si="2">C8*C9</f>
        <v>41754693.923117228</v>
      </c>
      <c r="D10" s="21">
        <f t="shared" si="2"/>
        <v>35429472.259452075</v>
      </c>
      <c r="E10" s="21">
        <f t="shared" si="2"/>
        <v>34162766.927335121</v>
      </c>
      <c r="F10" s="21">
        <f t="shared" si="2"/>
        <v>27176102.833219118</v>
      </c>
      <c r="G10" s="167">
        <f t="shared" si="2"/>
        <v>22329540.539999999</v>
      </c>
      <c r="H10" s="167">
        <f t="shared" si="2"/>
        <v>19335678.399999999</v>
      </c>
      <c r="I10" s="167">
        <f t="shared" si="2"/>
        <v>21667074</v>
      </c>
      <c r="J10" s="167">
        <f t="shared" si="2"/>
        <v>21022390.619999997</v>
      </c>
      <c r="K10" s="167">
        <f t="shared" si="2"/>
        <v>19296297.449999999</v>
      </c>
      <c r="L10" s="167">
        <f t="shared" si="2"/>
        <v>24751506.399999999</v>
      </c>
      <c r="M10" s="167">
        <f t="shared" si="2"/>
        <v>32357263.949999999</v>
      </c>
      <c r="N10" s="167">
        <f t="shared" si="2"/>
        <v>39336539.949999996</v>
      </c>
    </row>
    <row r="11" spans="1:14" x14ac:dyDescent="0.2">
      <c r="A11" s="13">
        <f t="shared" si="1"/>
        <v>4</v>
      </c>
      <c r="G11" s="25"/>
      <c r="H11" s="25"/>
      <c r="I11" s="25"/>
      <c r="J11" s="25"/>
      <c r="K11" s="25"/>
      <c r="L11" s="25"/>
      <c r="M11" s="25"/>
      <c r="N11" s="25"/>
    </row>
    <row r="12" spans="1:14" x14ac:dyDescent="0.2">
      <c r="A12" s="13">
        <f t="shared" si="1"/>
        <v>5</v>
      </c>
      <c r="B12" s="283" t="s">
        <v>333</v>
      </c>
      <c r="C12" s="284">
        <v>1150931410.8890419</v>
      </c>
      <c r="D12" s="284">
        <v>1071236244.4926432</v>
      </c>
      <c r="E12" s="284">
        <v>1037997566.6808213</v>
      </c>
      <c r="F12" s="284">
        <v>839317440.46667767</v>
      </c>
      <c r="G12" s="284">
        <v>712287804.19428241</v>
      </c>
      <c r="H12" s="284">
        <v>651051856.52945042</v>
      </c>
      <c r="I12" s="284">
        <v>733736478.95307374</v>
      </c>
      <c r="J12" s="284">
        <v>693654887.50937307</v>
      </c>
      <c r="K12" s="284">
        <v>641552789.49077153</v>
      </c>
      <c r="L12" s="284">
        <v>817329334.56525826</v>
      </c>
      <c r="M12" s="284">
        <v>974087030.86521065</v>
      </c>
      <c r="N12" s="284">
        <v>1203555667.7457931</v>
      </c>
    </row>
    <row r="13" spans="1:14" x14ac:dyDescent="0.2">
      <c r="A13" s="13">
        <f t="shared" si="1"/>
        <v>6</v>
      </c>
      <c r="B13" s="12" t="s">
        <v>161</v>
      </c>
      <c r="C13" s="285">
        <v>3.3236000000000002E-2</v>
      </c>
      <c r="D13" s="52">
        <f>$C$13</f>
        <v>3.3236000000000002E-2</v>
      </c>
      <c r="E13" s="52">
        <f t="shared" ref="E13:F13" si="3">$C$13</f>
        <v>3.3236000000000002E-2</v>
      </c>
      <c r="F13" s="52">
        <f t="shared" si="3"/>
        <v>3.3236000000000002E-2</v>
      </c>
      <c r="G13" s="285">
        <v>3.0348E-2</v>
      </c>
      <c r="H13" s="286">
        <f>$G$13</f>
        <v>3.0348E-2</v>
      </c>
      <c r="I13" s="286">
        <f t="shared" ref="I13:N13" si="4">$G$13</f>
        <v>3.0348E-2</v>
      </c>
      <c r="J13" s="286">
        <f t="shared" si="4"/>
        <v>3.0348E-2</v>
      </c>
      <c r="K13" s="286">
        <f t="shared" si="4"/>
        <v>3.0348E-2</v>
      </c>
      <c r="L13" s="286">
        <f t="shared" si="4"/>
        <v>3.0348E-2</v>
      </c>
      <c r="M13" s="286">
        <f t="shared" si="4"/>
        <v>3.0348E-2</v>
      </c>
      <c r="N13" s="286">
        <f t="shared" si="4"/>
        <v>3.0348E-2</v>
      </c>
    </row>
    <row r="14" spans="1:14" x14ac:dyDescent="0.2">
      <c r="A14" s="13">
        <f t="shared" si="1"/>
        <v>7</v>
      </c>
      <c r="B14" s="12" t="s">
        <v>344</v>
      </c>
      <c r="C14" s="21">
        <f t="shared" ref="C14:N14" si="5">C12*C13</f>
        <v>38252356.372308202</v>
      </c>
      <c r="D14" s="21">
        <f t="shared" si="5"/>
        <v>35603607.821957491</v>
      </c>
      <c r="E14" s="21">
        <f t="shared" si="5"/>
        <v>34498887.126203775</v>
      </c>
      <c r="F14" s="21">
        <f t="shared" si="5"/>
        <v>27895554.451350499</v>
      </c>
      <c r="G14" s="167">
        <f t="shared" si="5"/>
        <v>21616510.281688083</v>
      </c>
      <c r="H14" s="167">
        <f t="shared" si="5"/>
        <v>19758121.741955761</v>
      </c>
      <c r="I14" s="167">
        <f t="shared" si="5"/>
        <v>22267434.663267881</v>
      </c>
      <c r="J14" s="167">
        <f t="shared" si="5"/>
        <v>21051038.526134454</v>
      </c>
      <c r="K14" s="167">
        <f t="shared" si="5"/>
        <v>19469844.055465933</v>
      </c>
      <c r="L14" s="167">
        <f t="shared" si="5"/>
        <v>24804310.645386457</v>
      </c>
      <c r="M14" s="167">
        <f t="shared" si="5"/>
        <v>29561593.212697413</v>
      </c>
      <c r="N14" s="167">
        <f t="shared" si="5"/>
        <v>36525507.404749326</v>
      </c>
    </row>
    <row r="15" spans="1:14" x14ac:dyDescent="0.2">
      <c r="A15" s="13">
        <f t="shared" si="1"/>
        <v>8</v>
      </c>
      <c r="G15" s="25"/>
      <c r="H15" s="25"/>
      <c r="I15" s="25"/>
      <c r="J15" s="25"/>
      <c r="K15" s="25"/>
      <c r="L15" s="25"/>
      <c r="M15" s="25"/>
      <c r="N15" s="25"/>
    </row>
    <row r="16" spans="1:14" x14ac:dyDescent="0.2">
      <c r="A16" s="13">
        <f t="shared" si="1"/>
        <v>9</v>
      </c>
      <c r="B16" s="283" t="s">
        <v>334</v>
      </c>
      <c r="C16" s="284">
        <v>0</v>
      </c>
      <c r="D16" s="284">
        <v>0</v>
      </c>
      <c r="E16" s="284">
        <v>0</v>
      </c>
      <c r="F16" s="284">
        <v>0</v>
      </c>
      <c r="G16" s="284">
        <v>-46513079.596660435</v>
      </c>
      <c r="H16" s="284">
        <v>14721304.992999971</v>
      </c>
      <c r="I16" s="284">
        <v>0</v>
      </c>
      <c r="J16" s="284">
        <v>0</v>
      </c>
      <c r="K16" s="284">
        <v>0</v>
      </c>
      <c r="L16" s="284">
        <v>0</v>
      </c>
      <c r="M16" s="284">
        <v>0</v>
      </c>
      <c r="N16" s="284">
        <v>0</v>
      </c>
    </row>
    <row r="17" spans="1:14" x14ac:dyDescent="0.2">
      <c r="A17" s="13">
        <f t="shared" si="1"/>
        <v>10</v>
      </c>
      <c r="B17" s="12" t="s">
        <v>161</v>
      </c>
      <c r="C17" s="217">
        <f>C13</f>
        <v>3.3236000000000002E-2</v>
      </c>
      <c r="D17" s="217">
        <f t="shared" ref="D17:N17" si="6">$C$17</f>
        <v>3.3236000000000002E-2</v>
      </c>
      <c r="E17" s="217">
        <f t="shared" si="6"/>
        <v>3.3236000000000002E-2</v>
      </c>
      <c r="F17" s="217">
        <f t="shared" si="6"/>
        <v>3.3236000000000002E-2</v>
      </c>
      <c r="G17" s="217">
        <f t="shared" si="6"/>
        <v>3.3236000000000002E-2</v>
      </c>
      <c r="H17" s="217">
        <f>$C$17</f>
        <v>3.3236000000000002E-2</v>
      </c>
      <c r="I17" s="217">
        <f t="shared" si="6"/>
        <v>3.3236000000000002E-2</v>
      </c>
      <c r="J17" s="217">
        <f t="shared" si="6"/>
        <v>3.3236000000000002E-2</v>
      </c>
      <c r="K17" s="217">
        <f t="shared" si="6"/>
        <v>3.3236000000000002E-2</v>
      </c>
      <c r="L17" s="217">
        <f t="shared" si="6"/>
        <v>3.3236000000000002E-2</v>
      </c>
      <c r="M17" s="217">
        <f t="shared" si="6"/>
        <v>3.3236000000000002E-2</v>
      </c>
      <c r="N17" s="217">
        <f t="shared" si="6"/>
        <v>3.3236000000000002E-2</v>
      </c>
    </row>
    <row r="18" spans="1:14" x14ac:dyDescent="0.2">
      <c r="A18" s="13">
        <f t="shared" si="1"/>
        <v>11</v>
      </c>
      <c r="B18" s="12" t="s">
        <v>344</v>
      </c>
      <c r="C18" s="21">
        <f t="shared" ref="C18:N18" si="7">C16*C17</f>
        <v>0</v>
      </c>
      <c r="D18" s="21">
        <f t="shared" si="7"/>
        <v>0</v>
      </c>
      <c r="E18" s="21">
        <f t="shared" si="7"/>
        <v>0</v>
      </c>
      <c r="F18" s="21">
        <f t="shared" si="7"/>
        <v>0</v>
      </c>
      <c r="G18" s="167">
        <f t="shared" si="7"/>
        <v>-1545908.7134746064</v>
      </c>
      <c r="H18" s="167">
        <f t="shared" si="7"/>
        <v>489277.29274734703</v>
      </c>
      <c r="I18" s="167">
        <f t="shared" si="7"/>
        <v>0</v>
      </c>
      <c r="J18" s="167">
        <f t="shared" si="7"/>
        <v>0</v>
      </c>
      <c r="K18" s="167">
        <f t="shared" si="7"/>
        <v>0</v>
      </c>
      <c r="L18" s="167">
        <f t="shared" si="7"/>
        <v>0</v>
      </c>
      <c r="M18" s="167">
        <f t="shared" si="7"/>
        <v>0</v>
      </c>
      <c r="N18" s="167">
        <f t="shared" si="7"/>
        <v>0</v>
      </c>
    </row>
    <row r="19" spans="1:14" x14ac:dyDescent="0.2">
      <c r="A19" s="13">
        <f t="shared" si="1"/>
        <v>12</v>
      </c>
      <c r="G19" s="25"/>
      <c r="H19" s="25"/>
      <c r="I19" s="25"/>
      <c r="J19" s="25"/>
      <c r="K19" s="25"/>
      <c r="L19" s="25"/>
      <c r="M19" s="25"/>
      <c r="N19" s="25"/>
    </row>
    <row r="20" spans="1:14" x14ac:dyDescent="0.2">
      <c r="A20" s="13">
        <f t="shared" si="1"/>
        <v>13</v>
      </c>
      <c r="B20" s="12" t="s">
        <v>335</v>
      </c>
      <c r="C20" s="21">
        <f t="shared" ref="C20:L20" si="8">C14+C18</f>
        <v>38252356.372308202</v>
      </c>
      <c r="D20" s="21">
        <f t="shared" si="8"/>
        <v>35603607.821957491</v>
      </c>
      <c r="E20" s="21">
        <f t="shared" si="8"/>
        <v>34498887.126203775</v>
      </c>
      <c r="F20" s="21">
        <f t="shared" si="8"/>
        <v>27895554.451350499</v>
      </c>
      <c r="G20" s="167">
        <f t="shared" si="8"/>
        <v>20070601.568213478</v>
      </c>
      <c r="H20" s="167">
        <f t="shared" si="8"/>
        <v>20247399.034703109</v>
      </c>
      <c r="I20" s="167">
        <f t="shared" si="8"/>
        <v>22267434.663267881</v>
      </c>
      <c r="J20" s="167">
        <f t="shared" si="8"/>
        <v>21051038.526134454</v>
      </c>
      <c r="K20" s="167">
        <f t="shared" si="8"/>
        <v>19469844.055465933</v>
      </c>
      <c r="L20" s="167">
        <f t="shared" si="8"/>
        <v>24804310.645386457</v>
      </c>
      <c r="M20" s="167">
        <f>M14+M18</f>
        <v>29561593.212697413</v>
      </c>
      <c r="N20" s="167">
        <f>N14+N18</f>
        <v>36525507.404749326</v>
      </c>
    </row>
    <row r="21" spans="1:14" x14ac:dyDescent="0.2">
      <c r="A21" s="13">
        <f t="shared" si="1"/>
        <v>14</v>
      </c>
      <c r="G21" s="25"/>
      <c r="H21" s="25"/>
      <c r="I21" s="25"/>
      <c r="J21" s="25"/>
      <c r="K21" s="25"/>
      <c r="L21" s="25"/>
      <c r="M21" s="25"/>
      <c r="N21" s="25"/>
    </row>
    <row r="22" spans="1:14" x14ac:dyDescent="0.2">
      <c r="A22" s="13">
        <f t="shared" si="1"/>
        <v>15</v>
      </c>
      <c r="B22" s="12" t="s">
        <v>336</v>
      </c>
      <c r="C22" s="21">
        <f t="shared" ref="C22:N22" si="9">C10-C20</f>
        <v>3502337.5508090258</v>
      </c>
      <c r="D22" s="21">
        <f t="shared" si="9"/>
        <v>-174135.56250541657</v>
      </c>
      <c r="E22" s="21">
        <f t="shared" si="9"/>
        <v>-336120.19886865467</v>
      </c>
      <c r="F22" s="21">
        <f t="shared" si="9"/>
        <v>-719451.61813138053</v>
      </c>
      <c r="G22" s="167">
        <f t="shared" si="9"/>
        <v>2258938.9717865214</v>
      </c>
      <c r="H22" s="167">
        <f t="shared" si="9"/>
        <v>-911720.6347031109</v>
      </c>
      <c r="I22" s="167">
        <f t="shared" si="9"/>
        <v>-600360.66326788068</v>
      </c>
      <c r="J22" s="167">
        <f t="shared" si="9"/>
        <v>-28647.906134456396</v>
      </c>
      <c r="K22" s="167">
        <f t="shared" si="9"/>
        <v>-173546.60546593368</v>
      </c>
      <c r="L22" s="167">
        <f t="shared" si="9"/>
        <v>-52804.245386458933</v>
      </c>
      <c r="M22" s="167">
        <f t="shared" si="9"/>
        <v>2795670.7373025864</v>
      </c>
      <c r="N22" s="167">
        <f t="shared" si="9"/>
        <v>2811032.5452506691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167"/>
      <c r="H23" s="167"/>
      <c r="I23" s="167"/>
      <c r="J23" s="167"/>
      <c r="K23" s="167"/>
      <c r="L23" s="167"/>
      <c r="M23" s="167"/>
      <c r="N23" s="167"/>
    </row>
    <row r="24" spans="1:14" x14ac:dyDescent="0.2">
      <c r="A24" s="13">
        <f t="shared" si="1"/>
        <v>17</v>
      </c>
      <c r="B24" s="12" t="s">
        <v>345</v>
      </c>
      <c r="C24" s="61">
        <v>-2281.46</v>
      </c>
      <c r="D24" s="61">
        <v>-746.67</v>
      </c>
      <c r="E24" s="61">
        <v>-5478.24</v>
      </c>
      <c r="F24" s="61">
        <v>-11257.95</v>
      </c>
      <c r="G24" s="61">
        <v>-19284.830000000002</v>
      </c>
      <c r="H24" s="61">
        <v>-24726.17</v>
      </c>
      <c r="I24" s="61">
        <v>-25802.95</v>
      </c>
      <c r="J24" s="61">
        <v>-23893.05</v>
      </c>
      <c r="K24" s="61">
        <v>-21387.75</v>
      </c>
      <c r="L24" s="61">
        <v>-19734.759999999998</v>
      </c>
      <c r="M24" s="61">
        <v>-10247.299999999999</v>
      </c>
      <c r="N24" s="61">
        <v>5758.47</v>
      </c>
    </row>
    <row r="25" spans="1:14" x14ac:dyDescent="0.2">
      <c r="A25" s="13">
        <f t="shared" si="1"/>
        <v>18</v>
      </c>
      <c r="G25" s="25"/>
      <c r="H25" s="25"/>
      <c r="I25" s="25"/>
      <c r="J25" s="25"/>
      <c r="K25" s="25"/>
      <c r="L25" s="25"/>
      <c r="M25" s="25"/>
      <c r="N25" s="25"/>
    </row>
    <row r="26" spans="1:14" x14ac:dyDescent="0.2">
      <c r="A26" s="13">
        <f t="shared" si="1"/>
        <v>19</v>
      </c>
      <c r="B26" s="12" t="s">
        <v>346</v>
      </c>
      <c r="C26" s="21">
        <v>2302445.4246442779</v>
      </c>
      <c r="D26" s="21">
        <f t="shared" ref="D26:N26" si="10">C26+D22+D24</f>
        <v>2127563.1921388614</v>
      </c>
      <c r="E26" s="21">
        <f t="shared" si="10"/>
        <v>1785964.7532702067</v>
      </c>
      <c r="F26" s="21">
        <f t="shared" si="10"/>
        <v>1055255.1851388263</v>
      </c>
      <c r="G26" s="167">
        <f t="shared" si="10"/>
        <v>3294909.3269253476</v>
      </c>
      <c r="H26" s="167">
        <f t="shared" si="10"/>
        <v>2358462.5222222367</v>
      </c>
      <c r="I26" s="167">
        <f t="shared" si="10"/>
        <v>1732298.9089543561</v>
      </c>
      <c r="J26" s="167">
        <f t="shared" si="10"/>
        <v>1679757.9528198997</v>
      </c>
      <c r="K26" s="167">
        <f t="shared" si="10"/>
        <v>1484823.597353966</v>
      </c>
      <c r="L26" s="167">
        <f t="shared" si="10"/>
        <v>1412284.591967507</v>
      </c>
      <c r="M26" s="167">
        <f t="shared" si="10"/>
        <v>4197708.0292700939</v>
      </c>
      <c r="N26" s="167">
        <f t="shared" si="10"/>
        <v>7014499.0445207627</v>
      </c>
    </row>
    <row r="27" spans="1:14" x14ac:dyDescent="0.2">
      <c r="A27" s="13">
        <f t="shared" si="1"/>
        <v>20</v>
      </c>
      <c r="G27" s="25"/>
      <c r="H27" s="25"/>
      <c r="I27" s="25"/>
      <c r="J27" s="25"/>
      <c r="K27" s="25"/>
      <c r="L27" s="25"/>
      <c r="M27" s="25"/>
      <c r="N27" s="25"/>
    </row>
    <row r="28" spans="1:14" x14ac:dyDescent="0.2">
      <c r="A28" s="13">
        <f t="shared" si="1"/>
        <v>21</v>
      </c>
      <c r="B28" s="287" t="s">
        <v>337</v>
      </c>
      <c r="C28" s="288">
        <v>1.201E-3</v>
      </c>
      <c r="D28" s="289">
        <f>$C$28</f>
        <v>1.201E-3</v>
      </c>
      <c r="E28" s="289">
        <f t="shared" ref="E28:F28" si="11">$C$28</f>
        <v>1.201E-3</v>
      </c>
      <c r="F28" s="289">
        <f t="shared" si="11"/>
        <v>1.201E-3</v>
      </c>
      <c r="G28" s="288">
        <v>-1.1150000000000001E-3</v>
      </c>
      <c r="H28" s="290">
        <f>$G$28</f>
        <v>-1.1150000000000001E-3</v>
      </c>
      <c r="I28" s="290">
        <f t="shared" ref="I28:N28" si="12">$G$28</f>
        <v>-1.1150000000000001E-3</v>
      </c>
      <c r="J28" s="290">
        <f t="shared" si="12"/>
        <v>-1.1150000000000001E-3</v>
      </c>
      <c r="K28" s="290">
        <f t="shared" si="12"/>
        <v>-1.1150000000000001E-3</v>
      </c>
      <c r="L28" s="290">
        <f t="shared" si="12"/>
        <v>-1.1150000000000001E-3</v>
      </c>
      <c r="M28" s="290">
        <f t="shared" si="12"/>
        <v>-1.1150000000000001E-3</v>
      </c>
      <c r="N28" s="290">
        <f t="shared" si="12"/>
        <v>-1.1150000000000001E-3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217"/>
      <c r="H29" s="217"/>
      <c r="I29" s="217"/>
      <c r="J29" s="217"/>
      <c r="K29" s="217"/>
      <c r="L29" s="217"/>
      <c r="M29" s="217"/>
      <c r="N29" s="217"/>
    </row>
    <row r="30" spans="1:14" x14ac:dyDescent="0.2">
      <c r="A30" s="13">
        <f t="shared" si="1"/>
        <v>23</v>
      </c>
      <c r="B30" s="287" t="s">
        <v>347</v>
      </c>
      <c r="C30" s="289">
        <f>$C$28</f>
        <v>1.201E-3</v>
      </c>
      <c r="D30" s="289">
        <f t="shared" ref="D30:N30" si="13">$C$28</f>
        <v>1.201E-3</v>
      </c>
      <c r="E30" s="289">
        <f t="shared" si="13"/>
        <v>1.201E-3</v>
      </c>
      <c r="F30" s="289">
        <f t="shared" si="13"/>
        <v>1.201E-3</v>
      </c>
      <c r="G30" s="289">
        <f t="shared" si="13"/>
        <v>1.201E-3</v>
      </c>
      <c r="H30" s="289">
        <f t="shared" si="13"/>
        <v>1.201E-3</v>
      </c>
      <c r="I30" s="289">
        <f t="shared" si="13"/>
        <v>1.201E-3</v>
      </c>
      <c r="J30" s="289">
        <f t="shared" si="13"/>
        <v>1.201E-3</v>
      </c>
      <c r="K30" s="289">
        <f t="shared" si="13"/>
        <v>1.201E-3</v>
      </c>
      <c r="L30" s="289">
        <f t="shared" si="13"/>
        <v>1.201E-3</v>
      </c>
      <c r="M30" s="289">
        <f t="shared" si="13"/>
        <v>1.201E-3</v>
      </c>
      <c r="N30" s="289">
        <f t="shared" si="13"/>
        <v>1.201E-3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167"/>
      <c r="H31" s="167"/>
      <c r="I31" s="167"/>
      <c r="J31" s="167"/>
      <c r="K31" s="167"/>
      <c r="L31" s="167"/>
      <c r="M31" s="167"/>
      <c r="N31" s="167"/>
    </row>
    <row r="32" spans="1:14" x14ac:dyDescent="0.2">
      <c r="A32" s="13">
        <f t="shared" si="1"/>
        <v>25</v>
      </c>
      <c r="B32" s="12" t="s">
        <v>179</v>
      </c>
      <c r="C32" s="21">
        <f t="shared" ref="C32:N32" si="14">(C12*C28)+(C16*C30)</f>
        <v>1382268.6244777394</v>
      </c>
      <c r="D32" s="21">
        <f t="shared" si="14"/>
        <v>1286554.7296356645</v>
      </c>
      <c r="E32" s="21">
        <f t="shared" si="14"/>
        <v>1246635.0775836664</v>
      </c>
      <c r="F32" s="21">
        <f t="shared" si="14"/>
        <v>1008020.2460004799</v>
      </c>
      <c r="G32" s="167">
        <f t="shared" si="14"/>
        <v>-850063.11027221417</v>
      </c>
      <c r="H32" s="167">
        <f t="shared" si="14"/>
        <v>-708242.53273374436</v>
      </c>
      <c r="I32" s="167">
        <f t="shared" si="14"/>
        <v>-818116.17403267731</v>
      </c>
      <c r="J32" s="167">
        <f t="shared" si="14"/>
        <v>-773425.19957295107</v>
      </c>
      <c r="K32" s="167">
        <f t="shared" si="14"/>
        <v>-715331.36028221028</v>
      </c>
      <c r="L32" s="167">
        <f t="shared" si="14"/>
        <v>-911322.20804026304</v>
      </c>
      <c r="M32" s="167">
        <f t="shared" si="14"/>
        <v>-1086107.0394147099</v>
      </c>
      <c r="N32" s="167">
        <f t="shared" si="14"/>
        <v>-1341964.5695365595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167"/>
      <c r="H33" s="167"/>
      <c r="I33" s="167"/>
      <c r="J33" s="167"/>
      <c r="K33" s="167"/>
      <c r="L33" s="167"/>
      <c r="M33" s="167"/>
      <c r="N33" s="167"/>
    </row>
    <row r="34" spans="1:14" x14ac:dyDescent="0.2">
      <c r="A34" s="13">
        <f t="shared" si="1"/>
        <v>27</v>
      </c>
      <c r="B34" s="12" t="s">
        <v>348</v>
      </c>
      <c r="C34" s="21">
        <v>233423.27715987875</v>
      </c>
      <c r="D34" s="21">
        <f t="shared" ref="D34:N34" si="15">C34+D22+D24-D32</f>
        <v>-1228013.6849812022</v>
      </c>
      <c r="E34" s="21">
        <f t="shared" si="15"/>
        <v>-2816247.2014335236</v>
      </c>
      <c r="F34" s="21">
        <f t="shared" si="15"/>
        <v>-4554977.0155653842</v>
      </c>
      <c r="G34" s="167">
        <f t="shared" si="15"/>
        <v>-1465259.7635066486</v>
      </c>
      <c r="H34" s="167">
        <f t="shared" si="15"/>
        <v>-1693464.0354760149</v>
      </c>
      <c r="I34" s="167">
        <f t="shared" si="15"/>
        <v>-1501511.4747112184</v>
      </c>
      <c r="J34" s="167">
        <f t="shared" si="15"/>
        <v>-780627.23127272376</v>
      </c>
      <c r="K34" s="167">
        <f t="shared" si="15"/>
        <v>-260230.22645644716</v>
      </c>
      <c r="L34" s="167">
        <f t="shared" si="15"/>
        <v>578552.97619735694</v>
      </c>
      <c r="M34" s="167">
        <f t="shared" si="15"/>
        <v>4450083.4529146533</v>
      </c>
      <c r="N34" s="167">
        <f t="shared" si="15"/>
        <v>8608839.0377018824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167"/>
      <c r="H35" s="167"/>
      <c r="I35" s="167"/>
      <c r="J35" s="167"/>
      <c r="K35" s="167"/>
      <c r="L35" s="167"/>
      <c r="M35" s="167"/>
      <c r="N35" s="167"/>
    </row>
    <row r="36" spans="1:14" x14ac:dyDescent="0.2">
      <c r="A36" s="13">
        <f t="shared" si="1"/>
        <v>29</v>
      </c>
      <c r="B36" s="291" t="s">
        <v>349</v>
      </c>
      <c r="C36" s="292">
        <v>0.95437899999999998</v>
      </c>
      <c r="D36" s="292">
        <v>0.95437899999999998</v>
      </c>
      <c r="E36" s="292">
        <v>0.95437899999999998</v>
      </c>
      <c r="F36" s="292">
        <v>0.95437899999999998</v>
      </c>
      <c r="G36" s="292">
        <v>0.95437899999999998</v>
      </c>
      <c r="H36" s="292">
        <v>0.95437899999999998</v>
      </c>
      <c r="I36" s="292">
        <v>0.95437899999999998</v>
      </c>
      <c r="J36" s="292">
        <v>0.95437899999999998</v>
      </c>
      <c r="K36" s="292">
        <v>0.95437899999999998</v>
      </c>
      <c r="L36" s="292">
        <v>0.95437899999999998</v>
      </c>
      <c r="M36" s="292">
        <v>0.95437899999999998</v>
      </c>
      <c r="N36" s="292">
        <v>0.95437899999999998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93"/>
      <c r="H37" s="293"/>
      <c r="I37" s="293"/>
      <c r="J37" s="293"/>
      <c r="K37" s="293"/>
      <c r="L37" s="293"/>
      <c r="M37" s="293"/>
      <c r="N37" s="293"/>
    </row>
    <row r="38" spans="1:14" x14ac:dyDescent="0.2">
      <c r="A38" s="13">
        <f t="shared" si="1"/>
        <v>31</v>
      </c>
      <c r="B38" s="291" t="s">
        <v>350</v>
      </c>
      <c r="C38" s="292">
        <v>0.95238599999999995</v>
      </c>
      <c r="D38" s="292">
        <v>0.95238599999999995</v>
      </c>
      <c r="E38" s="292">
        <v>0.95238599999999995</v>
      </c>
      <c r="F38" s="292">
        <v>0.95238599999999995</v>
      </c>
      <c r="G38" s="292">
        <v>0.95238599999999995</v>
      </c>
      <c r="H38" s="292">
        <v>0.95238599999999995</v>
      </c>
      <c r="I38" s="292">
        <v>0.95238599999999995</v>
      </c>
      <c r="J38" s="292">
        <v>0.95238599999999995</v>
      </c>
      <c r="K38" s="292">
        <v>0.95238599999999995</v>
      </c>
      <c r="L38" s="292">
        <v>0.95238599999999995</v>
      </c>
      <c r="M38" s="292">
        <v>0.95238599999999995</v>
      </c>
      <c r="N38" s="292">
        <v>0.95238599999999995</v>
      </c>
    </row>
    <row r="39" spans="1:14" x14ac:dyDescent="0.2">
      <c r="A39" s="13">
        <f t="shared" si="1"/>
        <v>32</v>
      </c>
      <c r="C39" s="53"/>
      <c r="D39" s="53"/>
      <c r="E39" s="53"/>
      <c r="F39" s="53"/>
      <c r="G39" s="293"/>
      <c r="H39" s="293"/>
      <c r="I39" s="293"/>
      <c r="J39" s="293"/>
      <c r="K39" s="293"/>
      <c r="L39" s="293"/>
      <c r="M39" s="293"/>
      <c r="N39" s="293"/>
    </row>
    <row r="40" spans="1:14" ht="12" thickBot="1" x14ac:dyDescent="0.25">
      <c r="A40" s="13">
        <f t="shared" si="1"/>
        <v>33</v>
      </c>
      <c r="B40" s="12" t="s">
        <v>351</v>
      </c>
      <c r="C40" s="294">
        <f t="shared" ref="C40:N40" si="16">ROUND((C22*C38),2)</f>
        <v>3335577.25</v>
      </c>
      <c r="D40" s="294">
        <f t="shared" si="16"/>
        <v>-165844.26999999999</v>
      </c>
      <c r="E40" s="294">
        <f t="shared" si="16"/>
        <v>-320116.17</v>
      </c>
      <c r="F40" s="294">
        <f t="shared" si="16"/>
        <v>-685195.65</v>
      </c>
      <c r="G40" s="294">
        <f t="shared" si="16"/>
        <v>2151381.85</v>
      </c>
      <c r="H40" s="294">
        <f t="shared" si="16"/>
        <v>-868309.97</v>
      </c>
      <c r="I40" s="294">
        <f t="shared" si="16"/>
        <v>-571775.09</v>
      </c>
      <c r="J40" s="294">
        <f t="shared" si="16"/>
        <v>-27283.86</v>
      </c>
      <c r="K40" s="294">
        <f t="shared" si="16"/>
        <v>-165283.35999999999</v>
      </c>
      <c r="L40" s="294">
        <f t="shared" si="16"/>
        <v>-50290.02</v>
      </c>
      <c r="M40" s="294">
        <f t="shared" si="16"/>
        <v>2662557.67</v>
      </c>
      <c r="N40" s="294">
        <f t="shared" si="16"/>
        <v>2677188.04</v>
      </c>
    </row>
    <row r="41" spans="1:14" x14ac:dyDescent="0.2">
      <c r="A41" s="13">
        <f t="shared" si="1"/>
        <v>34</v>
      </c>
      <c r="C41" s="21"/>
      <c r="D41" s="21"/>
      <c r="E41" s="21"/>
      <c r="F41" s="21"/>
      <c r="G41" s="167"/>
      <c r="H41" s="167"/>
      <c r="I41" s="167"/>
      <c r="J41" s="167"/>
      <c r="K41" s="167"/>
      <c r="L41" s="167"/>
      <c r="M41" s="167"/>
      <c r="N41" s="167"/>
    </row>
    <row r="42" spans="1:14" ht="12" thickBot="1" x14ac:dyDescent="0.25">
      <c r="A42" s="13">
        <f t="shared" si="1"/>
        <v>35</v>
      </c>
      <c r="B42" s="12" t="s">
        <v>352</v>
      </c>
      <c r="C42" s="294">
        <f t="shared" ref="C42:F42" si="17">ROUND((C32*C36),2)</f>
        <v>1319208.1499999999</v>
      </c>
      <c r="D42" s="294">
        <f t="shared" si="17"/>
        <v>1227860.82</v>
      </c>
      <c r="E42" s="294">
        <f t="shared" si="17"/>
        <v>1189762.3400000001</v>
      </c>
      <c r="F42" s="294">
        <f t="shared" si="17"/>
        <v>962033.35</v>
      </c>
      <c r="G42" s="295">
        <f>ROUND(((G12*G28*G38)+(G16*G30*G36)),2)</f>
        <v>-809699.54</v>
      </c>
      <c r="H42" s="295">
        <f t="shared" ref="H42:N42" si="18">ROUND(((H12*H28*H38)+(H16*H30*H36)),2)</f>
        <v>-674485.04</v>
      </c>
      <c r="I42" s="295">
        <f t="shared" si="18"/>
        <v>-779162.39</v>
      </c>
      <c r="J42" s="295">
        <f t="shared" si="18"/>
        <v>-736599.33</v>
      </c>
      <c r="K42" s="295">
        <f t="shared" si="18"/>
        <v>-681271.57</v>
      </c>
      <c r="L42" s="295">
        <f t="shared" si="18"/>
        <v>-867930.51</v>
      </c>
      <c r="M42" s="295">
        <f t="shared" si="18"/>
        <v>-1034393.14</v>
      </c>
      <c r="N42" s="295">
        <f t="shared" si="18"/>
        <v>-1278068.27</v>
      </c>
    </row>
    <row r="43" spans="1:14" x14ac:dyDescent="0.2">
      <c r="A43" s="13">
        <f t="shared" si="1"/>
        <v>36</v>
      </c>
    </row>
    <row r="44" spans="1:14" s="283" customFormat="1" x14ac:dyDescent="0.2">
      <c r="A44" s="13">
        <f t="shared" si="1"/>
        <v>37</v>
      </c>
      <c r="B44" s="283" t="s">
        <v>353</v>
      </c>
    </row>
    <row r="45" spans="1:14" s="287" customFormat="1" x14ac:dyDescent="0.2">
      <c r="A45" s="13">
        <f t="shared" si="1"/>
        <v>38</v>
      </c>
      <c r="B45" s="287" t="s">
        <v>354</v>
      </c>
    </row>
    <row r="46" spans="1:14" s="291" customFormat="1" x14ac:dyDescent="0.2">
      <c r="A46" s="13">
        <f t="shared" si="1"/>
        <v>39</v>
      </c>
      <c r="B46" s="291" t="s">
        <v>355</v>
      </c>
    </row>
    <row r="47" spans="1:14" x14ac:dyDescent="0.2">
      <c r="A47" s="296"/>
    </row>
    <row r="48" spans="1:14" x14ac:dyDescent="0.2">
      <c r="A48" s="13"/>
    </row>
    <row r="49" spans="1:8" x14ac:dyDescent="0.2">
      <c r="A49" s="13"/>
      <c r="H49" s="21"/>
    </row>
    <row r="50" spans="1:8" x14ac:dyDescent="0.2">
      <c r="A50" s="13"/>
    </row>
    <row r="51" spans="1:8" x14ac:dyDescent="0.2">
      <c r="A51" s="13"/>
    </row>
    <row r="52" spans="1:8" x14ac:dyDescent="0.2">
      <c r="A52" s="13"/>
    </row>
    <row r="53" spans="1:8" x14ac:dyDescent="0.2">
      <c r="A53" s="13"/>
    </row>
    <row r="54" spans="1:8" x14ac:dyDescent="0.2">
      <c r="A54" s="13"/>
    </row>
    <row r="55" spans="1:8" x14ac:dyDescent="0.2">
      <c r="A55" s="13"/>
    </row>
    <row r="56" spans="1:8" x14ac:dyDescent="0.2">
      <c r="A56" s="13"/>
    </row>
    <row r="57" spans="1:8" x14ac:dyDescent="0.2">
      <c r="A57" s="13"/>
    </row>
    <row r="58" spans="1:8" x14ac:dyDescent="0.2">
      <c r="A58" s="13"/>
    </row>
    <row r="59" spans="1:8" x14ac:dyDescent="0.2">
      <c r="A59" s="13"/>
    </row>
    <row r="60" spans="1:8" x14ac:dyDescent="0.2">
      <c r="A60" s="13"/>
    </row>
    <row r="61" spans="1:8" x14ac:dyDescent="0.2">
      <c r="A61" s="13"/>
    </row>
    <row r="62" spans="1:8" x14ac:dyDescent="0.2">
      <c r="A62" s="13"/>
    </row>
    <row r="63" spans="1:8" x14ac:dyDescent="0.2">
      <c r="A63" s="13"/>
    </row>
    <row r="64" spans="1:8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61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3" tint="0.79998168889431442"/>
    <pageSetUpPr fitToPage="1"/>
  </sheetPr>
  <dimension ref="A1:N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C7" sqref="C7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6" width="10.7109375" style="12" bestFit="1" customWidth="1"/>
    <col min="7" max="7" width="10.7109375" style="25" bestFit="1" customWidth="1"/>
    <col min="8" max="14" width="9.85546875" style="25" bestFit="1" customWidth="1"/>
    <col min="15" max="16384" width="9.14062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27"/>
      <c r="H1" s="27"/>
      <c r="I1" s="27"/>
      <c r="J1" s="27"/>
      <c r="K1" s="27"/>
      <c r="L1" s="27"/>
      <c r="M1" s="27"/>
    </row>
    <row r="2" spans="1:14" x14ac:dyDescent="0.2">
      <c r="A2" s="108" t="s">
        <v>1</v>
      </c>
      <c r="B2" s="108"/>
      <c r="C2" s="108"/>
      <c r="D2" s="108"/>
      <c r="E2" s="108"/>
      <c r="F2" s="108"/>
      <c r="G2" s="27"/>
      <c r="H2" s="27"/>
      <c r="I2" s="27"/>
      <c r="J2" s="27"/>
      <c r="K2" s="27"/>
      <c r="L2" s="27"/>
      <c r="M2" s="27"/>
    </row>
    <row r="3" spans="1:14" x14ac:dyDescent="0.2">
      <c r="A3" s="108" t="s">
        <v>340</v>
      </c>
      <c r="B3" s="108"/>
      <c r="C3" s="108"/>
      <c r="D3" s="108"/>
      <c r="E3" s="108"/>
      <c r="F3" s="108"/>
      <c r="G3" s="27"/>
      <c r="H3" s="27"/>
      <c r="I3" s="27"/>
      <c r="J3" s="27"/>
      <c r="K3" s="27"/>
      <c r="L3" s="27"/>
      <c r="M3" s="27"/>
    </row>
    <row r="4" spans="1:14" x14ac:dyDescent="0.2">
      <c r="A4" s="108" t="s">
        <v>102</v>
      </c>
      <c r="B4" s="108"/>
      <c r="C4" s="108"/>
      <c r="D4" s="108"/>
      <c r="E4" s="108"/>
      <c r="F4" s="108"/>
      <c r="G4" s="27"/>
      <c r="H4" s="27"/>
      <c r="I4" s="27"/>
      <c r="J4" s="27"/>
      <c r="K4" s="27"/>
      <c r="L4" s="27"/>
      <c r="M4" s="27"/>
      <c r="N4" s="27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82">
        <f t="shared" si="0"/>
        <v>43248</v>
      </c>
      <c r="H6" s="282">
        <f t="shared" si="0"/>
        <v>43279</v>
      </c>
      <c r="I6" s="282">
        <f t="shared" si="0"/>
        <v>43309</v>
      </c>
      <c r="J6" s="282">
        <f t="shared" si="0"/>
        <v>43340</v>
      </c>
      <c r="K6" s="282">
        <f t="shared" si="0"/>
        <v>43371</v>
      </c>
      <c r="L6" s="282">
        <f t="shared" si="0"/>
        <v>43401</v>
      </c>
      <c r="M6" s="282">
        <f t="shared" si="0"/>
        <v>43432</v>
      </c>
      <c r="N6" s="282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32"/>
      <c r="H7" s="32"/>
      <c r="I7" s="32"/>
      <c r="J7" s="32"/>
      <c r="K7" s="32"/>
      <c r="L7" s="32"/>
      <c r="M7" s="32"/>
      <c r="N7" s="32"/>
    </row>
    <row r="8" spans="1:14" x14ac:dyDescent="0.2">
      <c r="A8" s="13">
        <v>1</v>
      </c>
      <c r="B8" s="283" t="s">
        <v>81</v>
      </c>
      <c r="C8" s="284">
        <v>120955</v>
      </c>
      <c r="D8" s="284">
        <v>121123</v>
      </c>
      <c r="E8" s="284">
        <v>121264</v>
      </c>
      <c r="F8" s="284">
        <v>121274</v>
      </c>
      <c r="G8" s="284">
        <v>121372</v>
      </c>
      <c r="H8" s="284">
        <v>121592</v>
      </c>
      <c r="I8" s="284">
        <v>121703</v>
      </c>
      <c r="J8" s="284">
        <v>121847</v>
      </c>
      <c r="K8" s="284">
        <v>121977</v>
      </c>
      <c r="L8" s="284">
        <v>122030</v>
      </c>
      <c r="M8" s="284">
        <v>121995</v>
      </c>
      <c r="N8" s="284">
        <v>121946</v>
      </c>
    </row>
    <row r="9" spans="1:14" x14ac:dyDescent="0.2">
      <c r="A9" s="13">
        <f>A8+1</f>
        <v>2</v>
      </c>
      <c r="B9" s="12" t="s">
        <v>342</v>
      </c>
      <c r="C9" s="63">
        <v>73.943666383955005</v>
      </c>
      <c r="D9" s="63">
        <v>60.143431961253562</v>
      </c>
      <c r="E9" s="63">
        <v>66.551550329493466</v>
      </c>
      <c r="F9" s="63">
        <v>53.596717664522252</v>
      </c>
      <c r="G9" s="63">
        <v>55.08</v>
      </c>
      <c r="H9" s="63">
        <v>51.06</v>
      </c>
      <c r="I9" s="63">
        <v>56.38</v>
      </c>
      <c r="J9" s="63">
        <v>58.8</v>
      </c>
      <c r="K9" s="63">
        <v>54.04</v>
      </c>
      <c r="L9" s="63">
        <v>53.97</v>
      </c>
      <c r="M9" s="63">
        <v>58.48</v>
      </c>
      <c r="N9" s="63">
        <v>67.34</v>
      </c>
    </row>
    <row r="10" spans="1:14" x14ac:dyDescent="0.2">
      <c r="A10" s="13">
        <f t="shared" ref="A10:A46" si="1">A9+1</f>
        <v>3</v>
      </c>
      <c r="B10" s="12" t="s">
        <v>343</v>
      </c>
      <c r="C10" s="21">
        <f t="shared" ref="C10:N10" si="2">C8*C9</f>
        <v>8943856.1674712785</v>
      </c>
      <c r="D10" s="21">
        <f t="shared" si="2"/>
        <v>7284752.9094429156</v>
      </c>
      <c r="E10" s="21">
        <f t="shared" si="2"/>
        <v>8070307.1991556957</v>
      </c>
      <c r="F10" s="21">
        <f t="shared" si="2"/>
        <v>6499888.3380472716</v>
      </c>
      <c r="G10" s="167">
        <f t="shared" si="2"/>
        <v>6685169.7599999998</v>
      </c>
      <c r="H10" s="167">
        <f t="shared" si="2"/>
        <v>6208487.5200000005</v>
      </c>
      <c r="I10" s="167">
        <f t="shared" si="2"/>
        <v>6861615.1400000006</v>
      </c>
      <c r="J10" s="167">
        <f t="shared" si="2"/>
        <v>7164603.5999999996</v>
      </c>
      <c r="K10" s="167">
        <f t="shared" si="2"/>
        <v>6591637.0800000001</v>
      </c>
      <c r="L10" s="167">
        <f t="shared" si="2"/>
        <v>6585959.0999999996</v>
      </c>
      <c r="M10" s="167">
        <f t="shared" si="2"/>
        <v>7134267.5999999996</v>
      </c>
      <c r="N10" s="167">
        <f t="shared" si="2"/>
        <v>8211843.6400000006</v>
      </c>
    </row>
    <row r="11" spans="1:14" x14ac:dyDescent="0.2">
      <c r="A11" s="13">
        <f t="shared" si="1"/>
        <v>4</v>
      </c>
    </row>
    <row r="12" spans="1:14" x14ac:dyDescent="0.2">
      <c r="A12" s="13">
        <f t="shared" si="1"/>
        <v>5</v>
      </c>
      <c r="B12" s="283" t="s">
        <v>333</v>
      </c>
      <c r="C12" s="284">
        <v>259680128.80707723</v>
      </c>
      <c r="D12" s="284">
        <v>232689832.32271749</v>
      </c>
      <c r="E12" s="284">
        <v>243906891.80430868</v>
      </c>
      <c r="F12" s="284">
        <v>210589677.91222811</v>
      </c>
      <c r="G12" s="284">
        <v>214370001.22317934</v>
      </c>
      <c r="H12" s="284">
        <v>197790175.42115113</v>
      </c>
      <c r="I12" s="284">
        <v>225850725.28186691</v>
      </c>
      <c r="J12" s="284">
        <v>223635428.76769739</v>
      </c>
      <c r="K12" s="284">
        <v>195790843.59993997</v>
      </c>
      <c r="L12" s="284">
        <v>215071248.76634002</v>
      </c>
      <c r="M12" s="284">
        <v>229099384.70277846</v>
      </c>
      <c r="N12" s="284">
        <v>245687539.88584337</v>
      </c>
    </row>
    <row r="13" spans="1:14" x14ac:dyDescent="0.2">
      <c r="A13" s="13">
        <f t="shared" si="1"/>
        <v>6</v>
      </c>
      <c r="B13" s="12" t="s">
        <v>161</v>
      </c>
      <c r="C13" s="285">
        <v>3.0960999999999999E-2</v>
      </c>
      <c r="D13" s="52">
        <f>$C$13</f>
        <v>3.0960999999999999E-2</v>
      </c>
      <c r="E13" s="52">
        <f t="shared" ref="E13:F13" si="3">$C$13</f>
        <v>3.0960999999999999E-2</v>
      </c>
      <c r="F13" s="52">
        <f t="shared" si="3"/>
        <v>3.0960999999999999E-2</v>
      </c>
      <c r="G13" s="285">
        <v>2.9503999999999999E-2</v>
      </c>
      <c r="H13" s="217">
        <f t="shared" ref="H13:N13" si="4">$G$13</f>
        <v>2.9503999999999999E-2</v>
      </c>
      <c r="I13" s="217">
        <f t="shared" si="4"/>
        <v>2.9503999999999999E-2</v>
      </c>
      <c r="J13" s="217">
        <f t="shared" si="4"/>
        <v>2.9503999999999999E-2</v>
      </c>
      <c r="K13" s="217">
        <f t="shared" si="4"/>
        <v>2.9503999999999999E-2</v>
      </c>
      <c r="L13" s="217">
        <f t="shared" si="4"/>
        <v>2.9503999999999999E-2</v>
      </c>
      <c r="M13" s="217">
        <f t="shared" si="4"/>
        <v>2.9503999999999999E-2</v>
      </c>
      <c r="N13" s="217">
        <f t="shared" si="4"/>
        <v>2.9503999999999999E-2</v>
      </c>
    </row>
    <row r="14" spans="1:14" x14ac:dyDescent="0.2">
      <c r="A14" s="13">
        <f t="shared" si="1"/>
        <v>7</v>
      </c>
      <c r="B14" s="12" t="s">
        <v>344</v>
      </c>
      <c r="C14" s="21">
        <f t="shared" ref="C14:N14" si="5">C12*C13</f>
        <v>8039956.4679959174</v>
      </c>
      <c r="D14" s="21">
        <f t="shared" si="5"/>
        <v>7204309.8985436559</v>
      </c>
      <c r="E14" s="21">
        <f t="shared" si="5"/>
        <v>7551601.2771532005</v>
      </c>
      <c r="F14" s="21">
        <f t="shared" si="5"/>
        <v>6520067.0178404944</v>
      </c>
      <c r="G14" s="167">
        <f t="shared" si="5"/>
        <v>6324772.5160886832</v>
      </c>
      <c r="H14" s="167">
        <f t="shared" si="5"/>
        <v>5835601.3356256429</v>
      </c>
      <c r="I14" s="167">
        <f t="shared" si="5"/>
        <v>6663499.7987162014</v>
      </c>
      <c r="J14" s="167">
        <f t="shared" si="5"/>
        <v>6598139.6903621433</v>
      </c>
      <c r="K14" s="167">
        <f t="shared" si="5"/>
        <v>5776613.0495726289</v>
      </c>
      <c r="L14" s="167">
        <f t="shared" si="5"/>
        <v>6345462.123602096</v>
      </c>
      <c r="M14" s="167">
        <f t="shared" si="5"/>
        <v>6759348.2462707758</v>
      </c>
      <c r="N14" s="167">
        <f t="shared" si="5"/>
        <v>7248765.1767919222</v>
      </c>
    </row>
    <row r="15" spans="1:14" x14ac:dyDescent="0.2">
      <c r="A15" s="13">
        <f t="shared" si="1"/>
        <v>8</v>
      </c>
    </row>
    <row r="16" spans="1:14" x14ac:dyDescent="0.2">
      <c r="A16" s="13">
        <f t="shared" si="1"/>
        <v>9</v>
      </c>
      <c r="B16" s="283" t="s">
        <v>334</v>
      </c>
      <c r="C16" s="284">
        <v>0</v>
      </c>
      <c r="D16" s="284">
        <v>0</v>
      </c>
      <c r="E16" s="284">
        <v>0</v>
      </c>
      <c r="F16" s="284">
        <v>0</v>
      </c>
      <c r="G16" s="284">
        <v>-7289891.9633443654</v>
      </c>
      <c r="H16" s="284">
        <v>2994738.326000005</v>
      </c>
      <c r="I16" s="284">
        <v>0</v>
      </c>
      <c r="J16" s="284">
        <v>0</v>
      </c>
      <c r="K16" s="284">
        <v>0</v>
      </c>
      <c r="L16" s="284">
        <v>0</v>
      </c>
      <c r="M16" s="284">
        <v>0</v>
      </c>
      <c r="N16" s="284">
        <v>0</v>
      </c>
    </row>
    <row r="17" spans="1:14" x14ac:dyDescent="0.2">
      <c r="A17" s="13">
        <f t="shared" si="1"/>
        <v>10</v>
      </c>
      <c r="B17" s="12" t="s">
        <v>161</v>
      </c>
      <c r="C17" s="52">
        <f>$C$13</f>
        <v>3.0960999999999999E-2</v>
      </c>
      <c r="D17" s="52">
        <f t="shared" ref="D17:N17" si="6">$C$13</f>
        <v>3.0960999999999999E-2</v>
      </c>
      <c r="E17" s="52">
        <f t="shared" si="6"/>
        <v>3.0960999999999999E-2</v>
      </c>
      <c r="F17" s="52">
        <f t="shared" si="6"/>
        <v>3.0960999999999999E-2</v>
      </c>
      <c r="G17" s="52">
        <f t="shared" si="6"/>
        <v>3.0960999999999999E-2</v>
      </c>
      <c r="H17" s="52">
        <f t="shared" si="6"/>
        <v>3.0960999999999999E-2</v>
      </c>
      <c r="I17" s="52">
        <f t="shared" si="6"/>
        <v>3.0960999999999999E-2</v>
      </c>
      <c r="J17" s="52">
        <f t="shared" si="6"/>
        <v>3.0960999999999999E-2</v>
      </c>
      <c r="K17" s="52">
        <f t="shared" si="6"/>
        <v>3.0960999999999999E-2</v>
      </c>
      <c r="L17" s="52">
        <f t="shared" si="6"/>
        <v>3.0960999999999999E-2</v>
      </c>
      <c r="M17" s="52">
        <f t="shared" si="6"/>
        <v>3.0960999999999999E-2</v>
      </c>
      <c r="N17" s="52">
        <f t="shared" si="6"/>
        <v>3.0960999999999999E-2</v>
      </c>
    </row>
    <row r="18" spans="1:14" x14ac:dyDescent="0.2">
      <c r="A18" s="13">
        <f t="shared" si="1"/>
        <v>11</v>
      </c>
      <c r="B18" s="12" t="s">
        <v>344</v>
      </c>
      <c r="C18" s="21">
        <f t="shared" ref="C18:N18" si="7">C16*C17</f>
        <v>0</v>
      </c>
      <c r="D18" s="21">
        <f t="shared" si="7"/>
        <v>0</v>
      </c>
      <c r="E18" s="21">
        <f t="shared" si="7"/>
        <v>0</v>
      </c>
      <c r="F18" s="21">
        <f t="shared" si="7"/>
        <v>0</v>
      </c>
      <c r="G18" s="167">
        <f t="shared" si="7"/>
        <v>-225702.3450771049</v>
      </c>
      <c r="H18" s="167">
        <f t="shared" si="7"/>
        <v>92720.093311286153</v>
      </c>
      <c r="I18" s="167">
        <f t="shared" si="7"/>
        <v>0</v>
      </c>
      <c r="J18" s="167">
        <f t="shared" si="7"/>
        <v>0</v>
      </c>
      <c r="K18" s="167">
        <f t="shared" si="7"/>
        <v>0</v>
      </c>
      <c r="L18" s="167">
        <f t="shared" si="7"/>
        <v>0</v>
      </c>
      <c r="M18" s="167">
        <f t="shared" si="7"/>
        <v>0</v>
      </c>
      <c r="N18" s="167">
        <f t="shared" si="7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335</v>
      </c>
      <c r="C20" s="21">
        <f t="shared" ref="C20:L20" si="8">C14+C18</f>
        <v>8039956.4679959174</v>
      </c>
      <c r="D20" s="21">
        <f t="shared" si="8"/>
        <v>7204309.8985436559</v>
      </c>
      <c r="E20" s="21">
        <f t="shared" si="8"/>
        <v>7551601.2771532005</v>
      </c>
      <c r="F20" s="21">
        <f t="shared" si="8"/>
        <v>6520067.0178404944</v>
      </c>
      <c r="G20" s="167">
        <f t="shared" si="8"/>
        <v>6099070.1710115783</v>
      </c>
      <c r="H20" s="167">
        <f t="shared" si="8"/>
        <v>5928321.4289369294</v>
      </c>
      <c r="I20" s="167">
        <f t="shared" si="8"/>
        <v>6663499.7987162014</v>
      </c>
      <c r="J20" s="167">
        <f t="shared" si="8"/>
        <v>6598139.6903621433</v>
      </c>
      <c r="K20" s="167">
        <f t="shared" si="8"/>
        <v>5776613.0495726289</v>
      </c>
      <c r="L20" s="167">
        <f t="shared" si="8"/>
        <v>6345462.123602096</v>
      </c>
      <c r="M20" s="167">
        <f>M14+M18</f>
        <v>6759348.2462707758</v>
      </c>
      <c r="N20" s="167">
        <f>N14+N18</f>
        <v>7248765.1767919222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336</v>
      </c>
      <c r="C22" s="21">
        <f t="shared" ref="C22:N22" si="9">C10-C20</f>
        <v>903899.69947536103</v>
      </c>
      <c r="D22" s="21">
        <f t="shared" si="9"/>
        <v>80443.010899259709</v>
      </c>
      <c r="E22" s="21">
        <f t="shared" si="9"/>
        <v>518705.92200249527</v>
      </c>
      <c r="F22" s="21">
        <f t="shared" si="9"/>
        <v>-20178.679793222807</v>
      </c>
      <c r="G22" s="167">
        <f t="shared" si="9"/>
        <v>586099.58898842148</v>
      </c>
      <c r="H22" s="167">
        <f t="shared" si="9"/>
        <v>280166.09106307104</v>
      </c>
      <c r="I22" s="167">
        <f t="shared" si="9"/>
        <v>198115.34128379915</v>
      </c>
      <c r="J22" s="167">
        <f t="shared" si="9"/>
        <v>566463.9096378563</v>
      </c>
      <c r="K22" s="167">
        <f t="shared" si="9"/>
        <v>815024.03042737115</v>
      </c>
      <c r="L22" s="167">
        <f t="shared" si="9"/>
        <v>240496.97639790364</v>
      </c>
      <c r="M22" s="167">
        <f t="shared" si="9"/>
        <v>374919.35372922383</v>
      </c>
      <c r="N22" s="167">
        <f t="shared" si="9"/>
        <v>963078.46320807841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167"/>
      <c r="H23" s="167"/>
      <c r="I23" s="167"/>
      <c r="J23" s="167"/>
      <c r="K23" s="167"/>
      <c r="L23" s="167"/>
      <c r="M23" s="167"/>
      <c r="N23" s="167"/>
    </row>
    <row r="24" spans="1:14" x14ac:dyDescent="0.2">
      <c r="A24" s="13">
        <f t="shared" si="1"/>
        <v>17</v>
      </c>
      <c r="B24" s="12" t="s">
        <v>345</v>
      </c>
      <c r="C24" s="61">
        <v>10806.32</v>
      </c>
      <c r="D24" s="61">
        <v>22308.27</v>
      </c>
      <c r="E24" s="61">
        <v>22293.54</v>
      </c>
      <c r="F24" s="61">
        <v>23303.57</v>
      </c>
      <c r="G24" s="61">
        <v>21289.22</v>
      </c>
      <c r="H24" s="61">
        <v>19841.89</v>
      </c>
      <c r="I24" s="61">
        <v>20722.919999999998</v>
      </c>
      <c r="J24" s="61">
        <v>21107.58</v>
      </c>
      <c r="K24" s="61">
        <v>22709.81</v>
      </c>
      <c r="L24" s="61">
        <v>25091.01</v>
      </c>
      <c r="M24" s="61">
        <v>25217.21</v>
      </c>
      <c r="N24" s="61">
        <v>26690.84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346</v>
      </c>
      <c r="C26" s="21">
        <v>754095.65379629086</v>
      </c>
      <c r="D26" s="21">
        <f t="shared" ref="D26:N26" si="10">C26+D22+D24</f>
        <v>856846.93469555059</v>
      </c>
      <c r="E26" s="21">
        <f t="shared" si="10"/>
        <v>1397846.396698046</v>
      </c>
      <c r="F26" s="21">
        <f t="shared" si="10"/>
        <v>1400971.2869048233</v>
      </c>
      <c r="G26" s="167">
        <f t="shared" si="10"/>
        <v>2008360.0958932447</v>
      </c>
      <c r="H26" s="167">
        <f t="shared" si="10"/>
        <v>2308368.0769563159</v>
      </c>
      <c r="I26" s="167">
        <f t="shared" si="10"/>
        <v>2527206.338240115</v>
      </c>
      <c r="J26" s="167">
        <f t="shared" si="10"/>
        <v>3114777.8278779713</v>
      </c>
      <c r="K26" s="167">
        <f t="shared" si="10"/>
        <v>3952511.6683053426</v>
      </c>
      <c r="L26" s="167">
        <f t="shared" si="10"/>
        <v>4218099.6547032464</v>
      </c>
      <c r="M26" s="167">
        <f t="shared" si="10"/>
        <v>4618236.2184324702</v>
      </c>
      <c r="N26" s="167">
        <f t="shared" si="10"/>
        <v>5608005.5216405485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87" t="s">
        <v>337</v>
      </c>
      <c r="C28" s="289">
        <v>1.335E-3</v>
      </c>
      <c r="D28" s="289">
        <v>1.335E-3</v>
      </c>
      <c r="E28" s="289">
        <v>1.335E-3</v>
      </c>
      <c r="F28" s="289">
        <v>1.335E-3</v>
      </c>
      <c r="G28" s="288">
        <v>1.3129999999999999E-3</v>
      </c>
      <c r="H28" s="290">
        <v>1.3129999999999999E-3</v>
      </c>
      <c r="I28" s="290">
        <v>1.3129999999999999E-3</v>
      </c>
      <c r="J28" s="290">
        <v>1.3129999999999999E-3</v>
      </c>
      <c r="K28" s="290">
        <v>1.3129999999999999E-3</v>
      </c>
      <c r="L28" s="290">
        <v>1.3129999999999999E-3</v>
      </c>
      <c r="M28" s="290">
        <v>1.3129999999999999E-3</v>
      </c>
      <c r="N28" s="290">
        <v>1.3129999999999999E-3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217"/>
      <c r="H29" s="217"/>
      <c r="I29" s="217"/>
      <c r="J29" s="217"/>
      <c r="K29" s="217"/>
      <c r="L29" s="217"/>
      <c r="M29" s="217"/>
      <c r="N29" s="217"/>
    </row>
    <row r="30" spans="1:14" x14ac:dyDescent="0.2">
      <c r="A30" s="13">
        <f t="shared" si="1"/>
        <v>23</v>
      </c>
      <c r="B30" s="287" t="s">
        <v>347</v>
      </c>
      <c r="C30" s="289">
        <v>1.335E-3</v>
      </c>
      <c r="D30" s="289">
        <v>1.335E-3</v>
      </c>
      <c r="E30" s="289">
        <v>1.335E-3</v>
      </c>
      <c r="F30" s="289">
        <v>1.335E-3</v>
      </c>
      <c r="G30" s="289">
        <v>1.335E-3</v>
      </c>
      <c r="H30" s="289">
        <v>1.335E-3</v>
      </c>
      <c r="I30" s="289">
        <v>1.335E-3</v>
      </c>
      <c r="J30" s="289">
        <v>1.335E-3</v>
      </c>
      <c r="K30" s="289">
        <v>1.335E-3</v>
      </c>
      <c r="L30" s="289">
        <v>1.335E-3</v>
      </c>
      <c r="M30" s="289">
        <v>1.335E-3</v>
      </c>
      <c r="N30" s="289">
        <v>1.335E-3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167"/>
      <c r="H31" s="167"/>
      <c r="I31" s="167"/>
      <c r="J31" s="167"/>
      <c r="K31" s="167"/>
      <c r="L31" s="167"/>
      <c r="M31" s="167"/>
      <c r="N31" s="167"/>
    </row>
    <row r="32" spans="1:14" x14ac:dyDescent="0.2">
      <c r="A32" s="13">
        <f t="shared" si="1"/>
        <v>25</v>
      </c>
      <c r="B32" s="12" t="s">
        <v>179</v>
      </c>
      <c r="C32" s="21">
        <f t="shared" ref="C32:N32" si="11">(C12*C28)+(C16*C30)</f>
        <v>346672.97195744811</v>
      </c>
      <c r="D32" s="21">
        <f t="shared" si="11"/>
        <v>310640.92615082784</v>
      </c>
      <c r="E32" s="21">
        <f t="shared" si="11"/>
        <v>325615.70055875211</v>
      </c>
      <c r="F32" s="21">
        <f t="shared" si="11"/>
        <v>281137.22001282452</v>
      </c>
      <c r="G32" s="167">
        <f t="shared" si="11"/>
        <v>271735.80583496974</v>
      </c>
      <c r="H32" s="167">
        <f t="shared" si="11"/>
        <v>263696.4759931814</v>
      </c>
      <c r="I32" s="167">
        <f t="shared" si="11"/>
        <v>296542.00229509122</v>
      </c>
      <c r="J32" s="167">
        <f t="shared" si="11"/>
        <v>293633.31797198666</v>
      </c>
      <c r="K32" s="167">
        <f t="shared" si="11"/>
        <v>257073.37764672117</v>
      </c>
      <c r="L32" s="167">
        <f t="shared" si="11"/>
        <v>282388.54963020445</v>
      </c>
      <c r="M32" s="167">
        <f t="shared" si="11"/>
        <v>300807.49211474811</v>
      </c>
      <c r="N32" s="167">
        <f t="shared" si="11"/>
        <v>322587.73987011233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167"/>
      <c r="H33" s="167"/>
      <c r="I33" s="167"/>
      <c r="J33" s="167"/>
      <c r="K33" s="167"/>
      <c r="L33" s="167"/>
      <c r="M33" s="167"/>
      <c r="N33" s="167"/>
    </row>
    <row r="34" spans="1:14" x14ac:dyDescent="0.2">
      <c r="A34" s="13">
        <f t="shared" si="1"/>
        <v>27</v>
      </c>
      <c r="B34" s="12" t="s">
        <v>348</v>
      </c>
      <c r="C34" s="21">
        <v>245901.1024368385</v>
      </c>
      <c r="D34" s="21">
        <f t="shared" ref="D34:N34" si="12">C34+D22+D24-D32</f>
        <v>38011.457185270381</v>
      </c>
      <c r="E34" s="21">
        <f t="shared" si="12"/>
        <v>253395.21862901357</v>
      </c>
      <c r="F34" s="21">
        <f t="shared" si="12"/>
        <v>-24617.111177033745</v>
      </c>
      <c r="G34" s="167">
        <f t="shared" si="12"/>
        <v>311035.89197641797</v>
      </c>
      <c r="H34" s="167">
        <f t="shared" si="12"/>
        <v>347347.39704630763</v>
      </c>
      <c r="I34" s="167">
        <f t="shared" si="12"/>
        <v>269643.65603501553</v>
      </c>
      <c r="J34" s="167">
        <f t="shared" si="12"/>
        <v>563581.82770088525</v>
      </c>
      <c r="K34" s="167">
        <f t="shared" si="12"/>
        <v>1144242.2904815353</v>
      </c>
      <c r="L34" s="167">
        <f t="shared" si="12"/>
        <v>1127441.7272492344</v>
      </c>
      <c r="M34" s="167">
        <f t="shared" si="12"/>
        <v>1226770.7988637101</v>
      </c>
      <c r="N34" s="167">
        <f t="shared" si="12"/>
        <v>1893952.3622016758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167"/>
      <c r="H35" s="167"/>
      <c r="I35" s="167"/>
      <c r="J35" s="167"/>
      <c r="K35" s="167"/>
      <c r="L35" s="167"/>
      <c r="M35" s="167"/>
      <c r="N35" s="167"/>
    </row>
    <row r="36" spans="1:14" x14ac:dyDescent="0.2">
      <c r="A36" s="13">
        <f t="shared" si="1"/>
        <v>29</v>
      </c>
      <c r="B36" s="291" t="s">
        <v>349</v>
      </c>
      <c r="C36" s="292">
        <v>0.95437899999999998</v>
      </c>
      <c r="D36" s="292">
        <v>0.95437899999999998</v>
      </c>
      <c r="E36" s="292">
        <v>0.95437899999999998</v>
      </c>
      <c r="F36" s="292">
        <v>0.95437899999999998</v>
      </c>
      <c r="G36" s="292">
        <v>0.95437899999999998</v>
      </c>
      <c r="H36" s="292">
        <v>0.95437899999999998</v>
      </c>
      <c r="I36" s="292">
        <v>0.95437899999999998</v>
      </c>
      <c r="J36" s="292">
        <v>0.95437899999999998</v>
      </c>
      <c r="K36" s="292">
        <v>0.95437899999999998</v>
      </c>
      <c r="L36" s="292">
        <v>0.95437899999999998</v>
      </c>
      <c r="M36" s="292">
        <v>0.95437899999999998</v>
      </c>
      <c r="N36" s="292">
        <v>0.95437899999999998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93"/>
      <c r="H37" s="293"/>
      <c r="I37" s="293"/>
      <c r="J37" s="293"/>
      <c r="K37" s="293"/>
      <c r="L37" s="293"/>
      <c r="M37" s="293"/>
      <c r="N37" s="293"/>
    </row>
    <row r="38" spans="1:14" x14ac:dyDescent="0.2">
      <c r="A38" s="13">
        <f t="shared" si="1"/>
        <v>31</v>
      </c>
      <c r="B38" s="291" t="s">
        <v>350</v>
      </c>
      <c r="C38" s="292">
        <v>0.95238599999999995</v>
      </c>
      <c r="D38" s="292">
        <v>0.95238599999999995</v>
      </c>
      <c r="E38" s="292">
        <v>0.95238599999999995</v>
      </c>
      <c r="F38" s="292">
        <v>0.95238599999999995</v>
      </c>
      <c r="G38" s="292">
        <v>0.95238599999999995</v>
      </c>
      <c r="H38" s="292">
        <v>0.95238599999999995</v>
      </c>
      <c r="I38" s="292">
        <v>0.95238599999999995</v>
      </c>
      <c r="J38" s="292">
        <v>0.95238599999999995</v>
      </c>
      <c r="K38" s="292">
        <v>0.95238599999999995</v>
      </c>
      <c r="L38" s="292">
        <v>0.95238599999999995</v>
      </c>
      <c r="M38" s="292">
        <v>0.95238599999999995</v>
      </c>
      <c r="N38" s="292">
        <v>0.95238599999999995</v>
      </c>
    </row>
    <row r="39" spans="1:14" x14ac:dyDescent="0.2">
      <c r="A39" s="13">
        <f t="shared" si="1"/>
        <v>32</v>
      </c>
      <c r="C39" s="53"/>
      <c r="D39" s="53"/>
      <c r="E39" s="53"/>
      <c r="F39" s="53"/>
      <c r="G39" s="293"/>
      <c r="H39" s="293"/>
      <c r="I39" s="293"/>
      <c r="J39" s="293"/>
      <c r="K39" s="293"/>
      <c r="L39" s="293"/>
      <c r="M39" s="293"/>
      <c r="N39" s="293"/>
    </row>
    <row r="40" spans="1:14" ht="12" thickBot="1" x14ac:dyDescent="0.25">
      <c r="A40" s="13">
        <f t="shared" si="1"/>
        <v>33</v>
      </c>
      <c r="B40" s="12" t="s">
        <v>351</v>
      </c>
      <c r="C40" s="294">
        <f t="shared" ref="C40:N40" si="13">ROUND((C22*C38),2)</f>
        <v>860861.42</v>
      </c>
      <c r="D40" s="294">
        <f t="shared" si="13"/>
        <v>76612.800000000003</v>
      </c>
      <c r="E40" s="294">
        <f t="shared" si="13"/>
        <v>494008.26</v>
      </c>
      <c r="F40" s="294">
        <f t="shared" si="13"/>
        <v>-19217.89</v>
      </c>
      <c r="G40" s="294">
        <f t="shared" si="13"/>
        <v>558193.04</v>
      </c>
      <c r="H40" s="294">
        <f t="shared" si="13"/>
        <v>266826.26</v>
      </c>
      <c r="I40" s="294">
        <f t="shared" si="13"/>
        <v>188682.28</v>
      </c>
      <c r="J40" s="294">
        <f t="shared" si="13"/>
        <v>539492.30000000005</v>
      </c>
      <c r="K40" s="294">
        <f t="shared" si="13"/>
        <v>776217.48</v>
      </c>
      <c r="L40" s="294">
        <f t="shared" si="13"/>
        <v>229045.95</v>
      </c>
      <c r="M40" s="294">
        <f t="shared" si="13"/>
        <v>357067.94</v>
      </c>
      <c r="N40" s="294">
        <f t="shared" si="13"/>
        <v>917222.45</v>
      </c>
    </row>
    <row r="41" spans="1:14" x14ac:dyDescent="0.2">
      <c r="A41" s="13">
        <f t="shared" si="1"/>
        <v>34</v>
      </c>
    </row>
    <row r="42" spans="1:14" ht="12" thickBot="1" x14ac:dyDescent="0.25">
      <c r="A42" s="13">
        <f t="shared" si="1"/>
        <v>35</v>
      </c>
      <c r="B42" s="12" t="s">
        <v>352</v>
      </c>
      <c r="C42" s="294">
        <f t="shared" ref="C42:F42" si="14">ROUND((C32*C36),2)</f>
        <v>330857.40000000002</v>
      </c>
      <c r="D42" s="294">
        <f t="shared" si="14"/>
        <v>296469.18</v>
      </c>
      <c r="E42" s="294">
        <f t="shared" si="14"/>
        <v>310760.78999999998</v>
      </c>
      <c r="F42" s="294">
        <f t="shared" si="14"/>
        <v>268311.46000000002</v>
      </c>
      <c r="G42" s="295">
        <f>ROUND(((G12*G28*G38)+(G16*G30*G36)),2)</f>
        <v>258777.98</v>
      </c>
      <c r="H42" s="295">
        <f t="shared" ref="H42:N42" si="15">ROUND(((H12*H28*H38)+(H16*H30*H36)),2)</f>
        <v>251148.79999999999</v>
      </c>
      <c r="I42" s="295">
        <f t="shared" si="15"/>
        <v>282422.45</v>
      </c>
      <c r="J42" s="295">
        <f t="shared" si="15"/>
        <v>279652.26</v>
      </c>
      <c r="K42" s="295">
        <f t="shared" si="15"/>
        <v>244833.09</v>
      </c>
      <c r="L42" s="295">
        <f t="shared" si="15"/>
        <v>268942.90000000002</v>
      </c>
      <c r="M42" s="295">
        <f t="shared" si="15"/>
        <v>286484.84000000003</v>
      </c>
      <c r="N42" s="295">
        <f t="shared" si="15"/>
        <v>307228.05</v>
      </c>
    </row>
    <row r="43" spans="1:14" x14ac:dyDescent="0.2">
      <c r="A43" s="13">
        <f t="shared" si="1"/>
        <v>36</v>
      </c>
    </row>
    <row r="44" spans="1:14" s="283" customFormat="1" x14ac:dyDescent="0.2">
      <c r="A44" s="13">
        <f t="shared" si="1"/>
        <v>37</v>
      </c>
      <c r="B44" s="283" t="s">
        <v>353</v>
      </c>
      <c r="G44" s="297"/>
      <c r="H44" s="297"/>
      <c r="I44" s="297"/>
      <c r="J44" s="297"/>
      <c r="K44" s="297"/>
      <c r="L44" s="297"/>
      <c r="M44" s="297"/>
      <c r="N44" s="297"/>
    </row>
    <row r="45" spans="1:14" s="287" customFormat="1" x14ac:dyDescent="0.2">
      <c r="A45" s="13">
        <f t="shared" si="1"/>
        <v>38</v>
      </c>
      <c r="B45" s="287" t="s">
        <v>354</v>
      </c>
      <c r="G45" s="298"/>
      <c r="H45" s="298"/>
      <c r="I45" s="298"/>
      <c r="J45" s="298"/>
      <c r="K45" s="298"/>
      <c r="L45" s="298"/>
      <c r="M45" s="298"/>
      <c r="N45" s="298"/>
    </row>
    <row r="46" spans="1:14" s="291" customFormat="1" x14ac:dyDescent="0.2">
      <c r="A46" s="13">
        <f t="shared" si="1"/>
        <v>39</v>
      </c>
      <c r="B46" s="291" t="s">
        <v>355</v>
      </c>
      <c r="G46" s="299"/>
      <c r="H46" s="299"/>
      <c r="I46" s="299"/>
      <c r="J46" s="299"/>
      <c r="K46" s="299"/>
      <c r="L46" s="299"/>
      <c r="M46" s="299"/>
      <c r="N46" s="299"/>
    </row>
    <row r="47" spans="1:14" x14ac:dyDescent="0.2">
      <c r="A47" s="296"/>
    </row>
    <row r="48" spans="1:14" x14ac:dyDescent="0.2">
      <c r="A48" s="13"/>
    </row>
    <row r="49" spans="1:8" x14ac:dyDescent="0.2">
      <c r="A49" s="13"/>
      <c r="H49" s="167"/>
    </row>
    <row r="50" spans="1:8" x14ac:dyDescent="0.2">
      <c r="A50" s="13"/>
    </row>
    <row r="51" spans="1:8" x14ac:dyDescent="0.2">
      <c r="A51" s="13"/>
    </row>
    <row r="52" spans="1:8" x14ac:dyDescent="0.2">
      <c r="A52" s="13"/>
    </row>
    <row r="53" spans="1:8" x14ac:dyDescent="0.2">
      <c r="A53" s="13"/>
    </row>
    <row r="54" spans="1:8" x14ac:dyDescent="0.2">
      <c r="A54" s="13"/>
    </row>
    <row r="55" spans="1:8" x14ac:dyDescent="0.2">
      <c r="A55" s="13"/>
    </row>
    <row r="56" spans="1:8" x14ac:dyDescent="0.2">
      <c r="A56" s="13"/>
    </row>
    <row r="57" spans="1:8" x14ac:dyDescent="0.2">
      <c r="A57" s="13"/>
    </row>
    <row r="58" spans="1:8" x14ac:dyDescent="0.2">
      <c r="A58" s="13"/>
    </row>
    <row r="59" spans="1:8" x14ac:dyDescent="0.2">
      <c r="A59" s="13"/>
    </row>
    <row r="60" spans="1:8" x14ac:dyDescent="0.2">
      <c r="A60" s="13"/>
    </row>
    <row r="61" spans="1:8" x14ac:dyDescent="0.2">
      <c r="A61" s="13"/>
    </row>
    <row r="62" spans="1:8" x14ac:dyDescent="0.2">
      <c r="A62" s="13"/>
    </row>
    <row r="63" spans="1:8" x14ac:dyDescent="0.2">
      <c r="A63" s="13"/>
    </row>
    <row r="64" spans="1:8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64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3" tint="0.79998168889431442"/>
    <pageSetUpPr fitToPage="1"/>
  </sheetPr>
  <dimension ref="A1:N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E33" sqref="E33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6" width="10.7109375" style="12" bestFit="1" customWidth="1"/>
    <col min="7" max="14" width="10.42578125" style="25" bestFit="1" customWidth="1"/>
    <col min="15" max="16384" width="9.14062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27"/>
      <c r="H1" s="27"/>
      <c r="I1" s="27"/>
      <c r="J1" s="27"/>
      <c r="K1" s="27"/>
      <c r="L1" s="27"/>
      <c r="M1" s="27"/>
    </row>
    <row r="2" spans="1:14" x14ac:dyDescent="0.2">
      <c r="A2" s="108" t="s">
        <v>1</v>
      </c>
      <c r="B2" s="108"/>
      <c r="C2" s="108"/>
      <c r="D2" s="108"/>
      <c r="E2" s="108"/>
      <c r="F2" s="108"/>
      <c r="G2" s="27"/>
      <c r="H2" s="27"/>
      <c r="I2" s="27"/>
      <c r="J2" s="27"/>
      <c r="K2" s="27"/>
      <c r="L2" s="27"/>
      <c r="M2" s="27"/>
    </row>
    <row r="3" spans="1:14" x14ac:dyDescent="0.2">
      <c r="A3" s="108" t="s">
        <v>340</v>
      </c>
      <c r="B3" s="108"/>
      <c r="C3" s="108"/>
      <c r="D3" s="108"/>
      <c r="E3" s="108"/>
      <c r="F3" s="108"/>
      <c r="G3" s="27"/>
      <c r="H3" s="27"/>
      <c r="I3" s="27"/>
      <c r="J3" s="27"/>
      <c r="K3" s="27"/>
      <c r="L3" s="27"/>
      <c r="M3" s="27"/>
    </row>
    <row r="4" spans="1:14" x14ac:dyDescent="0.2">
      <c r="A4" s="108" t="s">
        <v>103</v>
      </c>
      <c r="B4" s="108"/>
      <c r="C4" s="108"/>
      <c r="D4" s="108"/>
      <c r="E4" s="108"/>
      <c r="F4" s="108"/>
      <c r="G4" s="27"/>
      <c r="H4" s="27"/>
      <c r="I4" s="27"/>
      <c r="J4" s="27"/>
      <c r="K4" s="27"/>
      <c r="L4" s="27"/>
      <c r="M4" s="27"/>
      <c r="N4" s="27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82">
        <f t="shared" si="0"/>
        <v>43248</v>
      </c>
      <c r="H6" s="282">
        <f t="shared" si="0"/>
        <v>43279</v>
      </c>
      <c r="I6" s="282">
        <f t="shared" si="0"/>
        <v>43309</v>
      </c>
      <c r="J6" s="282">
        <f t="shared" si="0"/>
        <v>43340</v>
      </c>
      <c r="K6" s="282">
        <f t="shared" si="0"/>
        <v>43371</v>
      </c>
      <c r="L6" s="282">
        <f t="shared" si="0"/>
        <v>43401</v>
      </c>
      <c r="M6" s="282">
        <f t="shared" si="0"/>
        <v>43432</v>
      </c>
      <c r="N6" s="282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32"/>
      <c r="H7" s="32"/>
      <c r="I7" s="32"/>
      <c r="J7" s="32"/>
      <c r="K7" s="32"/>
      <c r="L7" s="32"/>
      <c r="M7" s="32"/>
      <c r="N7" s="32"/>
    </row>
    <row r="8" spans="1:14" x14ac:dyDescent="0.2">
      <c r="A8" s="13">
        <v>1</v>
      </c>
      <c r="B8" s="283" t="s">
        <v>81</v>
      </c>
      <c r="C8" s="284">
        <v>7975</v>
      </c>
      <c r="D8" s="284">
        <v>8063</v>
      </c>
      <c r="E8" s="284">
        <v>8192</v>
      </c>
      <c r="F8" s="284">
        <v>8342</v>
      </c>
      <c r="G8" s="284">
        <v>8463</v>
      </c>
      <c r="H8" s="284">
        <v>8400</v>
      </c>
      <c r="I8" s="284">
        <v>8392</v>
      </c>
      <c r="J8" s="284">
        <v>8400</v>
      </c>
      <c r="K8" s="284">
        <v>8391</v>
      </c>
      <c r="L8" s="284">
        <v>8381</v>
      </c>
      <c r="M8" s="284">
        <v>8352</v>
      </c>
      <c r="N8" s="284">
        <v>8345</v>
      </c>
    </row>
    <row r="9" spans="1:14" x14ac:dyDescent="0.2">
      <c r="A9" s="13">
        <f>A8+1</f>
        <v>2</v>
      </c>
      <c r="B9" s="12" t="s">
        <v>342</v>
      </c>
      <c r="C9" s="63">
        <v>1059.1324362905571</v>
      </c>
      <c r="D9" s="63">
        <v>971.20698556083789</v>
      </c>
      <c r="E9" s="63">
        <v>1062.8999500086138</v>
      </c>
      <c r="F9" s="63">
        <v>846.40635669684934</v>
      </c>
      <c r="G9" s="63">
        <v>871.51</v>
      </c>
      <c r="H9" s="63">
        <v>928.18</v>
      </c>
      <c r="I9" s="63">
        <v>950.78</v>
      </c>
      <c r="J9" s="63">
        <v>905.63</v>
      </c>
      <c r="K9" s="63">
        <v>966.41</v>
      </c>
      <c r="L9" s="63">
        <v>921.05</v>
      </c>
      <c r="M9" s="63">
        <v>940</v>
      </c>
      <c r="N9" s="63">
        <v>1073.5999999999999</v>
      </c>
    </row>
    <row r="10" spans="1:14" x14ac:dyDescent="0.2">
      <c r="A10" s="13">
        <f t="shared" ref="A10:A46" si="1">A9+1</f>
        <v>3</v>
      </c>
      <c r="B10" s="12" t="s">
        <v>343</v>
      </c>
      <c r="C10" s="21">
        <f t="shared" ref="C10:N10" si="2">C8*C9</f>
        <v>8446581.1794171929</v>
      </c>
      <c r="D10" s="21">
        <f t="shared" si="2"/>
        <v>7830841.9245770359</v>
      </c>
      <c r="E10" s="21">
        <f t="shared" si="2"/>
        <v>8707276.3904705644</v>
      </c>
      <c r="F10" s="21">
        <f t="shared" si="2"/>
        <v>7060721.8275651168</v>
      </c>
      <c r="G10" s="167">
        <f t="shared" si="2"/>
        <v>7375589.1299999999</v>
      </c>
      <c r="H10" s="167">
        <f t="shared" si="2"/>
        <v>7796712</v>
      </c>
      <c r="I10" s="167">
        <f t="shared" si="2"/>
        <v>7978945.7599999998</v>
      </c>
      <c r="J10" s="167">
        <f t="shared" si="2"/>
        <v>7607292</v>
      </c>
      <c r="K10" s="167">
        <f t="shared" si="2"/>
        <v>8109146.3099999996</v>
      </c>
      <c r="L10" s="167">
        <f t="shared" si="2"/>
        <v>7719320.0499999998</v>
      </c>
      <c r="M10" s="167">
        <f t="shared" si="2"/>
        <v>7850880</v>
      </c>
      <c r="N10" s="167">
        <f t="shared" si="2"/>
        <v>8959192</v>
      </c>
    </row>
    <row r="11" spans="1:14" x14ac:dyDescent="0.2">
      <c r="A11" s="13">
        <f t="shared" si="1"/>
        <v>4</v>
      </c>
    </row>
    <row r="12" spans="1:14" x14ac:dyDescent="0.2">
      <c r="A12" s="13">
        <f t="shared" si="1"/>
        <v>5</v>
      </c>
      <c r="B12" s="283" t="s">
        <v>333</v>
      </c>
      <c r="C12" s="284">
        <v>277038864.8320539</v>
      </c>
      <c r="D12" s="284">
        <v>266425319.33618107</v>
      </c>
      <c r="E12" s="284">
        <v>277042464.33418345</v>
      </c>
      <c r="F12" s="284">
        <v>249753119.76247516</v>
      </c>
      <c r="G12" s="284">
        <v>262418429.77195403</v>
      </c>
      <c r="H12" s="284">
        <v>235805787.92832235</v>
      </c>
      <c r="I12" s="284">
        <v>276676718.4260093</v>
      </c>
      <c r="J12" s="284">
        <v>260768868.74099997</v>
      </c>
      <c r="K12" s="284">
        <v>232246675.68550998</v>
      </c>
      <c r="L12" s="284">
        <v>253160249.06660438</v>
      </c>
      <c r="M12" s="284">
        <v>255288493.32102069</v>
      </c>
      <c r="N12" s="284">
        <v>276814361.34753126</v>
      </c>
    </row>
    <row r="13" spans="1:14" x14ac:dyDescent="0.2">
      <c r="A13" s="13">
        <f t="shared" si="1"/>
        <v>6</v>
      </c>
      <c r="B13" s="12" t="s">
        <v>161</v>
      </c>
      <c r="C13" s="52">
        <v>3.0816E-2</v>
      </c>
      <c r="D13" s="52">
        <v>3.0816E-2</v>
      </c>
      <c r="E13" s="52">
        <v>3.0816E-2</v>
      </c>
      <c r="F13" s="52">
        <v>3.0816E-2</v>
      </c>
      <c r="G13" s="285">
        <v>2.9680999999999999E-2</v>
      </c>
      <c r="H13" s="217">
        <v>2.9680999999999999E-2</v>
      </c>
      <c r="I13" s="217">
        <v>2.9680999999999999E-2</v>
      </c>
      <c r="J13" s="217">
        <v>2.9680999999999999E-2</v>
      </c>
      <c r="K13" s="217">
        <v>2.9680999999999999E-2</v>
      </c>
      <c r="L13" s="217">
        <v>2.9680999999999999E-2</v>
      </c>
      <c r="M13" s="217">
        <v>2.9680999999999999E-2</v>
      </c>
      <c r="N13" s="217">
        <v>2.9680999999999999E-2</v>
      </c>
    </row>
    <row r="14" spans="1:14" x14ac:dyDescent="0.2">
      <c r="A14" s="13">
        <f t="shared" si="1"/>
        <v>7</v>
      </c>
      <c r="B14" s="12" t="s">
        <v>344</v>
      </c>
      <c r="C14" s="21">
        <f t="shared" ref="C14:N14" si="3">C12*C13</f>
        <v>8537229.658664573</v>
      </c>
      <c r="D14" s="21">
        <f t="shared" si="3"/>
        <v>8210162.6406637561</v>
      </c>
      <c r="E14" s="21">
        <f t="shared" si="3"/>
        <v>8537340.5809221976</v>
      </c>
      <c r="F14" s="21">
        <f t="shared" si="3"/>
        <v>7696392.1386004342</v>
      </c>
      <c r="G14" s="167">
        <f t="shared" si="3"/>
        <v>7788841.4140613675</v>
      </c>
      <c r="H14" s="167">
        <f t="shared" si="3"/>
        <v>6998951.5915005356</v>
      </c>
      <c r="I14" s="167">
        <f t="shared" si="3"/>
        <v>8212041.6796023818</v>
      </c>
      <c r="J14" s="167">
        <f t="shared" si="3"/>
        <v>7739880.7931016199</v>
      </c>
      <c r="K14" s="167">
        <f t="shared" si="3"/>
        <v>6893313.5810216218</v>
      </c>
      <c r="L14" s="167">
        <f t="shared" si="3"/>
        <v>7514049.3525458844</v>
      </c>
      <c r="M14" s="167">
        <f t="shared" si="3"/>
        <v>7577217.770261215</v>
      </c>
      <c r="N14" s="167">
        <f t="shared" si="3"/>
        <v>8216127.0591560751</v>
      </c>
    </row>
    <row r="15" spans="1:14" x14ac:dyDescent="0.2">
      <c r="A15" s="13">
        <f t="shared" si="1"/>
        <v>8</v>
      </c>
    </row>
    <row r="16" spans="1:14" x14ac:dyDescent="0.2">
      <c r="A16" s="13">
        <f t="shared" si="1"/>
        <v>9</v>
      </c>
      <c r="B16" s="283" t="s">
        <v>334</v>
      </c>
      <c r="C16" s="284">
        <v>0</v>
      </c>
      <c r="D16" s="284">
        <v>0</v>
      </c>
      <c r="E16" s="284">
        <v>0</v>
      </c>
      <c r="F16" s="284">
        <v>0</v>
      </c>
      <c r="G16" s="284">
        <v>-5391391.1262229979</v>
      </c>
      <c r="H16" s="284">
        <v>4562489.5300000012</v>
      </c>
      <c r="I16" s="284">
        <v>0</v>
      </c>
      <c r="J16" s="284">
        <v>0</v>
      </c>
      <c r="K16" s="284">
        <v>0</v>
      </c>
      <c r="L16" s="284">
        <v>0</v>
      </c>
      <c r="M16" s="284">
        <v>0</v>
      </c>
      <c r="N16" s="284">
        <v>0</v>
      </c>
    </row>
    <row r="17" spans="1:14" x14ac:dyDescent="0.2">
      <c r="A17" s="13">
        <f t="shared" si="1"/>
        <v>10</v>
      </c>
      <c r="B17" s="12" t="s">
        <v>161</v>
      </c>
      <c r="C17" s="52">
        <v>3.0816E-2</v>
      </c>
      <c r="D17" s="52">
        <v>3.0816E-2</v>
      </c>
      <c r="E17" s="52">
        <v>3.0816E-2</v>
      </c>
      <c r="F17" s="52">
        <v>3.0816E-2</v>
      </c>
      <c r="G17" s="52">
        <v>3.0816E-2</v>
      </c>
      <c r="H17" s="52">
        <v>3.0816E-2</v>
      </c>
      <c r="I17" s="52">
        <v>3.0816E-2</v>
      </c>
      <c r="J17" s="52">
        <v>3.0816E-2</v>
      </c>
      <c r="K17" s="52">
        <v>3.0816E-2</v>
      </c>
      <c r="L17" s="52">
        <v>3.0816E-2</v>
      </c>
      <c r="M17" s="52">
        <v>3.0816E-2</v>
      </c>
      <c r="N17" s="52">
        <v>3.0816E-2</v>
      </c>
    </row>
    <row r="18" spans="1:14" x14ac:dyDescent="0.2">
      <c r="A18" s="13">
        <f t="shared" si="1"/>
        <v>11</v>
      </c>
      <c r="B18" s="12" t="s">
        <v>344</v>
      </c>
      <c r="C18" s="21">
        <f t="shared" ref="C18:N18" si="4">C16*C17</f>
        <v>0</v>
      </c>
      <c r="D18" s="21">
        <f t="shared" si="4"/>
        <v>0</v>
      </c>
      <c r="E18" s="21">
        <f t="shared" si="4"/>
        <v>0</v>
      </c>
      <c r="F18" s="21">
        <f t="shared" si="4"/>
        <v>0</v>
      </c>
      <c r="G18" s="167">
        <f t="shared" si="4"/>
        <v>-166141.10894568791</v>
      </c>
      <c r="H18" s="167">
        <f t="shared" si="4"/>
        <v>140597.67735648004</v>
      </c>
      <c r="I18" s="167">
        <f t="shared" si="4"/>
        <v>0</v>
      </c>
      <c r="J18" s="167">
        <f t="shared" si="4"/>
        <v>0</v>
      </c>
      <c r="K18" s="167">
        <f t="shared" si="4"/>
        <v>0</v>
      </c>
      <c r="L18" s="167">
        <f t="shared" si="4"/>
        <v>0</v>
      </c>
      <c r="M18" s="167">
        <f t="shared" si="4"/>
        <v>0</v>
      </c>
      <c r="N18" s="167">
        <f t="shared" si="4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335</v>
      </c>
      <c r="C20" s="21">
        <f t="shared" ref="C20:L20" si="5">C14+C18</f>
        <v>8537229.658664573</v>
      </c>
      <c r="D20" s="21">
        <f t="shared" si="5"/>
        <v>8210162.6406637561</v>
      </c>
      <c r="E20" s="21">
        <f t="shared" si="5"/>
        <v>8537340.5809221976</v>
      </c>
      <c r="F20" s="21">
        <f t="shared" si="5"/>
        <v>7696392.1386004342</v>
      </c>
      <c r="G20" s="167">
        <f t="shared" si="5"/>
        <v>7622700.3051156793</v>
      </c>
      <c r="H20" s="167">
        <f t="shared" si="5"/>
        <v>7139549.2688570153</v>
      </c>
      <c r="I20" s="167">
        <f t="shared" si="5"/>
        <v>8212041.6796023818</v>
      </c>
      <c r="J20" s="167">
        <f t="shared" si="5"/>
        <v>7739880.7931016199</v>
      </c>
      <c r="K20" s="167">
        <f t="shared" si="5"/>
        <v>6893313.5810216218</v>
      </c>
      <c r="L20" s="167">
        <f t="shared" si="5"/>
        <v>7514049.3525458844</v>
      </c>
      <c r="M20" s="167">
        <f>M14+M18</f>
        <v>7577217.770261215</v>
      </c>
      <c r="N20" s="167">
        <f>N14+N18</f>
        <v>8216127.0591560751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336</v>
      </c>
      <c r="C22" s="21">
        <f t="shared" ref="C22:N22" si="6">C10-C20</f>
        <v>-90648.479247380048</v>
      </c>
      <c r="D22" s="21">
        <f t="shared" si="6"/>
        <v>-379320.71608672012</v>
      </c>
      <c r="E22" s="21">
        <f t="shared" si="6"/>
        <v>169935.80954836681</v>
      </c>
      <c r="F22" s="21">
        <f t="shared" si="6"/>
        <v>-635670.31103531737</v>
      </c>
      <c r="G22" s="167">
        <f t="shared" si="6"/>
        <v>-247111.17511567939</v>
      </c>
      <c r="H22" s="167">
        <f t="shared" si="6"/>
        <v>657162.7311429847</v>
      </c>
      <c r="I22" s="167">
        <f t="shared" si="6"/>
        <v>-233095.919602382</v>
      </c>
      <c r="J22" s="167">
        <f t="shared" si="6"/>
        <v>-132588.79310161993</v>
      </c>
      <c r="K22" s="167">
        <f t="shared" si="6"/>
        <v>1215832.7289783778</v>
      </c>
      <c r="L22" s="167">
        <f t="shared" si="6"/>
        <v>205270.69745411538</v>
      </c>
      <c r="M22" s="167">
        <f t="shared" si="6"/>
        <v>273662.22973878495</v>
      </c>
      <c r="N22" s="167">
        <f t="shared" si="6"/>
        <v>743064.94084392488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167"/>
      <c r="H23" s="167"/>
      <c r="I23" s="167"/>
      <c r="J23" s="167"/>
      <c r="K23" s="167"/>
      <c r="L23" s="167"/>
      <c r="M23" s="167"/>
      <c r="N23" s="167"/>
    </row>
    <row r="24" spans="1:14" x14ac:dyDescent="0.2">
      <c r="A24" s="13">
        <f t="shared" si="1"/>
        <v>17</v>
      </c>
      <c r="B24" s="12" t="s">
        <v>345</v>
      </c>
      <c r="C24" s="61">
        <v>10496.13</v>
      </c>
      <c r="D24" s="61">
        <v>20211.560000000001</v>
      </c>
      <c r="E24" s="61">
        <v>18689.37</v>
      </c>
      <c r="F24" s="61">
        <v>17638.84</v>
      </c>
      <c r="G24" s="61">
        <v>12664.28</v>
      </c>
      <c r="H24" s="61">
        <v>9979.66</v>
      </c>
      <c r="I24" s="61">
        <v>9976.69</v>
      </c>
      <c r="J24" s="61">
        <v>7961.49</v>
      </c>
      <c r="K24" s="61">
        <v>8753.26</v>
      </c>
      <c r="L24" s="61">
        <v>10779.51</v>
      </c>
      <c r="M24" s="61">
        <v>10386.89</v>
      </c>
      <c r="N24" s="61">
        <v>10990.66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346</v>
      </c>
      <c r="C26" s="21">
        <v>-56050.493662718545</v>
      </c>
      <c r="D26" s="21">
        <f t="shared" ref="D26:N26" si="7">C26+D22+D24</f>
        <v>-415159.64974943869</v>
      </c>
      <c r="E26" s="21">
        <f t="shared" si="7"/>
        <v>-226534.47020107188</v>
      </c>
      <c r="F26" s="21">
        <f t="shared" si="7"/>
        <v>-844565.94123638922</v>
      </c>
      <c r="G26" s="167">
        <f t="shared" si="7"/>
        <v>-1079012.8363520687</v>
      </c>
      <c r="H26" s="167">
        <f t="shared" si="7"/>
        <v>-411870.44520908402</v>
      </c>
      <c r="I26" s="167">
        <f t="shared" si="7"/>
        <v>-634989.67481146613</v>
      </c>
      <c r="J26" s="167">
        <f t="shared" si="7"/>
        <v>-759616.97791308607</v>
      </c>
      <c r="K26" s="167">
        <f t="shared" si="7"/>
        <v>464969.01106529171</v>
      </c>
      <c r="L26" s="167">
        <f t="shared" si="7"/>
        <v>681019.21851940709</v>
      </c>
      <c r="M26" s="167">
        <f t="shared" si="7"/>
        <v>965068.33825819206</v>
      </c>
      <c r="N26" s="167">
        <f t="shared" si="7"/>
        <v>1719123.9391021167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87" t="s">
        <v>337</v>
      </c>
      <c r="C28" s="289">
        <v>1.335E-3</v>
      </c>
      <c r="D28" s="289">
        <v>1.335E-3</v>
      </c>
      <c r="E28" s="289">
        <v>1.335E-3</v>
      </c>
      <c r="F28" s="289">
        <v>1.335E-3</v>
      </c>
      <c r="G28" s="288">
        <v>1.408E-3</v>
      </c>
      <c r="H28" s="290">
        <v>1.408E-3</v>
      </c>
      <c r="I28" s="290">
        <v>1.408E-3</v>
      </c>
      <c r="J28" s="290">
        <v>1.408E-3</v>
      </c>
      <c r="K28" s="290">
        <v>1.408E-3</v>
      </c>
      <c r="L28" s="290">
        <v>1.408E-3</v>
      </c>
      <c r="M28" s="290">
        <v>1.408E-3</v>
      </c>
      <c r="N28" s="290">
        <v>1.408E-3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217"/>
      <c r="H29" s="217"/>
      <c r="I29" s="217"/>
      <c r="J29" s="217"/>
      <c r="K29" s="217"/>
      <c r="L29" s="217"/>
      <c r="M29" s="217"/>
      <c r="N29" s="217"/>
    </row>
    <row r="30" spans="1:14" x14ac:dyDescent="0.2">
      <c r="A30" s="13">
        <f t="shared" si="1"/>
        <v>23</v>
      </c>
      <c r="B30" s="287" t="s">
        <v>347</v>
      </c>
      <c r="C30" s="289">
        <v>1.335E-3</v>
      </c>
      <c r="D30" s="289">
        <v>1.335E-3</v>
      </c>
      <c r="E30" s="289">
        <v>1.335E-3</v>
      </c>
      <c r="F30" s="289">
        <v>1.335E-3</v>
      </c>
      <c r="G30" s="289">
        <v>1.335E-3</v>
      </c>
      <c r="H30" s="289">
        <v>1.335E-3</v>
      </c>
      <c r="I30" s="289">
        <v>1.335E-3</v>
      </c>
      <c r="J30" s="289">
        <v>1.335E-3</v>
      </c>
      <c r="K30" s="289">
        <v>1.335E-3</v>
      </c>
      <c r="L30" s="289">
        <v>1.335E-3</v>
      </c>
      <c r="M30" s="289">
        <v>1.335E-3</v>
      </c>
      <c r="N30" s="289">
        <v>1.335E-3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167"/>
      <c r="H31" s="167"/>
      <c r="I31" s="167"/>
      <c r="J31" s="167"/>
      <c r="K31" s="167"/>
      <c r="L31" s="167"/>
      <c r="M31" s="167"/>
      <c r="N31" s="167"/>
    </row>
    <row r="32" spans="1:14" x14ac:dyDescent="0.2">
      <c r="A32" s="13">
        <f t="shared" si="1"/>
        <v>25</v>
      </c>
      <c r="B32" s="12" t="s">
        <v>179</v>
      </c>
      <c r="C32" s="21">
        <f t="shared" ref="C32:N32" si="8">(C12*C28)+(C16*C30)</f>
        <v>369846.88455079199</v>
      </c>
      <c r="D32" s="21">
        <f t="shared" si="8"/>
        <v>355677.80131380173</v>
      </c>
      <c r="E32" s="21">
        <f t="shared" si="8"/>
        <v>369851.68988613493</v>
      </c>
      <c r="F32" s="21">
        <f t="shared" si="8"/>
        <v>333420.41488290433</v>
      </c>
      <c r="G32" s="167">
        <f t="shared" si="8"/>
        <v>362287.64196540351</v>
      </c>
      <c r="H32" s="167">
        <f t="shared" si="8"/>
        <v>338105.47292562784</v>
      </c>
      <c r="I32" s="167">
        <f t="shared" si="8"/>
        <v>389560.8195438211</v>
      </c>
      <c r="J32" s="167">
        <f t="shared" si="8"/>
        <v>367162.56718732795</v>
      </c>
      <c r="K32" s="167">
        <f t="shared" si="8"/>
        <v>327003.31936519803</v>
      </c>
      <c r="L32" s="167">
        <f t="shared" si="8"/>
        <v>356449.63068577898</v>
      </c>
      <c r="M32" s="167">
        <f t="shared" si="8"/>
        <v>359446.19859599712</v>
      </c>
      <c r="N32" s="167">
        <f t="shared" si="8"/>
        <v>389754.62077732402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167"/>
      <c r="H33" s="167"/>
      <c r="I33" s="167"/>
      <c r="J33" s="167"/>
      <c r="K33" s="167"/>
      <c r="L33" s="167"/>
      <c r="M33" s="167"/>
      <c r="N33" s="167"/>
    </row>
    <row r="34" spans="1:14" x14ac:dyDescent="0.2">
      <c r="A34" s="13">
        <f t="shared" si="1"/>
        <v>27</v>
      </c>
      <c r="B34" s="12" t="s">
        <v>348</v>
      </c>
      <c r="C34" s="21">
        <v>-585443.79386764707</v>
      </c>
      <c r="D34" s="21">
        <f t="shared" ref="D34:N34" si="9">C34+D22+D24-D32</f>
        <v>-1300230.7512681689</v>
      </c>
      <c r="E34" s="21">
        <f t="shared" si="9"/>
        <v>-1481457.261605937</v>
      </c>
      <c r="F34" s="21">
        <f t="shared" si="9"/>
        <v>-2432909.1475241589</v>
      </c>
      <c r="G34" s="167">
        <f t="shared" si="9"/>
        <v>-3029643.6846052422</v>
      </c>
      <c r="H34" s="167">
        <f t="shared" si="9"/>
        <v>-2700606.7663878854</v>
      </c>
      <c r="I34" s="167">
        <f t="shared" si="9"/>
        <v>-3313286.8155340888</v>
      </c>
      <c r="J34" s="167">
        <f t="shared" si="9"/>
        <v>-3805076.6858230364</v>
      </c>
      <c r="K34" s="167">
        <f t="shared" si="9"/>
        <v>-2907494.0162098566</v>
      </c>
      <c r="L34" s="167">
        <f t="shared" si="9"/>
        <v>-3047893.4394415203</v>
      </c>
      <c r="M34" s="167">
        <f t="shared" si="9"/>
        <v>-3123290.5182987321</v>
      </c>
      <c r="N34" s="167">
        <f t="shared" si="9"/>
        <v>-2758989.5382321309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167"/>
      <c r="H35" s="167"/>
      <c r="I35" s="167"/>
      <c r="J35" s="167"/>
      <c r="K35" s="167"/>
      <c r="L35" s="167"/>
      <c r="M35" s="167"/>
      <c r="N35" s="167"/>
    </row>
    <row r="36" spans="1:14" x14ac:dyDescent="0.2">
      <c r="A36" s="13">
        <f t="shared" si="1"/>
        <v>29</v>
      </c>
      <c r="B36" s="291" t="s">
        <v>349</v>
      </c>
      <c r="C36" s="292">
        <v>0.95437899999999998</v>
      </c>
      <c r="D36" s="292">
        <v>0.95437899999999998</v>
      </c>
      <c r="E36" s="292">
        <v>0.95437899999999998</v>
      </c>
      <c r="F36" s="292">
        <v>0.95437899999999998</v>
      </c>
      <c r="G36" s="292">
        <v>0.95437899999999998</v>
      </c>
      <c r="H36" s="292">
        <v>0.95437899999999998</v>
      </c>
      <c r="I36" s="292">
        <v>0.95437899999999998</v>
      </c>
      <c r="J36" s="292">
        <v>0.95437899999999998</v>
      </c>
      <c r="K36" s="292">
        <v>0.95437899999999998</v>
      </c>
      <c r="L36" s="292">
        <v>0.95437899999999998</v>
      </c>
      <c r="M36" s="292">
        <v>0.95437899999999998</v>
      </c>
      <c r="N36" s="292">
        <v>0.95437899999999998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93"/>
      <c r="H37" s="293"/>
      <c r="I37" s="293"/>
      <c r="J37" s="293"/>
      <c r="K37" s="293"/>
      <c r="L37" s="293"/>
      <c r="M37" s="293"/>
      <c r="N37" s="293"/>
    </row>
    <row r="38" spans="1:14" x14ac:dyDescent="0.2">
      <c r="A38" s="13">
        <f t="shared" si="1"/>
        <v>31</v>
      </c>
      <c r="B38" s="291" t="s">
        <v>350</v>
      </c>
      <c r="C38" s="292">
        <v>0.95238599999999995</v>
      </c>
      <c r="D38" s="292">
        <v>0.95238599999999995</v>
      </c>
      <c r="E38" s="292">
        <v>0.95238599999999995</v>
      </c>
      <c r="F38" s="292">
        <v>0.95238599999999995</v>
      </c>
      <c r="G38" s="292">
        <v>0.95238599999999995</v>
      </c>
      <c r="H38" s="292">
        <v>0.95238599999999995</v>
      </c>
      <c r="I38" s="292">
        <v>0.95238599999999995</v>
      </c>
      <c r="J38" s="292">
        <v>0.95238599999999995</v>
      </c>
      <c r="K38" s="292">
        <v>0.95238599999999995</v>
      </c>
      <c r="L38" s="292">
        <v>0.95238599999999995</v>
      </c>
      <c r="M38" s="292">
        <v>0.95238599999999995</v>
      </c>
      <c r="N38" s="292">
        <v>0.95238599999999995</v>
      </c>
    </row>
    <row r="39" spans="1:14" x14ac:dyDescent="0.2">
      <c r="A39" s="13">
        <f t="shared" si="1"/>
        <v>32</v>
      </c>
      <c r="C39" s="53"/>
      <c r="D39" s="53"/>
      <c r="E39" s="53"/>
      <c r="F39" s="53"/>
      <c r="G39" s="293"/>
      <c r="H39" s="293"/>
      <c r="I39" s="293"/>
      <c r="J39" s="293"/>
      <c r="K39" s="293"/>
      <c r="L39" s="293"/>
      <c r="M39" s="293"/>
      <c r="N39" s="293"/>
    </row>
    <row r="40" spans="1:14" ht="12" thickBot="1" x14ac:dyDescent="0.25">
      <c r="A40" s="13">
        <f t="shared" si="1"/>
        <v>33</v>
      </c>
      <c r="B40" s="12" t="s">
        <v>351</v>
      </c>
      <c r="C40" s="294">
        <f t="shared" ref="C40:N40" si="10">ROUND((C22*C38),2)</f>
        <v>-86332.34</v>
      </c>
      <c r="D40" s="294">
        <f t="shared" si="10"/>
        <v>-361259.74</v>
      </c>
      <c r="E40" s="294">
        <f t="shared" si="10"/>
        <v>161844.49</v>
      </c>
      <c r="F40" s="294">
        <f t="shared" si="10"/>
        <v>-605403.5</v>
      </c>
      <c r="G40" s="294">
        <f t="shared" si="10"/>
        <v>-235345.22</v>
      </c>
      <c r="H40" s="294">
        <f t="shared" si="10"/>
        <v>625872.57999999996</v>
      </c>
      <c r="I40" s="294">
        <f t="shared" si="10"/>
        <v>-221997.29</v>
      </c>
      <c r="J40" s="294">
        <f t="shared" si="10"/>
        <v>-126275.71</v>
      </c>
      <c r="K40" s="294">
        <f t="shared" si="10"/>
        <v>1157942.07</v>
      </c>
      <c r="L40" s="294">
        <f t="shared" si="10"/>
        <v>195496.94</v>
      </c>
      <c r="M40" s="294">
        <f t="shared" si="10"/>
        <v>260632.08</v>
      </c>
      <c r="N40" s="294">
        <f t="shared" si="10"/>
        <v>707684.65</v>
      </c>
    </row>
    <row r="41" spans="1:14" x14ac:dyDescent="0.2">
      <c r="A41" s="13">
        <f t="shared" si="1"/>
        <v>34</v>
      </c>
    </row>
    <row r="42" spans="1:14" ht="12" thickBot="1" x14ac:dyDescent="0.25">
      <c r="A42" s="13">
        <f t="shared" si="1"/>
        <v>35</v>
      </c>
      <c r="B42" s="12" t="s">
        <v>352</v>
      </c>
      <c r="C42" s="294">
        <f t="shared" ref="C42:F42" si="11">ROUND((C32*C36),2)</f>
        <v>352974.1</v>
      </c>
      <c r="D42" s="294">
        <f t="shared" si="11"/>
        <v>339451.42</v>
      </c>
      <c r="E42" s="294">
        <f t="shared" si="11"/>
        <v>352978.69</v>
      </c>
      <c r="F42" s="294">
        <f t="shared" si="11"/>
        <v>318209.44</v>
      </c>
      <c r="G42" s="295">
        <f>ROUND(((G12*G28*G38)+(G16*G30*G36)),2)</f>
        <v>345023.33</v>
      </c>
      <c r="H42" s="295">
        <f t="shared" ref="H42:N42" si="12">ROUND(((H12*H28*H38)+(H16*H30*H36)),2)</f>
        <v>322019.06</v>
      </c>
      <c r="I42" s="295">
        <f t="shared" si="12"/>
        <v>371012.27</v>
      </c>
      <c r="J42" s="295">
        <f t="shared" si="12"/>
        <v>349680.49</v>
      </c>
      <c r="K42" s="295">
        <f t="shared" si="12"/>
        <v>311433.38</v>
      </c>
      <c r="L42" s="295">
        <f t="shared" si="12"/>
        <v>339477.64</v>
      </c>
      <c r="M42" s="295">
        <f t="shared" si="12"/>
        <v>342331.53</v>
      </c>
      <c r="N42" s="295">
        <f t="shared" si="12"/>
        <v>371196.84</v>
      </c>
    </row>
    <row r="43" spans="1:14" x14ac:dyDescent="0.2">
      <c r="A43" s="13">
        <f t="shared" si="1"/>
        <v>36</v>
      </c>
    </row>
    <row r="44" spans="1:14" s="283" customFormat="1" x14ac:dyDescent="0.2">
      <c r="A44" s="13">
        <f t="shared" si="1"/>
        <v>37</v>
      </c>
      <c r="B44" s="283" t="s">
        <v>353</v>
      </c>
      <c r="G44" s="297"/>
      <c r="H44" s="297"/>
      <c r="I44" s="297"/>
      <c r="J44" s="297"/>
      <c r="K44" s="297"/>
      <c r="L44" s="297"/>
      <c r="M44" s="297"/>
      <c r="N44" s="297"/>
    </row>
    <row r="45" spans="1:14" s="287" customFormat="1" x14ac:dyDescent="0.2">
      <c r="A45" s="13">
        <f t="shared" si="1"/>
        <v>38</v>
      </c>
      <c r="B45" s="287" t="s">
        <v>354</v>
      </c>
      <c r="G45" s="298"/>
      <c r="H45" s="298"/>
      <c r="I45" s="298"/>
      <c r="J45" s="298"/>
      <c r="K45" s="298"/>
      <c r="L45" s="298"/>
      <c r="M45" s="298"/>
      <c r="N45" s="298"/>
    </row>
    <row r="46" spans="1:14" s="291" customFormat="1" x14ac:dyDescent="0.2">
      <c r="A46" s="13">
        <f t="shared" si="1"/>
        <v>39</v>
      </c>
      <c r="B46" s="291" t="s">
        <v>355</v>
      </c>
      <c r="G46" s="299"/>
      <c r="H46" s="299"/>
      <c r="I46" s="299"/>
      <c r="J46" s="299"/>
      <c r="K46" s="299"/>
      <c r="L46" s="299"/>
      <c r="M46" s="299"/>
      <c r="N46" s="299"/>
    </row>
    <row r="47" spans="1:14" x14ac:dyDescent="0.2">
      <c r="A47" s="296"/>
    </row>
    <row r="48" spans="1:14" x14ac:dyDescent="0.2">
      <c r="A48" s="13"/>
    </row>
    <row r="49" spans="1:8" x14ac:dyDescent="0.2">
      <c r="A49" s="13"/>
      <c r="H49" s="167"/>
    </row>
    <row r="50" spans="1:8" x14ac:dyDescent="0.2">
      <c r="A50" s="13"/>
    </row>
    <row r="51" spans="1:8" x14ac:dyDescent="0.2">
      <c r="A51" s="13"/>
    </row>
    <row r="52" spans="1:8" x14ac:dyDescent="0.2">
      <c r="A52" s="13"/>
    </row>
    <row r="53" spans="1:8" x14ac:dyDescent="0.2">
      <c r="A53" s="13"/>
    </row>
    <row r="54" spans="1:8" x14ac:dyDescent="0.2">
      <c r="A54" s="13"/>
    </row>
    <row r="55" spans="1:8" x14ac:dyDescent="0.2">
      <c r="A55" s="13"/>
    </row>
    <row r="56" spans="1:8" x14ac:dyDescent="0.2">
      <c r="A56" s="13"/>
    </row>
    <row r="57" spans="1:8" x14ac:dyDescent="0.2">
      <c r="A57" s="13"/>
    </row>
    <row r="58" spans="1:8" x14ac:dyDescent="0.2">
      <c r="A58" s="13"/>
    </row>
    <row r="59" spans="1:8" x14ac:dyDescent="0.2">
      <c r="A59" s="13"/>
    </row>
    <row r="60" spans="1:8" x14ac:dyDescent="0.2">
      <c r="A60" s="13"/>
    </row>
    <row r="61" spans="1:8" x14ac:dyDescent="0.2">
      <c r="A61" s="13"/>
    </row>
    <row r="62" spans="1:8" x14ac:dyDescent="0.2">
      <c r="A62" s="13"/>
    </row>
    <row r="63" spans="1:8" x14ac:dyDescent="0.2">
      <c r="A63" s="13"/>
    </row>
    <row r="64" spans="1:8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63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3" tint="0.79998168889431442"/>
    <pageSetUpPr fitToPage="1"/>
  </sheetPr>
  <dimension ref="A1:N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C6" sqref="C6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6" width="9.85546875" style="12" bestFit="1" customWidth="1"/>
    <col min="7" max="14" width="9.5703125" style="12" bestFit="1" customWidth="1"/>
    <col min="15" max="16384" width="9.14062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340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241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82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283" t="s">
        <v>81</v>
      </c>
      <c r="C8" s="284">
        <v>130</v>
      </c>
      <c r="D8" s="284">
        <v>128</v>
      </c>
      <c r="E8" s="284">
        <v>128</v>
      </c>
      <c r="F8" s="284">
        <v>128</v>
      </c>
      <c r="G8" s="284">
        <v>128</v>
      </c>
      <c r="H8" s="284">
        <v>128</v>
      </c>
      <c r="I8" s="284">
        <v>129</v>
      </c>
      <c r="J8" s="284">
        <v>129</v>
      </c>
      <c r="K8" s="284">
        <v>129</v>
      </c>
      <c r="L8" s="284">
        <v>129</v>
      </c>
      <c r="M8" s="284">
        <v>129</v>
      </c>
      <c r="N8" s="284">
        <v>127</v>
      </c>
    </row>
    <row r="9" spans="1:14" x14ac:dyDescent="0.2">
      <c r="A9" s="13">
        <f>A8+1</f>
        <v>2</v>
      </c>
      <c r="B9" s="12" t="s">
        <v>342</v>
      </c>
      <c r="C9" s="63">
        <v>8326.5232513282717</v>
      </c>
      <c r="D9" s="63">
        <v>6548.3708321400463</v>
      </c>
      <c r="E9" s="63">
        <v>6673.2385502899833</v>
      </c>
      <c r="F9" s="63">
        <v>6661.4268844285625</v>
      </c>
      <c r="G9" s="63">
        <v>7921.36</v>
      </c>
      <c r="H9" s="63">
        <v>6737.62</v>
      </c>
      <c r="I9" s="63">
        <v>6783.19</v>
      </c>
      <c r="J9" s="63">
        <v>8763.17</v>
      </c>
      <c r="K9" s="63">
        <v>6238.22</v>
      </c>
      <c r="L9" s="63">
        <v>7184.97</v>
      </c>
      <c r="M9" s="63">
        <v>6549.23</v>
      </c>
      <c r="N9" s="63">
        <v>7684.58</v>
      </c>
    </row>
    <row r="10" spans="1:14" x14ac:dyDescent="0.2">
      <c r="A10" s="13">
        <f t="shared" ref="A10:A46" si="1">A9+1</f>
        <v>3</v>
      </c>
      <c r="B10" s="12" t="s">
        <v>343</v>
      </c>
      <c r="C10" s="21">
        <f t="shared" ref="C10:N10" si="2">C8*C9</f>
        <v>1082448.0226726753</v>
      </c>
      <c r="D10" s="21">
        <f t="shared" si="2"/>
        <v>838191.46651392593</v>
      </c>
      <c r="E10" s="21">
        <f t="shared" si="2"/>
        <v>854174.53443711787</v>
      </c>
      <c r="F10" s="21">
        <f t="shared" si="2"/>
        <v>852662.641206856</v>
      </c>
      <c r="G10" s="21">
        <f t="shared" si="2"/>
        <v>1013934.08</v>
      </c>
      <c r="H10" s="21">
        <f t="shared" si="2"/>
        <v>862415.35999999999</v>
      </c>
      <c r="I10" s="21">
        <f t="shared" si="2"/>
        <v>875031.50999999989</v>
      </c>
      <c r="J10" s="21">
        <f t="shared" si="2"/>
        <v>1130448.93</v>
      </c>
      <c r="K10" s="21">
        <f t="shared" si="2"/>
        <v>804730.38</v>
      </c>
      <c r="L10" s="21">
        <f t="shared" si="2"/>
        <v>926861.13</v>
      </c>
      <c r="M10" s="21">
        <f t="shared" si="2"/>
        <v>844850.66999999993</v>
      </c>
      <c r="N10" s="21">
        <f t="shared" si="2"/>
        <v>975941.66</v>
      </c>
    </row>
    <row r="11" spans="1:14" x14ac:dyDescent="0.2">
      <c r="A11" s="13">
        <f t="shared" si="1"/>
        <v>4</v>
      </c>
    </row>
    <row r="12" spans="1:14" x14ac:dyDescent="0.2">
      <c r="A12" s="13">
        <f t="shared" si="1"/>
        <v>5</v>
      </c>
      <c r="B12" s="283" t="s">
        <v>333</v>
      </c>
      <c r="C12" s="284">
        <v>43098400.970293917</v>
      </c>
      <c r="D12" s="284">
        <v>39966771.277909085</v>
      </c>
      <c r="E12" s="284">
        <v>40708179.974909097</v>
      </c>
      <c r="F12" s="284">
        <v>44777966.925999999</v>
      </c>
      <c r="G12" s="284">
        <v>29633529.131818183</v>
      </c>
      <c r="H12" s="284">
        <v>37715122.865181819</v>
      </c>
      <c r="I12" s="284">
        <v>48251554.324000008</v>
      </c>
      <c r="J12" s="284">
        <v>42000211.519000001</v>
      </c>
      <c r="K12" s="284">
        <v>41201909.791199997</v>
      </c>
      <c r="L12" s="284">
        <v>40869569.943999998</v>
      </c>
      <c r="M12" s="284">
        <v>36555342.497454554</v>
      </c>
      <c r="N12" s="284">
        <v>42731659.746454544</v>
      </c>
    </row>
    <row r="13" spans="1:14" x14ac:dyDescent="0.2">
      <c r="A13" s="13">
        <f t="shared" si="1"/>
        <v>6</v>
      </c>
      <c r="B13" s="12" t="s">
        <v>161</v>
      </c>
      <c r="C13" s="285">
        <v>1.9091E-2</v>
      </c>
      <c r="D13" s="285">
        <v>1.9091E-2</v>
      </c>
      <c r="E13" s="285">
        <v>1.9091E-2</v>
      </c>
      <c r="F13" s="285">
        <v>1.9091E-2</v>
      </c>
      <c r="G13" s="285">
        <v>1.7722000000000002E-2</v>
      </c>
      <c r="H13" s="217">
        <v>1.7722000000000002E-2</v>
      </c>
      <c r="I13" s="217">
        <v>1.7722000000000002E-2</v>
      </c>
      <c r="J13" s="217">
        <v>1.7722000000000002E-2</v>
      </c>
      <c r="K13" s="217">
        <v>1.7722000000000002E-2</v>
      </c>
      <c r="L13" s="217">
        <v>1.7722000000000002E-2</v>
      </c>
      <c r="M13" s="217">
        <v>1.7722000000000002E-2</v>
      </c>
      <c r="N13" s="217">
        <v>1.7722000000000002E-2</v>
      </c>
    </row>
    <row r="14" spans="1:14" x14ac:dyDescent="0.2">
      <c r="A14" s="13">
        <f t="shared" si="1"/>
        <v>7</v>
      </c>
      <c r="B14" s="12" t="s">
        <v>344</v>
      </c>
      <c r="C14" s="21">
        <f t="shared" ref="C14:N14" si="3">C12*C13</f>
        <v>822791.57292388123</v>
      </c>
      <c r="D14" s="21">
        <f t="shared" si="3"/>
        <v>763005.63046656235</v>
      </c>
      <c r="E14" s="21">
        <f t="shared" si="3"/>
        <v>777159.86390098953</v>
      </c>
      <c r="F14" s="21">
        <f t="shared" si="3"/>
        <v>854856.166584266</v>
      </c>
      <c r="G14" s="21">
        <f t="shared" si="3"/>
        <v>525165.40327408188</v>
      </c>
      <c r="H14" s="21">
        <f t="shared" si="3"/>
        <v>668387.40741675231</v>
      </c>
      <c r="I14" s="21">
        <f t="shared" si="3"/>
        <v>855114.04572992818</v>
      </c>
      <c r="J14" s="21">
        <f t="shared" si="3"/>
        <v>744327.7485397181</v>
      </c>
      <c r="K14" s="21">
        <f t="shared" si="3"/>
        <v>730180.24531964643</v>
      </c>
      <c r="L14" s="21">
        <f t="shared" si="3"/>
        <v>724290.518547568</v>
      </c>
      <c r="M14" s="21">
        <f t="shared" si="3"/>
        <v>647833.77973988967</v>
      </c>
      <c r="N14" s="21">
        <f t="shared" si="3"/>
        <v>757290.47402666754</v>
      </c>
    </row>
    <row r="15" spans="1:14" x14ac:dyDescent="0.2">
      <c r="A15" s="13">
        <f t="shared" si="1"/>
        <v>8</v>
      </c>
    </row>
    <row r="16" spans="1:14" x14ac:dyDescent="0.2">
      <c r="A16" s="13">
        <f t="shared" si="1"/>
        <v>9</v>
      </c>
      <c r="B16" s="283" t="s">
        <v>334</v>
      </c>
      <c r="C16" s="284">
        <v>0</v>
      </c>
      <c r="D16" s="284">
        <v>0</v>
      </c>
      <c r="E16" s="284">
        <v>0</v>
      </c>
      <c r="F16" s="284">
        <v>0</v>
      </c>
      <c r="G16" s="284">
        <v>11671491.088</v>
      </c>
      <c r="H16" s="284">
        <v>452669.13000000082</v>
      </c>
      <c r="I16" s="284">
        <v>0</v>
      </c>
      <c r="J16" s="284">
        <v>0</v>
      </c>
      <c r="K16" s="284">
        <v>0</v>
      </c>
      <c r="L16" s="284">
        <v>0</v>
      </c>
      <c r="M16" s="284">
        <v>0</v>
      </c>
      <c r="N16" s="284">
        <v>0</v>
      </c>
    </row>
    <row r="17" spans="1:14" x14ac:dyDescent="0.2">
      <c r="A17" s="13">
        <f t="shared" si="1"/>
        <v>10</v>
      </c>
      <c r="B17" s="12" t="s">
        <v>161</v>
      </c>
      <c r="C17" s="217">
        <v>1.9091E-2</v>
      </c>
      <c r="D17" s="217">
        <v>1.9091E-2</v>
      </c>
      <c r="E17" s="217">
        <v>1.9091E-2</v>
      </c>
      <c r="F17" s="217">
        <v>1.9091E-2</v>
      </c>
      <c r="G17" s="217">
        <v>1.9091E-2</v>
      </c>
      <c r="H17" s="217">
        <v>1.9091E-2</v>
      </c>
      <c r="I17" s="217">
        <v>1.9091E-2</v>
      </c>
      <c r="J17" s="217">
        <v>1.9091E-2</v>
      </c>
      <c r="K17" s="217">
        <v>1.9091E-2</v>
      </c>
      <c r="L17" s="217">
        <v>1.9091E-2</v>
      </c>
      <c r="M17" s="217">
        <v>1.9091E-2</v>
      </c>
      <c r="N17" s="217">
        <v>1.9091E-2</v>
      </c>
    </row>
    <row r="18" spans="1:14" x14ac:dyDescent="0.2">
      <c r="A18" s="13">
        <f t="shared" si="1"/>
        <v>11</v>
      </c>
      <c r="B18" s="12" t="s">
        <v>344</v>
      </c>
      <c r="C18" s="21">
        <f t="shared" ref="C18:N18" si="4">C16*C17</f>
        <v>0</v>
      </c>
      <c r="D18" s="21">
        <f t="shared" si="4"/>
        <v>0</v>
      </c>
      <c r="E18" s="21">
        <f t="shared" si="4"/>
        <v>0</v>
      </c>
      <c r="F18" s="21">
        <f t="shared" si="4"/>
        <v>0</v>
      </c>
      <c r="G18" s="21">
        <f t="shared" si="4"/>
        <v>222820.436361008</v>
      </c>
      <c r="H18" s="21">
        <f t="shared" si="4"/>
        <v>8641.9063608300166</v>
      </c>
      <c r="I18" s="21">
        <f t="shared" si="4"/>
        <v>0</v>
      </c>
      <c r="J18" s="21">
        <f t="shared" si="4"/>
        <v>0</v>
      </c>
      <c r="K18" s="21">
        <f t="shared" si="4"/>
        <v>0</v>
      </c>
      <c r="L18" s="21">
        <f t="shared" si="4"/>
        <v>0</v>
      </c>
      <c r="M18" s="21">
        <f t="shared" si="4"/>
        <v>0</v>
      </c>
      <c r="N18" s="21">
        <f t="shared" si="4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335</v>
      </c>
      <c r="C20" s="21">
        <f t="shared" ref="C20:L20" si="5">C14+C18</f>
        <v>822791.57292388123</v>
      </c>
      <c r="D20" s="21">
        <f t="shared" si="5"/>
        <v>763005.63046656235</v>
      </c>
      <c r="E20" s="21">
        <f t="shared" si="5"/>
        <v>777159.86390098953</v>
      </c>
      <c r="F20" s="21">
        <f t="shared" si="5"/>
        <v>854856.166584266</v>
      </c>
      <c r="G20" s="21">
        <f t="shared" si="5"/>
        <v>747985.83963508985</v>
      </c>
      <c r="H20" s="21">
        <f t="shared" si="5"/>
        <v>677029.31377758237</v>
      </c>
      <c r="I20" s="21">
        <f t="shared" si="5"/>
        <v>855114.04572992818</v>
      </c>
      <c r="J20" s="21">
        <f t="shared" si="5"/>
        <v>744327.7485397181</v>
      </c>
      <c r="K20" s="21">
        <f t="shared" si="5"/>
        <v>730180.24531964643</v>
      </c>
      <c r="L20" s="21">
        <f t="shared" si="5"/>
        <v>724290.518547568</v>
      </c>
      <c r="M20" s="21">
        <f>M14+M18</f>
        <v>647833.77973988967</v>
      </c>
      <c r="N20" s="21">
        <f>N14+N18</f>
        <v>757290.47402666754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336</v>
      </c>
      <c r="C22" s="21">
        <f t="shared" ref="C22:N22" si="6">C10-C20</f>
        <v>259656.44974879408</v>
      </c>
      <c r="D22" s="21">
        <f t="shared" si="6"/>
        <v>75185.836047363584</v>
      </c>
      <c r="E22" s="21">
        <f t="shared" si="6"/>
        <v>77014.670536128338</v>
      </c>
      <c r="F22" s="21">
        <f t="shared" si="6"/>
        <v>-2193.5253774099983</v>
      </c>
      <c r="G22" s="21">
        <f t="shared" si="6"/>
        <v>265948.2403649101</v>
      </c>
      <c r="H22" s="21">
        <f t="shared" si="6"/>
        <v>185386.04622241762</v>
      </c>
      <c r="I22" s="21">
        <f t="shared" si="6"/>
        <v>19917.464270071709</v>
      </c>
      <c r="J22" s="21">
        <f t="shared" si="6"/>
        <v>386121.18146028183</v>
      </c>
      <c r="K22" s="21">
        <f t="shared" si="6"/>
        <v>74550.134680353571</v>
      </c>
      <c r="L22" s="21">
        <f t="shared" si="6"/>
        <v>202570.611452432</v>
      </c>
      <c r="M22" s="21">
        <f t="shared" si="6"/>
        <v>197016.89026011026</v>
      </c>
      <c r="N22" s="21">
        <f t="shared" si="6"/>
        <v>218651.1859733325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">
      <c r="A24" s="13">
        <f t="shared" si="1"/>
        <v>17</v>
      </c>
      <c r="B24" s="12" t="s">
        <v>345</v>
      </c>
      <c r="C24" s="61">
        <v>2861.5010753582378</v>
      </c>
      <c r="D24" s="61">
        <v>5507.794144135486</v>
      </c>
      <c r="E24" s="61">
        <v>5590.9422877434508</v>
      </c>
      <c r="F24" s="61">
        <v>5819.6659321217658</v>
      </c>
      <c r="G24" s="61">
        <v>5648.5465688662307</v>
      </c>
      <c r="H24" s="61">
        <v>5810.2917714268069</v>
      </c>
      <c r="I24" s="61">
        <v>6237.759640969015</v>
      </c>
      <c r="J24" s="61">
        <v>6741.9911573720883</v>
      </c>
      <c r="K24" s="61">
        <v>7367.5420946799777</v>
      </c>
      <c r="L24" s="61">
        <v>8095.3052016703396</v>
      </c>
      <c r="M24" s="61">
        <v>8653.6624093165028</v>
      </c>
      <c r="N24" s="61">
        <v>9238.183702726772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346</v>
      </c>
      <c r="C26" s="21">
        <v>362060.18735768338</v>
      </c>
      <c r="D26" s="21">
        <f t="shared" ref="D26:N26" si="7">C26+D22+D24</f>
        <v>442753.81754918245</v>
      </c>
      <c r="E26" s="21">
        <f t="shared" si="7"/>
        <v>525359.43037305423</v>
      </c>
      <c r="F26" s="21">
        <f t="shared" si="7"/>
        <v>528985.57092776604</v>
      </c>
      <c r="G26" s="21">
        <f t="shared" si="7"/>
        <v>800582.35786154238</v>
      </c>
      <c r="H26" s="21">
        <f t="shared" si="7"/>
        <v>991778.69585538679</v>
      </c>
      <c r="I26" s="21">
        <f t="shared" si="7"/>
        <v>1017933.9197664275</v>
      </c>
      <c r="J26" s="21">
        <f t="shared" si="7"/>
        <v>1410797.0923840813</v>
      </c>
      <c r="K26" s="21">
        <f t="shared" si="7"/>
        <v>1492714.7691591149</v>
      </c>
      <c r="L26" s="21">
        <f t="shared" si="7"/>
        <v>1703380.6858132172</v>
      </c>
      <c r="M26" s="21">
        <f t="shared" si="7"/>
        <v>1909051.2384826441</v>
      </c>
      <c r="N26" s="21">
        <f t="shared" si="7"/>
        <v>2136940.6081587034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87" t="s">
        <v>337</v>
      </c>
      <c r="C28" s="289">
        <v>1.335E-3</v>
      </c>
      <c r="D28" s="289">
        <v>1.335E-3</v>
      </c>
      <c r="E28" s="289">
        <v>1.335E-3</v>
      </c>
      <c r="F28" s="289">
        <v>1.335E-3</v>
      </c>
      <c r="G28" s="288">
        <v>1.5690000000000001E-3</v>
      </c>
      <c r="H28" s="290">
        <v>1.5690000000000001E-3</v>
      </c>
      <c r="I28" s="290">
        <v>1.5690000000000001E-3</v>
      </c>
      <c r="J28" s="290">
        <v>1.5690000000000001E-3</v>
      </c>
      <c r="K28" s="290">
        <v>1.5690000000000001E-3</v>
      </c>
      <c r="L28" s="290">
        <v>1.5690000000000001E-3</v>
      </c>
      <c r="M28" s="290">
        <v>1.5690000000000001E-3</v>
      </c>
      <c r="N28" s="290">
        <v>1.5690000000000001E-3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285"/>
      <c r="H29" s="217"/>
      <c r="I29" s="217"/>
      <c r="J29" s="217"/>
      <c r="K29" s="217"/>
      <c r="L29" s="217"/>
      <c r="M29" s="217"/>
      <c r="N29" s="217"/>
    </row>
    <row r="30" spans="1:14" x14ac:dyDescent="0.2">
      <c r="A30" s="13">
        <f t="shared" si="1"/>
        <v>23</v>
      </c>
      <c r="B30" s="287" t="s">
        <v>347</v>
      </c>
      <c r="C30" s="289">
        <v>1.335E-3</v>
      </c>
      <c r="D30" s="289">
        <v>1.335E-3</v>
      </c>
      <c r="E30" s="289">
        <v>1.335E-3</v>
      </c>
      <c r="F30" s="289">
        <v>1.335E-3</v>
      </c>
      <c r="G30" s="289">
        <v>1.335E-3</v>
      </c>
      <c r="H30" s="289">
        <v>1.335E-3</v>
      </c>
      <c r="I30" s="289">
        <v>1.335E-3</v>
      </c>
      <c r="J30" s="289">
        <v>1.335E-3</v>
      </c>
      <c r="K30" s="289">
        <v>1.335E-3</v>
      </c>
      <c r="L30" s="289">
        <v>1.335E-3</v>
      </c>
      <c r="M30" s="289">
        <v>1.335E-3</v>
      </c>
      <c r="N30" s="289">
        <v>1.335E-3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179</v>
      </c>
      <c r="C32" s="21">
        <f t="shared" ref="C32:N32" si="8">(C12*C28)+(C16*C30)</f>
        <v>57536.365295342381</v>
      </c>
      <c r="D32" s="21">
        <f t="shared" si="8"/>
        <v>53355.639656008629</v>
      </c>
      <c r="E32" s="21">
        <f t="shared" si="8"/>
        <v>54345.420266503643</v>
      </c>
      <c r="F32" s="21">
        <f t="shared" si="8"/>
        <v>59778.58584621</v>
      </c>
      <c r="G32" s="21">
        <f t="shared" si="8"/>
        <v>62076.447810302729</v>
      </c>
      <c r="H32" s="21">
        <f t="shared" si="8"/>
        <v>59779.341064020278</v>
      </c>
      <c r="I32" s="21">
        <f t="shared" si="8"/>
        <v>75706.688734356023</v>
      </c>
      <c r="J32" s="21">
        <f t="shared" si="8"/>
        <v>65898.331873311006</v>
      </c>
      <c r="K32" s="21">
        <f t="shared" si="8"/>
        <v>64645.796462392798</v>
      </c>
      <c r="L32" s="21">
        <f t="shared" si="8"/>
        <v>64124.355242136</v>
      </c>
      <c r="M32" s="21">
        <f t="shared" si="8"/>
        <v>57355.332378506195</v>
      </c>
      <c r="N32" s="21">
        <f t="shared" si="8"/>
        <v>67045.974142187188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12" t="s">
        <v>348</v>
      </c>
      <c r="C34" s="21">
        <v>279918.40382961801</v>
      </c>
      <c r="D34" s="21">
        <f t="shared" ref="D34:N34" si="9">C34+D22+D24-D32</f>
        <v>307256.39436510846</v>
      </c>
      <c r="E34" s="21">
        <f t="shared" si="9"/>
        <v>335516.58692247659</v>
      </c>
      <c r="F34" s="21">
        <f t="shared" si="9"/>
        <v>279364.14163097832</v>
      </c>
      <c r="G34" s="21">
        <f t="shared" si="9"/>
        <v>488884.48075445194</v>
      </c>
      <c r="H34" s="21">
        <f t="shared" si="9"/>
        <v>620301.47768427606</v>
      </c>
      <c r="I34" s="21">
        <f t="shared" si="9"/>
        <v>570750.01286096079</v>
      </c>
      <c r="J34" s="21">
        <f t="shared" si="9"/>
        <v>897714.8536053038</v>
      </c>
      <c r="K34" s="21">
        <f t="shared" si="9"/>
        <v>914986.7339179446</v>
      </c>
      <c r="L34" s="21">
        <f t="shared" si="9"/>
        <v>1061528.2953299109</v>
      </c>
      <c r="M34" s="21">
        <f t="shared" si="9"/>
        <v>1209843.5156208316</v>
      </c>
      <c r="N34" s="21">
        <f t="shared" si="9"/>
        <v>1370686.9111547037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x14ac:dyDescent="0.2">
      <c r="A36" s="13">
        <f t="shared" si="1"/>
        <v>29</v>
      </c>
      <c r="B36" s="291" t="s">
        <v>349</v>
      </c>
      <c r="C36" s="292">
        <v>0.95437899999999998</v>
      </c>
      <c r="D36" s="292">
        <v>0.95437899999999998</v>
      </c>
      <c r="E36" s="292">
        <v>0.95437899999999998</v>
      </c>
      <c r="F36" s="292">
        <v>0.95437899999999998</v>
      </c>
      <c r="G36" s="292">
        <v>0.95437899999999998</v>
      </c>
      <c r="H36" s="292">
        <v>0.95437899999999998</v>
      </c>
      <c r="I36" s="292">
        <v>0.95437899999999998</v>
      </c>
      <c r="J36" s="292">
        <v>0.95437899999999998</v>
      </c>
      <c r="K36" s="292">
        <v>0.95437899999999998</v>
      </c>
      <c r="L36" s="292">
        <v>0.95437899999999998</v>
      </c>
      <c r="M36" s="292">
        <v>0.95437899999999998</v>
      </c>
      <c r="N36" s="292">
        <v>0.95437899999999998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93"/>
      <c r="H37" s="293"/>
      <c r="I37" s="293"/>
      <c r="J37" s="293"/>
      <c r="K37" s="293"/>
      <c r="L37" s="293"/>
      <c r="M37" s="293"/>
      <c r="N37" s="293"/>
    </row>
    <row r="38" spans="1:14" x14ac:dyDescent="0.2">
      <c r="A38" s="13">
        <f t="shared" si="1"/>
        <v>31</v>
      </c>
      <c r="B38" s="291" t="s">
        <v>350</v>
      </c>
      <c r="C38" s="292">
        <v>0.95238599999999995</v>
      </c>
      <c r="D38" s="292">
        <v>0.95238599999999995</v>
      </c>
      <c r="E38" s="292">
        <v>0.95238599999999995</v>
      </c>
      <c r="F38" s="292">
        <v>0.95238599999999995</v>
      </c>
      <c r="G38" s="292">
        <v>0.95238599999999995</v>
      </c>
      <c r="H38" s="292">
        <v>0.95238599999999995</v>
      </c>
      <c r="I38" s="292">
        <v>0.95238599999999995</v>
      </c>
      <c r="J38" s="292">
        <v>0.95238599999999995</v>
      </c>
      <c r="K38" s="292">
        <v>0.95238599999999995</v>
      </c>
      <c r="L38" s="292">
        <v>0.95238599999999995</v>
      </c>
      <c r="M38" s="292">
        <v>0.95238599999999995</v>
      </c>
      <c r="N38" s="292">
        <v>0.95238599999999995</v>
      </c>
    </row>
    <row r="39" spans="1:14" x14ac:dyDescent="0.2">
      <c r="A39" s="13">
        <f t="shared" si="1"/>
        <v>32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ht="12" thickBot="1" x14ac:dyDescent="0.25">
      <c r="A40" s="13">
        <f t="shared" si="1"/>
        <v>33</v>
      </c>
      <c r="B40" s="12" t="s">
        <v>351</v>
      </c>
      <c r="C40" s="294">
        <f t="shared" ref="C40:N40" si="10">ROUND((C22*C38),2)</f>
        <v>247293.17</v>
      </c>
      <c r="D40" s="294">
        <f t="shared" si="10"/>
        <v>71605.94</v>
      </c>
      <c r="E40" s="294">
        <f t="shared" si="10"/>
        <v>73347.69</v>
      </c>
      <c r="F40" s="294">
        <f t="shared" si="10"/>
        <v>-2089.08</v>
      </c>
      <c r="G40" s="294">
        <f t="shared" si="10"/>
        <v>253285.38</v>
      </c>
      <c r="H40" s="294">
        <f t="shared" si="10"/>
        <v>176559.08</v>
      </c>
      <c r="I40" s="294">
        <f t="shared" si="10"/>
        <v>18969.11</v>
      </c>
      <c r="J40" s="294">
        <f t="shared" si="10"/>
        <v>367736.41</v>
      </c>
      <c r="K40" s="294">
        <f t="shared" si="10"/>
        <v>71000.5</v>
      </c>
      <c r="L40" s="294">
        <f t="shared" si="10"/>
        <v>192925.41</v>
      </c>
      <c r="M40" s="294">
        <f t="shared" si="10"/>
        <v>187636.13</v>
      </c>
      <c r="N40" s="294">
        <f t="shared" si="10"/>
        <v>208240.33</v>
      </c>
    </row>
    <row r="41" spans="1:14" x14ac:dyDescent="0.2">
      <c r="A41" s="13">
        <f t="shared" si="1"/>
        <v>34</v>
      </c>
    </row>
    <row r="42" spans="1:14" ht="12" thickBot="1" x14ac:dyDescent="0.25">
      <c r="A42" s="13">
        <f t="shared" si="1"/>
        <v>35</v>
      </c>
      <c r="B42" s="12" t="s">
        <v>352</v>
      </c>
      <c r="C42" s="294">
        <f t="shared" ref="C42:F42" si="11">ROUND((C32*C36),2)</f>
        <v>54911.5</v>
      </c>
      <c r="D42" s="294">
        <f t="shared" si="11"/>
        <v>50921.5</v>
      </c>
      <c r="E42" s="294">
        <f t="shared" si="11"/>
        <v>51866.13</v>
      </c>
      <c r="F42" s="294">
        <f t="shared" si="11"/>
        <v>57051.43</v>
      </c>
      <c r="G42" s="295">
        <f>ROUND(((G12*G28*G38)+(G16*G30*G36)),2)</f>
        <v>59151.79</v>
      </c>
      <c r="H42" s="295">
        <f t="shared" ref="H42:N42" si="12">ROUND(((H12*H28*H38)+(H16*H30*H36)),2)</f>
        <v>56934.21</v>
      </c>
      <c r="I42" s="295">
        <f t="shared" si="12"/>
        <v>72101.990000000005</v>
      </c>
      <c r="J42" s="295">
        <f t="shared" si="12"/>
        <v>62760.65</v>
      </c>
      <c r="K42" s="295">
        <f t="shared" si="12"/>
        <v>61567.75</v>
      </c>
      <c r="L42" s="295">
        <f t="shared" si="12"/>
        <v>61071.14</v>
      </c>
      <c r="M42" s="295">
        <f t="shared" si="12"/>
        <v>54624.42</v>
      </c>
      <c r="N42" s="295">
        <f t="shared" si="12"/>
        <v>63853.65</v>
      </c>
    </row>
    <row r="43" spans="1:14" x14ac:dyDescent="0.2">
      <c r="A43" s="13">
        <f t="shared" si="1"/>
        <v>36</v>
      </c>
    </row>
    <row r="44" spans="1:14" s="283" customFormat="1" x14ac:dyDescent="0.2">
      <c r="A44" s="13">
        <f t="shared" si="1"/>
        <v>37</v>
      </c>
      <c r="B44" s="283" t="s">
        <v>353</v>
      </c>
    </row>
    <row r="45" spans="1:14" s="287" customFormat="1" x14ac:dyDescent="0.2">
      <c r="A45" s="13">
        <f t="shared" si="1"/>
        <v>38</v>
      </c>
      <c r="B45" s="287" t="s">
        <v>354</v>
      </c>
    </row>
    <row r="46" spans="1:14" s="291" customFormat="1" x14ac:dyDescent="0.2">
      <c r="A46" s="13">
        <f t="shared" si="1"/>
        <v>39</v>
      </c>
      <c r="B46" s="291" t="s">
        <v>355</v>
      </c>
    </row>
    <row r="47" spans="1:14" x14ac:dyDescent="0.2">
      <c r="A47" s="13"/>
    </row>
    <row r="48" spans="1:14" x14ac:dyDescent="0.2">
      <c r="A48" s="13"/>
    </row>
    <row r="49" spans="1:8" x14ac:dyDescent="0.2">
      <c r="A49" s="13"/>
      <c r="H49" s="21"/>
    </row>
    <row r="50" spans="1:8" x14ac:dyDescent="0.2">
      <c r="A50" s="13"/>
    </row>
    <row r="51" spans="1:8" x14ac:dyDescent="0.2">
      <c r="A51" s="13"/>
    </row>
    <row r="52" spans="1:8" x14ac:dyDescent="0.2">
      <c r="A52" s="13"/>
    </row>
    <row r="53" spans="1:8" x14ac:dyDescent="0.2">
      <c r="A53" s="13"/>
    </row>
    <row r="54" spans="1:8" x14ac:dyDescent="0.2">
      <c r="A54" s="13"/>
    </row>
    <row r="55" spans="1:8" x14ac:dyDescent="0.2">
      <c r="A55" s="13"/>
    </row>
    <row r="56" spans="1:8" x14ac:dyDescent="0.2">
      <c r="A56" s="13"/>
    </row>
    <row r="57" spans="1:8" x14ac:dyDescent="0.2">
      <c r="A57" s="13"/>
    </row>
    <row r="58" spans="1:8" x14ac:dyDescent="0.2">
      <c r="A58" s="13"/>
    </row>
    <row r="59" spans="1:8" x14ac:dyDescent="0.2">
      <c r="A59" s="13"/>
    </row>
    <row r="60" spans="1:8" x14ac:dyDescent="0.2">
      <c r="A60" s="13"/>
    </row>
    <row r="61" spans="1:8" x14ac:dyDescent="0.2">
      <c r="A61" s="13"/>
    </row>
    <row r="62" spans="1:8" x14ac:dyDescent="0.2">
      <c r="A62" s="13"/>
    </row>
    <row r="63" spans="1:8" x14ac:dyDescent="0.2">
      <c r="A63" s="13"/>
    </row>
    <row r="64" spans="1:8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67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3" tint="0.79998168889431442"/>
    <pageSetUpPr fitToPage="1"/>
  </sheetPr>
  <dimension ref="A1:N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C7" sqref="C7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14" width="9.85546875" style="12" bestFit="1" customWidth="1"/>
    <col min="15" max="16384" width="9.14062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340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356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19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283" t="s">
        <v>81</v>
      </c>
      <c r="C8" s="284">
        <v>803</v>
      </c>
      <c r="D8" s="284">
        <v>798</v>
      </c>
      <c r="E8" s="284">
        <v>799</v>
      </c>
      <c r="F8" s="284">
        <v>803</v>
      </c>
      <c r="G8" s="284">
        <v>832</v>
      </c>
      <c r="H8" s="284">
        <v>861</v>
      </c>
      <c r="I8" s="284">
        <v>859</v>
      </c>
      <c r="J8" s="284">
        <v>863</v>
      </c>
      <c r="K8" s="284">
        <v>863</v>
      </c>
      <c r="L8" s="284">
        <v>850</v>
      </c>
      <c r="M8" s="284">
        <v>820</v>
      </c>
      <c r="N8" s="284">
        <v>822</v>
      </c>
    </row>
    <row r="9" spans="1:14" x14ac:dyDescent="0.2">
      <c r="A9" s="13">
        <f>A8+1</f>
        <v>2</v>
      </c>
      <c r="B9" s="12" t="s">
        <v>342</v>
      </c>
      <c r="C9" s="63">
        <v>5713.9573087144718</v>
      </c>
      <c r="D9" s="63">
        <v>6317.7271641119523</v>
      </c>
      <c r="E9" s="63">
        <v>5649.8035034642171</v>
      </c>
      <c r="F9" s="63">
        <v>4948.553598362706</v>
      </c>
      <c r="G9" s="63">
        <v>3829.79</v>
      </c>
      <c r="H9" s="63">
        <v>4045.72</v>
      </c>
      <c r="I9" s="63">
        <v>4184.43</v>
      </c>
      <c r="J9" s="63">
        <v>4133.05</v>
      </c>
      <c r="K9" s="63">
        <v>4443.08</v>
      </c>
      <c r="L9" s="63">
        <v>4676.8500000000004</v>
      </c>
      <c r="M9" s="63">
        <v>5330.93</v>
      </c>
      <c r="N9" s="63">
        <v>5991.71</v>
      </c>
    </row>
    <row r="10" spans="1:14" x14ac:dyDescent="0.2">
      <c r="A10" s="13">
        <f t="shared" ref="A10:A46" si="1">A9+1</f>
        <v>3</v>
      </c>
      <c r="B10" s="12" t="s">
        <v>343</v>
      </c>
      <c r="C10" s="21">
        <f t="shared" ref="C10:N10" si="2">C8*C9</f>
        <v>4588307.7188977208</v>
      </c>
      <c r="D10" s="21">
        <f t="shared" si="2"/>
        <v>5041546.2769613378</v>
      </c>
      <c r="E10" s="21">
        <f t="shared" si="2"/>
        <v>4514192.9992679097</v>
      </c>
      <c r="F10" s="21">
        <f t="shared" si="2"/>
        <v>3973688.5394852529</v>
      </c>
      <c r="G10" s="21">
        <f t="shared" si="2"/>
        <v>3186385.28</v>
      </c>
      <c r="H10" s="21">
        <f t="shared" si="2"/>
        <v>3483364.92</v>
      </c>
      <c r="I10" s="21">
        <f t="shared" si="2"/>
        <v>3594425.37</v>
      </c>
      <c r="J10" s="21">
        <f t="shared" si="2"/>
        <v>3566822.1500000004</v>
      </c>
      <c r="K10" s="21">
        <f t="shared" si="2"/>
        <v>3834378.04</v>
      </c>
      <c r="L10" s="21">
        <f t="shared" si="2"/>
        <v>3975322.5000000005</v>
      </c>
      <c r="M10" s="21">
        <f t="shared" si="2"/>
        <v>4371362.6000000006</v>
      </c>
      <c r="N10" s="21">
        <f t="shared" si="2"/>
        <v>4925185.62</v>
      </c>
    </row>
    <row r="11" spans="1:14" x14ac:dyDescent="0.2">
      <c r="A11" s="13">
        <f t="shared" si="1"/>
        <v>4</v>
      </c>
    </row>
    <row r="12" spans="1:14" x14ac:dyDescent="0.2">
      <c r="A12" s="13">
        <f t="shared" si="1"/>
        <v>5</v>
      </c>
      <c r="B12" s="283" t="s">
        <v>357</v>
      </c>
      <c r="C12" s="284">
        <v>374904.91110059689</v>
      </c>
      <c r="D12" s="284">
        <v>390195.35283994681</v>
      </c>
      <c r="E12" s="284">
        <v>364808.80696792272</v>
      </c>
      <c r="F12" s="284">
        <v>363747.5548832725</v>
      </c>
      <c r="G12" s="284">
        <v>171904.9385525879</v>
      </c>
      <c r="H12" s="284">
        <v>389092.57034421532</v>
      </c>
      <c r="I12" s="284">
        <v>410978.28616230143</v>
      </c>
      <c r="J12" s="284">
        <v>442867.31242333265</v>
      </c>
      <c r="K12" s="284">
        <v>407723.76927612448</v>
      </c>
      <c r="L12" s="284">
        <v>396138.67754773388</v>
      </c>
      <c r="M12" s="284">
        <v>368305.99440964602</v>
      </c>
      <c r="N12" s="284">
        <v>393085.1890455996</v>
      </c>
    </row>
    <row r="13" spans="1:14" x14ac:dyDescent="0.2">
      <c r="A13" s="13">
        <f t="shared" si="1"/>
        <v>6</v>
      </c>
      <c r="B13" s="12" t="s">
        <v>338</v>
      </c>
      <c r="C13" s="62">
        <v>12.47</v>
      </c>
      <c r="D13" s="62">
        <v>12.47</v>
      </c>
      <c r="E13" s="62">
        <v>12.47</v>
      </c>
      <c r="F13" s="63">
        <v>8.32</v>
      </c>
      <c r="G13" s="63">
        <v>8.01</v>
      </c>
      <c r="H13" s="115">
        <v>8.01</v>
      </c>
      <c r="I13" s="115">
        <v>8.01</v>
      </c>
      <c r="J13" s="115">
        <v>8.01</v>
      </c>
      <c r="K13" s="115">
        <v>8.01</v>
      </c>
      <c r="L13" s="63">
        <v>12.01</v>
      </c>
      <c r="M13" s="115">
        <v>12.01</v>
      </c>
      <c r="N13" s="115">
        <v>12.01</v>
      </c>
    </row>
    <row r="14" spans="1:14" x14ac:dyDescent="0.2">
      <c r="A14" s="13">
        <f t="shared" si="1"/>
        <v>7</v>
      </c>
      <c r="B14" s="12" t="s">
        <v>344</v>
      </c>
      <c r="C14" s="21">
        <f t="shared" ref="C14:N14" si="3">C12*C13</f>
        <v>4675064.2414244432</v>
      </c>
      <c r="D14" s="21">
        <f t="shared" si="3"/>
        <v>4865736.0499141365</v>
      </c>
      <c r="E14" s="21">
        <f t="shared" si="3"/>
        <v>4549165.8228899967</v>
      </c>
      <c r="F14" s="21">
        <f t="shared" si="3"/>
        <v>3026379.6566288276</v>
      </c>
      <c r="G14" s="21">
        <f t="shared" si="3"/>
        <v>1376958.557806229</v>
      </c>
      <c r="H14" s="21">
        <f t="shared" si="3"/>
        <v>3116631.4884571647</v>
      </c>
      <c r="I14" s="21">
        <f t="shared" si="3"/>
        <v>3291936.0721600344</v>
      </c>
      <c r="J14" s="21">
        <f t="shared" si="3"/>
        <v>3547367.1725108945</v>
      </c>
      <c r="K14" s="21">
        <f t="shared" si="3"/>
        <v>3265867.3919017571</v>
      </c>
      <c r="L14" s="21">
        <f t="shared" si="3"/>
        <v>4757625.5173482839</v>
      </c>
      <c r="M14" s="21">
        <f t="shared" si="3"/>
        <v>4423354.9928598488</v>
      </c>
      <c r="N14" s="21">
        <f t="shared" si="3"/>
        <v>4720953.1204376509</v>
      </c>
    </row>
    <row r="15" spans="1:14" x14ac:dyDescent="0.2">
      <c r="A15" s="13">
        <f t="shared" si="1"/>
        <v>8</v>
      </c>
    </row>
    <row r="16" spans="1:14" x14ac:dyDescent="0.2">
      <c r="A16" s="13">
        <f t="shared" si="1"/>
        <v>9</v>
      </c>
      <c r="B16" s="283" t="s">
        <v>358</v>
      </c>
      <c r="C16" s="300">
        <v>0</v>
      </c>
      <c r="D16" s="300">
        <v>0</v>
      </c>
      <c r="E16" s="300">
        <v>0</v>
      </c>
      <c r="F16" s="300">
        <v>0</v>
      </c>
      <c r="G16" s="284">
        <v>218311.40004144708</v>
      </c>
      <c r="H16" s="284">
        <v>5799.2297757952856</v>
      </c>
      <c r="I16" s="300">
        <v>0</v>
      </c>
      <c r="J16" s="300">
        <v>0</v>
      </c>
      <c r="K16" s="300">
        <v>0</v>
      </c>
      <c r="L16" s="300">
        <v>0</v>
      </c>
      <c r="M16" s="300">
        <v>0</v>
      </c>
      <c r="N16" s="300">
        <v>0</v>
      </c>
    </row>
    <row r="17" spans="1:14" x14ac:dyDescent="0.2">
      <c r="A17" s="13">
        <f t="shared" si="1"/>
        <v>10</v>
      </c>
      <c r="B17" s="12" t="s">
        <v>338</v>
      </c>
      <c r="C17" s="115">
        <v>12.47</v>
      </c>
      <c r="D17" s="115">
        <v>12.47</v>
      </c>
      <c r="E17" s="115">
        <v>12.47</v>
      </c>
      <c r="F17" s="115">
        <v>8.32</v>
      </c>
      <c r="G17" s="115">
        <v>8.32</v>
      </c>
      <c r="H17" s="115">
        <v>8.32</v>
      </c>
      <c r="I17" s="115">
        <v>8.32</v>
      </c>
      <c r="J17" s="115">
        <v>8.32</v>
      </c>
      <c r="K17" s="115">
        <v>8.32</v>
      </c>
      <c r="L17" s="115">
        <v>12.47</v>
      </c>
      <c r="M17" s="115">
        <v>12.47</v>
      </c>
      <c r="N17" s="115">
        <v>12.47</v>
      </c>
    </row>
    <row r="18" spans="1:14" x14ac:dyDescent="0.2">
      <c r="A18" s="13">
        <f t="shared" si="1"/>
        <v>11</v>
      </c>
      <c r="B18" s="12" t="s">
        <v>344</v>
      </c>
      <c r="C18" s="21">
        <f t="shared" ref="C18:N18" si="4">C16*C17</f>
        <v>0</v>
      </c>
      <c r="D18" s="21">
        <f t="shared" si="4"/>
        <v>0</v>
      </c>
      <c r="E18" s="21">
        <f t="shared" si="4"/>
        <v>0</v>
      </c>
      <c r="F18" s="21">
        <f t="shared" si="4"/>
        <v>0</v>
      </c>
      <c r="G18" s="21">
        <f t="shared" si="4"/>
        <v>1816350.8483448399</v>
      </c>
      <c r="H18" s="21">
        <f t="shared" si="4"/>
        <v>48249.591734616777</v>
      </c>
      <c r="I18" s="21">
        <f t="shared" si="4"/>
        <v>0</v>
      </c>
      <c r="J18" s="21">
        <f t="shared" si="4"/>
        <v>0</v>
      </c>
      <c r="K18" s="21">
        <f t="shared" si="4"/>
        <v>0</v>
      </c>
      <c r="L18" s="21">
        <f t="shared" si="4"/>
        <v>0</v>
      </c>
      <c r="M18" s="21">
        <f t="shared" si="4"/>
        <v>0</v>
      </c>
      <c r="N18" s="21">
        <f t="shared" si="4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335</v>
      </c>
      <c r="C20" s="21">
        <f t="shared" ref="C20:L20" si="5">C14+C18</f>
        <v>4675064.2414244432</v>
      </c>
      <c r="D20" s="21">
        <f t="shared" si="5"/>
        <v>4865736.0499141365</v>
      </c>
      <c r="E20" s="21">
        <f t="shared" si="5"/>
        <v>4549165.8228899967</v>
      </c>
      <c r="F20" s="21">
        <f t="shared" si="5"/>
        <v>3026379.6566288276</v>
      </c>
      <c r="G20" s="21">
        <f t="shared" si="5"/>
        <v>3193309.4061510689</v>
      </c>
      <c r="H20" s="21">
        <f t="shared" si="5"/>
        <v>3164881.0801917813</v>
      </c>
      <c r="I20" s="21">
        <f t="shared" si="5"/>
        <v>3291936.0721600344</v>
      </c>
      <c r="J20" s="21">
        <f t="shared" si="5"/>
        <v>3547367.1725108945</v>
      </c>
      <c r="K20" s="21">
        <f t="shared" si="5"/>
        <v>3265867.3919017571</v>
      </c>
      <c r="L20" s="21">
        <f t="shared" si="5"/>
        <v>4757625.5173482839</v>
      </c>
      <c r="M20" s="21">
        <f>M14+M18</f>
        <v>4423354.9928598488</v>
      </c>
      <c r="N20" s="21">
        <f>N14+N18</f>
        <v>4720953.1204376509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336</v>
      </c>
      <c r="C22" s="21">
        <f t="shared" ref="C22:N22" si="6">C10-C20</f>
        <v>-86756.522526722401</v>
      </c>
      <c r="D22" s="21">
        <f t="shared" si="6"/>
        <v>175810.22704720125</v>
      </c>
      <c r="E22" s="21">
        <f t="shared" si="6"/>
        <v>-34972.823622087017</v>
      </c>
      <c r="F22" s="21">
        <f t="shared" si="6"/>
        <v>947308.88285642536</v>
      </c>
      <c r="G22" s="21">
        <f t="shared" si="6"/>
        <v>-6924.1261510690674</v>
      </c>
      <c r="H22" s="21">
        <f t="shared" si="6"/>
        <v>318483.83980821865</v>
      </c>
      <c r="I22" s="21">
        <f t="shared" si="6"/>
        <v>302489.29783996567</v>
      </c>
      <c r="J22" s="21">
        <f t="shared" si="6"/>
        <v>19454.977489105891</v>
      </c>
      <c r="K22" s="21">
        <f t="shared" si="6"/>
        <v>568510.64809824293</v>
      </c>
      <c r="L22" s="21">
        <f t="shared" si="6"/>
        <v>-782303.01734828344</v>
      </c>
      <c r="M22" s="21">
        <f t="shared" si="6"/>
        <v>-51992.392859848216</v>
      </c>
      <c r="N22" s="21">
        <f t="shared" si="6"/>
        <v>204232.49956234917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">
      <c r="A24" s="13">
        <f t="shared" si="1"/>
        <v>17</v>
      </c>
      <c r="B24" s="12" t="s">
        <v>345</v>
      </c>
      <c r="C24" s="61">
        <v>269.86</v>
      </c>
      <c r="D24" s="61">
        <v>649.99</v>
      </c>
      <c r="E24" s="61">
        <v>1114.43</v>
      </c>
      <c r="F24" s="61">
        <v>3020.73</v>
      </c>
      <c r="G24" s="61">
        <v>3885.22</v>
      </c>
      <c r="H24" s="61">
        <v>3557.26</v>
      </c>
      <c r="I24" s="61">
        <v>4968.25</v>
      </c>
      <c r="J24" s="61">
        <v>5651.28</v>
      </c>
      <c r="K24" s="61">
        <v>6829.1</v>
      </c>
      <c r="L24" s="61">
        <v>6884.95</v>
      </c>
      <c r="M24" s="61">
        <v>5322.23</v>
      </c>
      <c r="N24" s="61">
        <v>5700.97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346</v>
      </c>
      <c r="C26" s="21">
        <v>1654883.6868905632</v>
      </c>
      <c r="D26" s="21">
        <f t="shared" ref="D26:N26" si="7">C26+D22+D24</f>
        <v>1831343.9039377645</v>
      </c>
      <c r="E26" s="21">
        <f t="shared" si="7"/>
        <v>1797485.5103156774</v>
      </c>
      <c r="F26" s="21">
        <f t="shared" si="7"/>
        <v>2747815.123172103</v>
      </c>
      <c r="G26" s="21">
        <f t="shared" si="7"/>
        <v>2744776.2170210341</v>
      </c>
      <c r="H26" s="21">
        <f t="shared" si="7"/>
        <v>3066817.3168292525</v>
      </c>
      <c r="I26" s="21">
        <f t="shared" si="7"/>
        <v>3374274.8646692182</v>
      </c>
      <c r="J26" s="21">
        <f t="shared" si="7"/>
        <v>3399381.1221583239</v>
      </c>
      <c r="K26" s="21">
        <f t="shared" si="7"/>
        <v>3974720.8702565669</v>
      </c>
      <c r="L26" s="21">
        <f t="shared" si="7"/>
        <v>3199302.8029082837</v>
      </c>
      <c r="M26" s="21">
        <f t="shared" si="7"/>
        <v>3152632.6400484354</v>
      </c>
      <c r="N26" s="21">
        <f t="shared" si="7"/>
        <v>3362566.1096107848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87" t="s">
        <v>339</v>
      </c>
      <c r="C28" s="302">
        <v>-0.17</v>
      </c>
      <c r="D28" s="302">
        <v>-0.17</v>
      </c>
      <c r="E28" s="302">
        <v>-0.17</v>
      </c>
      <c r="F28" s="302">
        <v>-0.17</v>
      </c>
      <c r="G28" s="301">
        <v>-0.06</v>
      </c>
      <c r="H28" s="303">
        <v>-0.06</v>
      </c>
      <c r="I28" s="303">
        <v>-0.06</v>
      </c>
      <c r="J28" s="303">
        <v>-0.06</v>
      </c>
      <c r="K28" s="303">
        <v>-0.06</v>
      </c>
      <c r="L28" s="303">
        <v>-0.06</v>
      </c>
      <c r="M28" s="303">
        <v>-0.06</v>
      </c>
      <c r="N28" s="303">
        <v>-0.06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285"/>
      <c r="H29" s="285"/>
      <c r="I29" s="285"/>
      <c r="J29" s="285"/>
      <c r="K29" s="285"/>
      <c r="L29" s="285"/>
      <c r="M29" s="285"/>
      <c r="N29" s="285"/>
    </row>
    <row r="30" spans="1:14" x14ac:dyDescent="0.2">
      <c r="A30" s="13">
        <f t="shared" si="1"/>
        <v>23</v>
      </c>
      <c r="B30" s="287" t="s">
        <v>359</v>
      </c>
      <c r="C30" s="302">
        <v>-0.17</v>
      </c>
      <c r="D30" s="302">
        <v>-0.17</v>
      </c>
      <c r="E30" s="302">
        <v>-0.17</v>
      </c>
      <c r="F30" s="302">
        <v>-0.17</v>
      </c>
      <c r="G30" s="302">
        <v>-0.17</v>
      </c>
      <c r="H30" s="302">
        <v>-0.17</v>
      </c>
      <c r="I30" s="302">
        <v>-0.17</v>
      </c>
      <c r="J30" s="302">
        <v>-0.17</v>
      </c>
      <c r="K30" s="302">
        <v>-0.17</v>
      </c>
      <c r="L30" s="302">
        <v>-0.17</v>
      </c>
      <c r="M30" s="302">
        <v>-0.17</v>
      </c>
      <c r="N30" s="302">
        <v>-0.17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179</v>
      </c>
      <c r="C32" s="21">
        <f t="shared" ref="C32:N32" si="8">(C12*C28)+(C16*C30)</f>
        <v>-63733.834887101475</v>
      </c>
      <c r="D32" s="21">
        <f t="shared" si="8"/>
        <v>-66333.209982790955</v>
      </c>
      <c r="E32" s="21">
        <f t="shared" si="8"/>
        <v>-62017.497184546868</v>
      </c>
      <c r="F32" s="21">
        <f t="shared" si="8"/>
        <v>-61837.084330156329</v>
      </c>
      <c r="G32" s="21">
        <f t="shared" si="8"/>
        <v>-47427.234320201278</v>
      </c>
      <c r="H32" s="21">
        <f t="shared" si="8"/>
        <v>-24331.423282538115</v>
      </c>
      <c r="I32" s="21">
        <f t="shared" si="8"/>
        <v>-24658.697169738087</v>
      </c>
      <c r="J32" s="21">
        <f t="shared" si="8"/>
        <v>-26572.038745399957</v>
      </c>
      <c r="K32" s="21">
        <f t="shared" si="8"/>
        <v>-24463.426156567468</v>
      </c>
      <c r="L32" s="21">
        <f t="shared" si="8"/>
        <v>-23768.320652864033</v>
      </c>
      <c r="M32" s="21">
        <f t="shared" si="8"/>
        <v>-22098.359664578762</v>
      </c>
      <c r="N32" s="21">
        <f t="shared" si="8"/>
        <v>-23585.111342735974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12" t="s">
        <v>348</v>
      </c>
      <c r="C34" s="21">
        <v>1723320.3672917492</v>
      </c>
      <c r="D34" s="21">
        <f t="shared" ref="D34:N34" si="9">C34+D22+D24-D32</f>
        <v>1966113.7943217414</v>
      </c>
      <c r="E34" s="21">
        <f t="shared" si="9"/>
        <v>1994272.8978842013</v>
      </c>
      <c r="F34" s="21">
        <f t="shared" si="9"/>
        <v>3006439.595070783</v>
      </c>
      <c r="G34" s="21">
        <f t="shared" si="9"/>
        <v>3050827.9232399156</v>
      </c>
      <c r="H34" s="21">
        <f t="shared" si="9"/>
        <v>3397200.4463306721</v>
      </c>
      <c r="I34" s="21">
        <f t="shared" si="9"/>
        <v>3729316.6913403757</v>
      </c>
      <c r="J34" s="21">
        <f t="shared" si="9"/>
        <v>3780994.9875748814</v>
      </c>
      <c r="K34" s="21">
        <f t="shared" si="9"/>
        <v>4380798.1618296914</v>
      </c>
      <c r="L34" s="21">
        <f t="shared" si="9"/>
        <v>3629148.4151342721</v>
      </c>
      <c r="M34" s="21">
        <f t="shared" si="9"/>
        <v>3604576.6119390028</v>
      </c>
      <c r="N34" s="21">
        <f t="shared" si="9"/>
        <v>3838095.1928440882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x14ac:dyDescent="0.2">
      <c r="A36" s="13">
        <f t="shared" si="1"/>
        <v>29</v>
      </c>
      <c r="B36" s="291" t="s">
        <v>349</v>
      </c>
      <c r="C36" s="292">
        <v>0.95437899999999998</v>
      </c>
      <c r="D36" s="292">
        <v>0.95437899999999998</v>
      </c>
      <c r="E36" s="292">
        <v>0.95437899999999998</v>
      </c>
      <c r="F36" s="292">
        <v>0.95437899999999998</v>
      </c>
      <c r="G36" s="292">
        <v>0.95437899999999998</v>
      </c>
      <c r="H36" s="292">
        <v>0.95437899999999998</v>
      </c>
      <c r="I36" s="292">
        <v>0.95437899999999998</v>
      </c>
      <c r="J36" s="292">
        <v>0.95437899999999998</v>
      </c>
      <c r="K36" s="292">
        <v>0.95437899999999998</v>
      </c>
      <c r="L36" s="292">
        <v>0.95437899999999998</v>
      </c>
      <c r="M36" s="292">
        <v>0.95437899999999998</v>
      </c>
      <c r="N36" s="292">
        <v>0.95437899999999998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93"/>
      <c r="H37" s="293"/>
      <c r="I37" s="293"/>
      <c r="J37" s="293"/>
      <c r="K37" s="293"/>
      <c r="L37" s="293"/>
      <c r="M37" s="293"/>
      <c r="N37" s="293"/>
    </row>
    <row r="38" spans="1:14" x14ac:dyDescent="0.2">
      <c r="A38" s="13">
        <f t="shared" si="1"/>
        <v>31</v>
      </c>
      <c r="B38" s="291" t="s">
        <v>350</v>
      </c>
      <c r="C38" s="292">
        <v>0.95238599999999995</v>
      </c>
      <c r="D38" s="292">
        <v>0.95238599999999995</v>
      </c>
      <c r="E38" s="292">
        <v>0.95238599999999995</v>
      </c>
      <c r="F38" s="292">
        <v>0.95238599999999995</v>
      </c>
      <c r="G38" s="292">
        <v>0.95238599999999995</v>
      </c>
      <c r="H38" s="292">
        <v>0.95238599999999995</v>
      </c>
      <c r="I38" s="292">
        <v>0.95238599999999995</v>
      </c>
      <c r="J38" s="292">
        <v>0.95238599999999995</v>
      </c>
      <c r="K38" s="292">
        <v>0.95238599999999995</v>
      </c>
      <c r="L38" s="292">
        <v>0.95238599999999995</v>
      </c>
      <c r="M38" s="292">
        <v>0.95238599999999995</v>
      </c>
      <c r="N38" s="292">
        <v>0.95238599999999995</v>
      </c>
    </row>
    <row r="39" spans="1:14" x14ac:dyDescent="0.2">
      <c r="A39" s="13">
        <f t="shared" si="1"/>
        <v>32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ht="12" thickBot="1" x14ac:dyDescent="0.25">
      <c r="A40" s="13">
        <f t="shared" si="1"/>
        <v>33</v>
      </c>
      <c r="B40" s="12" t="s">
        <v>351</v>
      </c>
      <c r="C40" s="294">
        <f t="shared" ref="C40:N40" si="10">ROUND((C22*C38),2)</f>
        <v>-82625.7</v>
      </c>
      <c r="D40" s="294">
        <f t="shared" si="10"/>
        <v>167439.20000000001</v>
      </c>
      <c r="E40" s="294">
        <f t="shared" si="10"/>
        <v>-33307.629999999997</v>
      </c>
      <c r="F40" s="294">
        <f t="shared" si="10"/>
        <v>902203.72</v>
      </c>
      <c r="G40" s="294">
        <f t="shared" si="10"/>
        <v>-6594.44</v>
      </c>
      <c r="H40" s="294">
        <f t="shared" si="10"/>
        <v>303319.55</v>
      </c>
      <c r="I40" s="294">
        <f t="shared" si="10"/>
        <v>288086.57</v>
      </c>
      <c r="J40" s="294">
        <f t="shared" si="10"/>
        <v>18528.650000000001</v>
      </c>
      <c r="K40" s="294">
        <f t="shared" si="10"/>
        <v>541441.57999999996</v>
      </c>
      <c r="L40" s="294">
        <f t="shared" si="10"/>
        <v>-745054.44</v>
      </c>
      <c r="M40" s="294">
        <f t="shared" si="10"/>
        <v>-49516.83</v>
      </c>
      <c r="N40" s="294">
        <f t="shared" si="10"/>
        <v>194508.17</v>
      </c>
    </row>
    <row r="41" spans="1:14" x14ac:dyDescent="0.2">
      <c r="A41" s="13">
        <f t="shared" si="1"/>
        <v>34</v>
      </c>
    </row>
    <row r="42" spans="1:14" ht="12" thickBot="1" x14ac:dyDescent="0.25">
      <c r="A42" s="13">
        <f t="shared" si="1"/>
        <v>35</v>
      </c>
      <c r="B42" s="12" t="s">
        <v>352</v>
      </c>
      <c r="C42" s="294">
        <f t="shared" ref="C42:F42" si="11">ROUND((C32*C36),2)</f>
        <v>-60826.23</v>
      </c>
      <c r="D42" s="294">
        <f t="shared" si="11"/>
        <v>-63307.02</v>
      </c>
      <c r="E42" s="294">
        <f t="shared" si="11"/>
        <v>-59188.2</v>
      </c>
      <c r="F42" s="294">
        <f t="shared" si="11"/>
        <v>-59016.01</v>
      </c>
      <c r="G42" s="295">
        <f>ROUND(((G12*G28*G38)+(G16*G30*G36)),2)</f>
        <v>-45243</v>
      </c>
      <c r="H42" s="295">
        <f t="shared" ref="H42:N42" si="12">ROUND(((H12*H28*H38)+(H16*H30*H36)),2)</f>
        <v>-23174.87</v>
      </c>
      <c r="I42" s="295">
        <f t="shared" si="12"/>
        <v>-23484.6</v>
      </c>
      <c r="J42" s="295">
        <f t="shared" si="12"/>
        <v>-25306.84</v>
      </c>
      <c r="K42" s="295">
        <f t="shared" si="12"/>
        <v>-23298.62</v>
      </c>
      <c r="L42" s="295">
        <f t="shared" si="12"/>
        <v>-22636.62</v>
      </c>
      <c r="M42" s="295">
        <f t="shared" si="12"/>
        <v>-21046.17</v>
      </c>
      <c r="N42" s="295">
        <f t="shared" si="12"/>
        <v>-22462.13</v>
      </c>
    </row>
    <row r="43" spans="1:14" x14ac:dyDescent="0.2">
      <c r="A43" s="13">
        <f t="shared" si="1"/>
        <v>36</v>
      </c>
    </row>
    <row r="44" spans="1:14" s="283" customFormat="1" x14ac:dyDescent="0.2">
      <c r="A44" s="13">
        <f t="shared" si="1"/>
        <v>37</v>
      </c>
      <c r="B44" s="283" t="s">
        <v>353</v>
      </c>
    </row>
    <row r="45" spans="1:14" s="287" customFormat="1" x14ac:dyDescent="0.2">
      <c r="A45" s="13">
        <f t="shared" si="1"/>
        <v>38</v>
      </c>
      <c r="B45" s="287" t="s">
        <v>354</v>
      </c>
    </row>
    <row r="46" spans="1:14" s="291" customFormat="1" x14ac:dyDescent="0.2">
      <c r="A46" s="13">
        <f t="shared" si="1"/>
        <v>39</v>
      </c>
      <c r="B46" s="291" t="s">
        <v>355</v>
      </c>
    </row>
    <row r="47" spans="1:14" x14ac:dyDescent="0.2">
      <c r="A47" s="296"/>
    </row>
    <row r="48" spans="1:14" x14ac:dyDescent="0.2">
      <c r="A48" s="13"/>
    </row>
    <row r="49" spans="1:8" x14ac:dyDescent="0.2">
      <c r="A49" s="13"/>
      <c r="H49" s="21"/>
    </row>
    <row r="50" spans="1:8" x14ac:dyDescent="0.2">
      <c r="A50" s="13"/>
    </row>
    <row r="51" spans="1:8" x14ac:dyDescent="0.2">
      <c r="A51" s="13"/>
    </row>
    <row r="52" spans="1:8" x14ac:dyDescent="0.2">
      <c r="A52" s="13"/>
    </row>
    <row r="53" spans="1:8" x14ac:dyDescent="0.2">
      <c r="A53" s="13"/>
    </row>
    <row r="54" spans="1:8" x14ac:dyDescent="0.2">
      <c r="A54" s="13"/>
    </row>
    <row r="55" spans="1:8" x14ac:dyDescent="0.2">
      <c r="A55" s="13"/>
    </row>
    <row r="56" spans="1:8" x14ac:dyDescent="0.2">
      <c r="A56" s="13"/>
    </row>
    <row r="57" spans="1:8" x14ac:dyDescent="0.2">
      <c r="A57" s="13"/>
    </row>
    <row r="58" spans="1:8" x14ac:dyDescent="0.2">
      <c r="A58" s="13"/>
    </row>
    <row r="59" spans="1:8" x14ac:dyDescent="0.2">
      <c r="A59" s="13"/>
    </row>
    <row r="60" spans="1:8" x14ac:dyDescent="0.2">
      <c r="A60" s="13"/>
    </row>
    <row r="61" spans="1:8" x14ac:dyDescent="0.2">
      <c r="A61" s="13"/>
    </row>
    <row r="62" spans="1:8" x14ac:dyDescent="0.2">
      <c r="A62" s="13"/>
    </row>
    <row r="63" spans="1:8" x14ac:dyDescent="0.2">
      <c r="A63" s="13"/>
    </row>
    <row r="64" spans="1:8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66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3" tint="0.79998168889431442"/>
    <pageSetUpPr fitToPage="1"/>
  </sheetPr>
  <dimension ref="A1:N91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C6" sqref="C6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14" width="9.85546875" style="12" bestFit="1" customWidth="1"/>
    <col min="15" max="16384" width="9.14062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340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360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19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283" t="s">
        <v>81</v>
      </c>
      <c r="C8" s="284">
        <v>482</v>
      </c>
      <c r="D8" s="284">
        <v>480</v>
      </c>
      <c r="E8" s="284">
        <v>481</v>
      </c>
      <c r="F8" s="284">
        <v>483</v>
      </c>
      <c r="G8" s="284">
        <v>482</v>
      </c>
      <c r="H8" s="284">
        <v>483</v>
      </c>
      <c r="I8" s="284">
        <v>483</v>
      </c>
      <c r="J8" s="284">
        <v>482</v>
      </c>
      <c r="K8" s="284">
        <v>481</v>
      </c>
      <c r="L8" s="284">
        <v>482</v>
      </c>
      <c r="M8" s="284">
        <v>482</v>
      </c>
      <c r="N8" s="284">
        <v>481</v>
      </c>
    </row>
    <row r="9" spans="1:14" x14ac:dyDescent="0.2">
      <c r="A9" s="13">
        <f>A8+1</f>
        <v>2</v>
      </c>
      <c r="B9" s="12" t="s">
        <v>342</v>
      </c>
      <c r="C9" s="63">
        <v>5823.0945869090301</v>
      </c>
      <c r="D9" s="63">
        <v>6925.5492398239439</v>
      </c>
      <c r="E9" s="63">
        <v>6175.2836368364688</v>
      </c>
      <c r="F9" s="63">
        <v>5131.9223715099652</v>
      </c>
      <c r="G9" s="63">
        <v>4198.53</v>
      </c>
      <c r="H9" s="63">
        <v>4405.1099999999997</v>
      </c>
      <c r="I9" s="63">
        <v>4071.69</v>
      </c>
      <c r="J9" s="63">
        <v>5562.83</v>
      </c>
      <c r="K9" s="63">
        <v>4512.7299999999996</v>
      </c>
      <c r="L9" s="63">
        <v>5041.28</v>
      </c>
      <c r="M9" s="63">
        <v>5470.96</v>
      </c>
      <c r="N9" s="63">
        <v>7031.94</v>
      </c>
    </row>
    <row r="10" spans="1:14" x14ac:dyDescent="0.2">
      <c r="A10" s="13">
        <f t="shared" ref="A10:A46" si="1">A9+1</f>
        <v>3</v>
      </c>
      <c r="B10" s="12" t="s">
        <v>343</v>
      </c>
      <c r="C10" s="21">
        <f t="shared" ref="C10:N10" si="2">C8*C9</f>
        <v>2806731.5908901524</v>
      </c>
      <c r="D10" s="21">
        <f t="shared" si="2"/>
        <v>3324263.6351154931</v>
      </c>
      <c r="E10" s="21">
        <f t="shared" si="2"/>
        <v>2970311.4293183414</v>
      </c>
      <c r="F10" s="21">
        <f t="shared" si="2"/>
        <v>2478718.5054393131</v>
      </c>
      <c r="G10" s="21">
        <f t="shared" si="2"/>
        <v>2023691.46</v>
      </c>
      <c r="H10" s="21">
        <f t="shared" si="2"/>
        <v>2127668.13</v>
      </c>
      <c r="I10" s="21">
        <f t="shared" si="2"/>
        <v>1966626.27</v>
      </c>
      <c r="J10" s="21">
        <f t="shared" si="2"/>
        <v>2681284.06</v>
      </c>
      <c r="K10" s="21">
        <f t="shared" si="2"/>
        <v>2170623.13</v>
      </c>
      <c r="L10" s="21">
        <f t="shared" si="2"/>
        <v>2429896.96</v>
      </c>
      <c r="M10" s="21">
        <f t="shared" si="2"/>
        <v>2637002.7200000002</v>
      </c>
      <c r="N10" s="21">
        <f t="shared" si="2"/>
        <v>3382363.1399999997</v>
      </c>
    </row>
    <row r="11" spans="1:14" x14ac:dyDescent="0.2">
      <c r="A11" s="13">
        <f t="shared" si="1"/>
        <v>4</v>
      </c>
    </row>
    <row r="12" spans="1:14" x14ac:dyDescent="0.2">
      <c r="A12" s="13">
        <f t="shared" si="1"/>
        <v>5</v>
      </c>
      <c r="B12" s="283" t="s">
        <v>357</v>
      </c>
      <c r="C12" s="284">
        <v>276299.12602907966</v>
      </c>
      <c r="D12" s="284">
        <v>276804.64027178002</v>
      </c>
      <c r="E12" s="284">
        <v>251659.89437819421</v>
      </c>
      <c r="F12" s="284">
        <v>271601.54032527207</v>
      </c>
      <c r="G12" s="284">
        <v>106247.39682539685</v>
      </c>
      <c r="H12" s="284">
        <v>258225.76455026455</v>
      </c>
      <c r="I12" s="284">
        <v>276987.59556361049</v>
      </c>
      <c r="J12" s="284">
        <v>287722.32010582014</v>
      </c>
      <c r="K12" s="284">
        <v>276718.60714285716</v>
      </c>
      <c r="L12" s="284">
        <v>265348.72542797629</v>
      </c>
      <c r="M12" s="284">
        <v>253847.9517393366</v>
      </c>
      <c r="N12" s="284">
        <v>271242.84771854454</v>
      </c>
    </row>
    <row r="13" spans="1:14" x14ac:dyDescent="0.2">
      <c r="A13" s="13">
        <f t="shared" si="1"/>
        <v>6</v>
      </c>
      <c r="B13" s="12" t="s">
        <v>338</v>
      </c>
      <c r="C13" s="62">
        <v>11.56</v>
      </c>
      <c r="D13" s="62">
        <v>11.56</v>
      </c>
      <c r="E13" s="62">
        <v>11.56</v>
      </c>
      <c r="F13" s="63">
        <v>7.7</v>
      </c>
      <c r="G13" s="63">
        <v>7.42</v>
      </c>
      <c r="H13" s="115">
        <v>7.42</v>
      </c>
      <c r="I13" s="115">
        <v>7.42</v>
      </c>
      <c r="J13" s="115">
        <v>7.42</v>
      </c>
      <c r="K13" s="115">
        <v>7.42</v>
      </c>
      <c r="L13" s="63">
        <v>11.13</v>
      </c>
      <c r="M13" s="115">
        <v>11.13</v>
      </c>
      <c r="N13" s="115">
        <v>11.13</v>
      </c>
    </row>
    <row r="14" spans="1:14" x14ac:dyDescent="0.2">
      <c r="A14" s="13">
        <f t="shared" si="1"/>
        <v>7</v>
      </c>
      <c r="B14" s="12" t="s">
        <v>344</v>
      </c>
      <c r="C14" s="21">
        <f t="shared" ref="C14:N14" si="3">C12*C13</f>
        <v>3194017.8968961611</v>
      </c>
      <c r="D14" s="21">
        <f t="shared" si="3"/>
        <v>3199861.6415417772</v>
      </c>
      <c r="E14" s="21">
        <f t="shared" si="3"/>
        <v>2909188.3790119253</v>
      </c>
      <c r="F14" s="21">
        <f t="shared" si="3"/>
        <v>2091331.8605045951</v>
      </c>
      <c r="G14" s="21">
        <f t="shared" si="3"/>
        <v>788355.6844444446</v>
      </c>
      <c r="H14" s="21">
        <f t="shared" si="3"/>
        <v>1916035.1729629629</v>
      </c>
      <c r="I14" s="21">
        <f t="shared" si="3"/>
        <v>2055247.9590819899</v>
      </c>
      <c r="J14" s="21">
        <f t="shared" si="3"/>
        <v>2134899.6151851853</v>
      </c>
      <c r="K14" s="21">
        <f t="shared" si="3"/>
        <v>2053252.0650000002</v>
      </c>
      <c r="L14" s="21">
        <f t="shared" si="3"/>
        <v>2953331.3140133764</v>
      </c>
      <c r="M14" s="21">
        <f t="shared" si="3"/>
        <v>2825327.7028588164</v>
      </c>
      <c r="N14" s="21">
        <f t="shared" si="3"/>
        <v>3018932.8951074011</v>
      </c>
    </row>
    <row r="15" spans="1:14" x14ac:dyDescent="0.2">
      <c r="A15" s="13">
        <f t="shared" si="1"/>
        <v>8</v>
      </c>
    </row>
    <row r="16" spans="1:14" x14ac:dyDescent="0.2">
      <c r="A16" s="13">
        <f t="shared" si="1"/>
        <v>9</v>
      </c>
      <c r="B16" s="283" t="s">
        <v>358</v>
      </c>
      <c r="C16" s="284">
        <v>0</v>
      </c>
      <c r="D16" s="284">
        <v>0</v>
      </c>
      <c r="E16" s="284">
        <v>0</v>
      </c>
      <c r="F16" s="284">
        <v>0</v>
      </c>
      <c r="G16" s="284">
        <v>169694.05183027193</v>
      </c>
      <c r="H16" s="284">
        <v>1336.706966268983</v>
      </c>
      <c r="I16" s="284">
        <v>0</v>
      </c>
      <c r="J16" s="284">
        <v>0</v>
      </c>
      <c r="K16" s="284">
        <v>0</v>
      </c>
      <c r="L16" s="284">
        <v>0</v>
      </c>
      <c r="M16" s="284">
        <v>0</v>
      </c>
      <c r="N16" s="284">
        <v>0</v>
      </c>
    </row>
    <row r="17" spans="1:14" x14ac:dyDescent="0.2">
      <c r="A17" s="13">
        <f t="shared" si="1"/>
        <v>10</v>
      </c>
      <c r="B17" s="12" t="s">
        <v>338</v>
      </c>
      <c r="C17" s="115">
        <v>11.56</v>
      </c>
      <c r="D17" s="115">
        <v>11.56</v>
      </c>
      <c r="E17" s="115">
        <v>11.56</v>
      </c>
      <c r="F17" s="115">
        <v>7.7</v>
      </c>
      <c r="G17" s="115">
        <v>7.7</v>
      </c>
      <c r="H17" s="115">
        <v>7.7</v>
      </c>
      <c r="I17" s="115">
        <v>7.7</v>
      </c>
      <c r="J17" s="115">
        <v>7.7</v>
      </c>
      <c r="K17" s="115">
        <v>7.7</v>
      </c>
      <c r="L17" s="115">
        <v>11.56</v>
      </c>
      <c r="M17" s="115">
        <v>11.56</v>
      </c>
      <c r="N17" s="115">
        <v>11.56</v>
      </c>
    </row>
    <row r="18" spans="1:14" x14ac:dyDescent="0.2">
      <c r="A18" s="13">
        <f t="shared" si="1"/>
        <v>11</v>
      </c>
      <c r="B18" s="12" t="s">
        <v>344</v>
      </c>
      <c r="C18" s="21">
        <f t="shared" ref="C18:N18" si="4">C16*C17</f>
        <v>0</v>
      </c>
      <c r="D18" s="21">
        <f t="shared" si="4"/>
        <v>0</v>
      </c>
      <c r="E18" s="21">
        <f t="shared" si="4"/>
        <v>0</v>
      </c>
      <c r="F18" s="21">
        <f t="shared" si="4"/>
        <v>0</v>
      </c>
      <c r="G18" s="21">
        <f t="shared" si="4"/>
        <v>1306644.1990930939</v>
      </c>
      <c r="H18" s="21">
        <f t="shared" si="4"/>
        <v>10292.64364027117</v>
      </c>
      <c r="I18" s="21">
        <f t="shared" si="4"/>
        <v>0</v>
      </c>
      <c r="J18" s="21">
        <f t="shared" si="4"/>
        <v>0</v>
      </c>
      <c r="K18" s="21">
        <f t="shared" si="4"/>
        <v>0</v>
      </c>
      <c r="L18" s="21">
        <f t="shared" si="4"/>
        <v>0</v>
      </c>
      <c r="M18" s="21">
        <f t="shared" si="4"/>
        <v>0</v>
      </c>
      <c r="N18" s="21">
        <f t="shared" si="4"/>
        <v>0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335</v>
      </c>
      <c r="C20" s="21">
        <f t="shared" ref="C20:L20" si="5">C14+C18</f>
        <v>3194017.8968961611</v>
      </c>
      <c r="D20" s="21">
        <f t="shared" si="5"/>
        <v>3199861.6415417772</v>
      </c>
      <c r="E20" s="21">
        <f t="shared" si="5"/>
        <v>2909188.3790119253</v>
      </c>
      <c r="F20" s="21">
        <f t="shared" si="5"/>
        <v>2091331.8605045951</v>
      </c>
      <c r="G20" s="21">
        <f t="shared" si="5"/>
        <v>2094999.8835375383</v>
      </c>
      <c r="H20" s="21">
        <f t="shared" si="5"/>
        <v>1926327.816603234</v>
      </c>
      <c r="I20" s="21">
        <f t="shared" si="5"/>
        <v>2055247.9590819899</v>
      </c>
      <c r="J20" s="21">
        <f t="shared" si="5"/>
        <v>2134899.6151851853</v>
      </c>
      <c r="K20" s="21">
        <f t="shared" si="5"/>
        <v>2053252.0650000002</v>
      </c>
      <c r="L20" s="21">
        <f t="shared" si="5"/>
        <v>2953331.3140133764</v>
      </c>
      <c r="M20" s="21">
        <f>M14+M18</f>
        <v>2825327.7028588164</v>
      </c>
      <c r="N20" s="21">
        <f>N14+N18</f>
        <v>3018932.8951074011</v>
      </c>
    </row>
    <row r="21" spans="1:14" x14ac:dyDescent="0.2">
      <c r="A21" s="13">
        <f t="shared" si="1"/>
        <v>14</v>
      </c>
    </row>
    <row r="22" spans="1:14" x14ac:dyDescent="0.2">
      <c r="A22" s="13">
        <f t="shared" si="1"/>
        <v>15</v>
      </c>
      <c r="B22" s="12" t="s">
        <v>336</v>
      </c>
      <c r="C22" s="21">
        <f t="shared" ref="C22:N22" si="6">C10-C20</f>
        <v>-387286.30600600876</v>
      </c>
      <c r="D22" s="21">
        <f t="shared" si="6"/>
        <v>124401.99357371591</v>
      </c>
      <c r="E22" s="21">
        <f t="shared" si="6"/>
        <v>61123.050306416117</v>
      </c>
      <c r="F22" s="21">
        <f t="shared" si="6"/>
        <v>387386.64493471803</v>
      </c>
      <c r="G22" s="21">
        <f t="shared" si="6"/>
        <v>-71308.423537538387</v>
      </c>
      <c r="H22" s="21">
        <f t="shared" si="6"/>
        <v>201340.31339676585</v>
      </c>
      <c r="I22" s="21">
        <f t="shared" si="6"/>
        <v>-88621.689081989927</v>
      </c>
      <c r="J22" s="21">
        <f t="shared" si="6"/>
        <v>546384.44481481472</v>
      </c>
      <c r="K22" s="21">
        <f t="shared" si="6"/>
        <v>117371.06499999971</v>
      </c>
      <c r="L22" s="21">
        <f t="shared" si="6"/>
        <v>-523434.3540133764</v>
      </c>
      <c r="M22" s="21">
        <f t="shared" si="6"/>
        <v>-188324.98285881616</v>
      </c>
      <c r="N22" s="21">
        <f t="shared" si="6"/>
        <v>363430.2448925986</v>
      </c>
    </row>
    <row r="23" spans="1:14" x14ac:dyDescent="0.2">
      <c r="A23" s="13">
        <f t="shared" si="1"/>
        <v>16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x14ac:dyDescent="0.2">
      <c r="A24" s="13">
        <f t="shared" si="1"/>
        <v>17</v>
      </c>
      <c r="B24" s="12" t="s">
        <v>345</v>
      </c>
      <c r="C24" s="61">
        <v>-450.91</v>
      </c>
      <c r="D24" s="61">
        <v>-840.31</v>
      </c>
      <c r="E24" s="61">
        <v>-475.87</v>
      </c>
      <c r="F24" s="61">
        <v>348.76</v>
      </c>
      <c r="G24" s="61">
        <v>222.22</v>
      </c>
      <c r="H24" s="61">
        <v>-227.38</v>
      </c>
      <c r="I24" s="61">
        <v>46.85</v>
      </c>
      <c r="J24" s="61">
        <v>978.51</v>
      </c>
      <c r="K24" s="61">
        <v>2293.5100000000002</v>
      </c>
      <c r="L24" s="61">
        <v>1707.21</v>
      </c>
      <c r="M24" s="61">
        <v>383.78</v>
      </c>
      <c r="N24" s="61">
        <v>806.82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12" t="s">
        <v>346</v>
      </c>
      <c r="C26" s="21">
        <v>899967.90937490959</v>
      </c>
      <c r="D26" s="21">
        <f t="shared" ref="D26:N26" si="7">C26+D22+D24</f>
        <v>1023529.5929486254</v>
      </c>
      <c r="E26" s="21">
        <f t="shared" si="7"/>
        <v>1084176.7732550413</v>
      </c>
      <c r="F26" s="21">
        <f t="shared" si="7"/>
        <v>1471912.1781897594</v>
      </c>
      <c r="G26" s="21">
        <f t="shared" si="7"/>
        <v>1400825.974652221</v>
      </c>
      <c r="H26" s="21">
        <f t="shared" si="7"/>
        <v>1601938.9080489869</v>
      </c>
      <c r="I26" s="21">
        <f t="shared" si="7"/>
        <v>1513364.0689669971</v>
      </c>
      <c r="J26" s="21">
        <f t="shared" si="7"/>
        <v>2060727.0237818118</v>
      </c>
      <c r="K26" s="21">
        <f t="shared" si="7"/>
        <v>2180391.5987818111</v>
      </c>
      <c r="L26" s="21">
        <f t="shared" si="7"/>
        <v>1658664.4547684346</v>
      </c>
      <c r="M26" s="21">
        <f t="shared" si="7"/>
        <v>1470723.2519096185</v>
      </c>
      <c r="N26" s="21">
        <f t="shared" si="7"/>
        <v>1834960.3168022172</v>
      </c>
    </row>
    <row r="27" spans="1:14" x14ac:dyDescent="0.2">
      <c r="A27" s="13">
        <f t="shared" si="1"/>
        <v>20</v>
      </c>
    </row>
    <row r="28" spans="1:14" x14ac:dyDescent="0.2">
      <c r="A28" s="13">
        <f t="shared" si="1"/>
        <v>21</v>
      </c>
      <c r="B28" s="287" t="s">
        <v>339</v>
      </c>
      <c r="C28" s="302">
        <v>-0.04</v>
      </c>
      <c r="D28" s="302">
        <v>-0.04</v>
      </c>
      <c r="E28" s="302">
        <v>-0.04</v>
      </c>
      <c r="F28" s="302">
        <v>-0.04</v>
      </c>
      <c r="G28" s="301">
        <v>-0.08</v>
      </c>
      <c r="H28" s="303">
        <v>-0.08</v>
      </c>
      <c r="I28" s="303">
        <v>-0.08</v>
      </c>
      <c r="J28" s="303">
        <v>-0.08</v>
      </c>
      <c r="K28" s="303">
        <v>-0.08</v>
      </c>
      <c r="L28" s="303">
        <v>-0.08</v>
      </c>
      <c r="M28" s="303">
        <v>-0.08</v>
      </c>
      <c r="N28" s="303">
        <v>-0.08</v>
      </c>
    </row>
    <row r="29" spans="1:14" x14ac:dyDescent="0.2">
      <c r="A29" s="13">
        <f t="shared" si="1"/>
        <v>22</v>
      </c>
      <c r="C29" s="52"/>
      <c r="D29" s="52"/>
      <c r="E29" s="52"/>
      <c r="F29" s="52"/>
      <c r="G29" s="285"/>
      <c r="H29" s="285"/>
      <c r="I29" s="285"/>
      <c r="J29" s="285"/>
      <c r="K29" s="285"/>
      <c r="L29" s="285"/>
      <c r="M29" s="285"/>
      <c r="N29" s="285"/>
    </row>
    <row r="30" spans="1:14" x14ac:dyDescent="0.2">
      <c r="A30" s="13">
        <f t="shared" si="1"/>
        <v>23</v>
      </c>
      <c r="B30" s="287" t="s">
        <v>359</v>
      </c>
      <c r="C30" s="302">
        <v>-0.04</v>
      </c>
      <c r="D30" s="302">
        <v>-0.04</v>
      </c>
      <c r="E30" s="302">
        <v>-0.04</v>
      </c>
      <c r="F30" s="302">
        <v>-0.04</v>
      </c>
      <c r="G30" s="302">
        <v>-0.04</v>
      </c>
      <c r="H30" s="302">
        <v>-0.04</v>
      </c>
      <c r="I30" s="302">
        <v>-0.04</v>
      </c>
      <c r="J30" s="302">
        <v>-0.04</v>
      </c>
      <c r="K30" s="302">
        <v>-0.04</v>
      </c>
      <c r="L30" s="302">
        <v>-0.04</v>
      </c>
      <c r="M30" s="302">
        <v>-0.04</v>
      </c>
      <c r="N30" s="302">
        <v>-0.04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179</v>
      </c>
      <c r="C32" s="21">
        <f>(C12*C28)+(C16*C30)</f>
        <v>-11051.965041163186</v>
      </c>
      <c r="D32" s="21">
        <f t="shared" ref="D32:N32" si="8">(D12*D28)+(D16*D30)</f>
        <v>-11072.185610871202</v>
      </c>
      <c r="E32" s="21">
        <f t="shared" si="8"/>
        <v>-10066.395775127769</v>
      </c>
      <c r="F32" s="21">
        <f t="shared" si="8"/>
        <v>-10864.061613010883</v>
      </c>
      <c r="G32" s="21">
        <f t="shared" si="8"/>
        <v>-15287.553819242625</v>
      </c>
      <c r="H32" s="21">
        <f t="shared" si="8"/>
        <v>-20711.529442671923</v>
      </c>
      <c r="I32" s="21">
        <f t="shared" si="8"/>
        <v>-22159.007645088841</v>
      </c>
      <c r="J32" s="21">
        <f t="shared" si="8"/>
        <v>-23017.785608465612</v>
      </c>
      <c r="K32" s="21">
        <f t="shared" si="8"/>
        <v>-22137.488571428574</v>
      </c>
      <c r="L32" s="21">
        <f t="shared" si="8"/>
        <v>-21227.898034238104</v>
      </c>
      <c r="M32" s="21">
        <f t="shared" si="8"/>
        <v>-20307.83613914693</v>
      </c>
      <c r="N32" s="21">
        <f t="shared" si="8"/>
        <v>-21699.427817483564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12" t="s">
        <v>348</v>
      </c>
      <c r="C34" s="21">
        <v>911658.40695440315</v>
      </c>
      <c r="D34" s="21">
        <f t="shared" ref="D34:M34" si="9">C34+D22+D24-D32</f>
        <v>1046292.2761389902</v>
      </c>
      <c r="E34" s="21">
        <f t="shared" si="9"/>
        <v>1117005.8522205339</v>
      </c>
      <c r="F34" s="21">
        <f t="shared" si="9"/>
        <v>1515605.3187682629</v>
      </c>
      <c r="G34" s="21">
        <f t="shared" si="9"/>
        <v>1459806.6690499671</v>
      </c>
      <c r="H34" s="21">
        <f t="shared" si="9"/>
        <v>1681631.131889405</v>
      </c>
      <c r="I34" s="21">
        <f t="shared" si="9"/>
        <v>1615215.3004525041</v>
      </c>
      <c r="J34" s="21">
        <f t="shared" si="9"/>
        <v>2185596.0408757841</v>
      </c>
      <c r="K34" s="21">
        <f t="shared" si="9"/>
        <v>2327398.1044472121</v>
      </c>
      <c r="L34" s="21">
        <f t="shared" si="9"/>
        <v>1826898.8584680737</v>
      </c>
      <c r="M34" s="21">
        <f t="shared" si="9"/>
        <v>1659265.4917484045</v>
      </c>
      <c r="N34" s="21">
        <f>M34+N22+N24-N32</f>
        <v>2045201.9844584868</v>
      </c>
    </row>
    <row r="35" spans="1:14" x14ac:dyDescent="0.2">
      <c r="A35" s="13">
        <f t="shared" si="1"/>
        <v>28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x14ac:dyDescent="0.2">
      <c r="A36" s="13">
        <f t="shared" si="1"/>
        <v>29</v>
      </c>
      <c r="B36" s="291" t="s">
        <v>349</v>
      </c>
      <c r="C36" s="292">
        <v>0.95437899999999998</v>
      </c>
      <c r="D36" s="292">
        <v>0.95437899999999998</v>
      </c>
      <c r="E36" s="292">
        <v>0.95437899999999998</v>
      </c>
      <c r="F36" s="292">
        <v>0.95437899999999998</v>
      </c>
      <c r="G36" s="292">
        <v>0.95437899999999998</v>
      </c>
      <c r="H36" s="292">
        <v>0.95437899999999998</v>
      </c>
      <c r="I36" s="292">
        <v>0.95437899999999998</v>
      </c>
      <c r="J36" s="292">
        <v>0.95437899999999998</v>
      </c>
      <c r="K36" s="292">
        <v>0.95437899999999998</v>
      </c>
      <c r="L36" s="292">
        <v>0.95437899999999998</v>
      </c>
      <c r="M36" s="292">
        <v>0.95437899999999998</v>
      </c>
      <c r="N36" s="292">
        <v>0.95437899999999998</v>
      </c>
    </row>
    <row r="37" spans="1:14" x14ac:dyDescent="0.2">
      <c r="A37" s="13">
        <f t="shared" si="1"/>
        <v>30</v>
      </c>
      <c r="C37" s="53"/>
      <c r="D37" s="53"/>
      <c r="E37" s="53"/>
      <c r="F37" s="53"/>
      <c r="G37" s="293"/>
      <c r="H37" s="293"/>
      <c r="I37" s="293"/>
      <c r="J37" s="293"/>
      <c r="K37" s="293"/>
      <c r="L37" s="293"/>
      <c r="M37" s="293"/>
      <c r="N37" s="293"/>
    </row>
    <row r="38" spans="1:14" x14ac:dyDescent="0.2">
      <c r="A38" s="13">
        <f t="shared" si="1"/>
        <v>31</v>
      </c>
      <c r="B38" s="291" t="s">
        <v>350</v>
      </c>
      <c r="C38" s="292">
        <v>0.95238599999999995</v>
      </c>
      <c r="D38" s="292">
        <v>0.95238599999999995</v>
      </c>
      <c r="E38" s="292">
        <v>0.95238599999999995</v>
      </c>
      <c r="F38" s="292">
        <v>0.95238599999999995</v>
      </c>
      <c r="G38" s="292">
        <v>0.95238599999999995</v>
      </c>
      <c r="H38" s="292">
        <v>0.95238599999999995</v>
      </c>
      <c r="I38" s="292">
        <v>0.95238599999999995</v>
      </c>
      <c r="J38" s="292">
        <v>0.95238599999999995</v>
      </c>
      <c r="K38" s="292">
        <v>0.95238599999999995</v>
      </c>
      <c r="L38" s="292">
        <v>0.95238599999999995</v>
      </c>
      <c r="M38" s="292">
        <v>0.95238599999999995</v>
      </c>
      <c r="N38" s="292">
        <v>0.95238599999999995</v>
      </c>
    </row>
    <row r="39" spans="1:14" x14ac:dyDescent="0.2">
      <c r="A39" s="13">
        <f t="shared" si="1"/>
        <v>32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</row>
    <row r="40" spans="1:14" ht="12" thickBot="1" x14ac:dyDescent="0.25">
      <c r="A40" s="13">
        <f t="shared" si="1"/>
        <v>33</v>
      </c>
      <c r="B40" s="12" t="s">
        <v>351</v>
      </c>
      <c r="C40" s="294">
        <f t="shared" ref="C40:N40" si="10">ROUND((C22*C38),2)</f>
        <v>-368846.06</v>
      </c>
      <c r="D40" s="294">
        <f t="shared" si="10"/>
        <v>118478.72</v>
      </c>
      <c r="E40" s="294">
        <f t="shared" si="10"/>
        <v>58212.74</v>
      </c>
      <c r="F40" s="294">
        <f t="shared" si="10"/>
        <v>368941.62</v>
      </c>
      <c r="G40" s="294">
        <f t="shared" si="10"/>
        <v>-67913.14</v>
      </c>
      <c r="H40" s="294">
        <f t="shared" si="10"/>
        <v>191753.7</v>
      </c>
      <c r="I40" s="294">
        <f t="shared" si="10"/>
        <v>-84402.06</v>
      </c>
      <c r="J40" s="294">
        <f t="shared" si="10"/>
        <v>520368.9</v>
      </c>
      <c r="K40" s="294">
        <f t="shared" si="10"/>
        <v>111782.56</v>
      </c>
      <c r="L40" s="294">
        <f t="shared" si="10"/>
        <v>-498511.55</v>
      </c>
      <c r="M40" s="294">
        <f t="shared" si="10"/>
        <v>-179358.07999999999</v>
      </c>
      <c r="N40" s="294">
        <f t="shared" si="10"/>
        <v>346125.88</v>
      </c>
    </row>
    <row r="41" spans="1:14" x14ac:dyDescent="0.2">
      <c r="A41" s="13">
        <f t="shared" si="1"/>
        <v>34</v>
      </c>
    </row>
    <row r="42" spans="1:14" ht="12" thickBot="1" x14ac:dyDescent="0.25">
      <c r="A42" s="13">
        <f t="shared" si="1"/>
        <v>35</v>
      </c>
      <c r="B42" s="12" t="s">
        <v>352</v>
      </c>
      <c r="C42" s="294">
        <f t="shared" ref="C42:F42" si="11">ROUND((C32*C36),2)</f>
        <v>-10547.76</v>
      </c>
      <c r="D42" s="294">
        <f t="shared" si="11"/>
        <v>-10567.06</v>
      </c>
      <c r="E42" s="294">
        <f t="shared" si="11"/>
        <v>-9607.16</v>
      </c>
      <c r="F42" s="294">
        <f t="shared" si="11"/>
        <v>-10368.43</v>
      </c>
      <c r="G42" s="295">
        <f>ROUND(((G12*G28*G38)+(G16*G30*G36)),2)</f>
        <v>-14573.18</v>
      </c>
      <c r="H42" s="295">
        <f t="shared" ref="H42:N42" si="12">ROUND(((H12*H28*H38)+(H16*H30*H36)),2)</f>
        <v>-19725.48</v>
      </c>
      <c r="I42" s="295">
        <f t="shared" si="12"/>
        <v>-21103.93</v>
      </c>
      <c r="J42" s="295">
        <f t="shared" si="12"/>
        <v>-21921.82</v>
      </c>
      <c r="K42" s="295">
        <f t="shared" si="12"/>
        <v>-21083.43</v>
      </c>
      <c r="L42" s="295">
        <f t="shared" si="12"/>
        <v>-20217.150000000001</v>
      </c>
      <c r="M42" s="295">
        <f t="shared" si="12"/>
        <v>-19340.900000000001</v>
      </c>
      <c r="N42" s="295">
        <f t="shared" si="12"/>
        <v>-20666.23</v>
      </c>
    </row>
    <row r="43" spans="1:14" x14ac:dyDescent="0.2">
      <c r="A43" s="13">
        <f t="shared" si="1"/>
        <v>36</v>
      </c>
    </row>
    <row r="44" spans="1:14" s="283" customFormat="1" x14ac:dyDescent="0.2">
      <c r="A44" s="13">
        <f t="shared" si="1"/>
        <v>37</v>
      </c>
      <c r="B44" s="283" t="s">
        <v>353</v>
      </c>
    </row>
    <row r="45" spans="1:14" s="287" customFormat="1" x14ac:dyDescent="0.2">
      <c r="A45" s="13">
        <f t="shared" si="1"/>
        <v>38</v>
      </c>
      <c r="B45" s="287" t="s">
        <v>354</v>
      </c>
    </row>
    <row r="46" spans="1:14" s="291" customFormat="1" x14ac:dyDescent="0.2">
      <c r="A46" s="13">
        <f t="shared" si="1"/>
        <v>39</v>
      </c>
      <c r="B46" s="291" t="s">
        <v>355</v>
      </c>
    </row>
    <row r="47" spans="1:14" x14ac:dyDescent="0.2">
      <c r="A47" s="296"/>
    </row>
    <row r="48" spans="1:14" x14ac:dyDescent="0.2">
      <c r="A48" s="13"/>
    </row>
    <row r="49" spans="1:8" x14ac:dyDescent="0.2">
      <c r="A49" s="13"/>
      <c r="H49" s="21"/>
    </row>
    <row r="50" spans="1:8" x14ac:dyDescent="0.2">
      <c r="A50" s="13"/>
    </row>
    <row r="51" spans="1:8" x14ac:dyDescent="0.2">
      <c r="A51" s="13"/>
    </row>
    <row r="52" spans="1:8" x14ac:dyDescent="0.2">
      <c r="A52" s="13"/>
    </row>
    <row r="53" spans="1:8" x14ac:dyDescent="0.2">
      <c r="A53" s="13"/>
    </row>
    <row r="54" spans="1:8" x14ac:dyDescent="0.2">
      <c r="A54" s="13"/>
    </row>
    <row r="55" spans="1:8" x14ac:dyDescent="0.2">
      <c r="A55" s="13"/>
    </row>
    <row r="56" spans="1:8" x14ac:dyDescent="0.2">
      <c r="A56" s="13"/>
    </row>
    <row r="57" spans="1:8" x14ac:dyDescent="0.2">
      <c r="A57" s="13"/>
    </row>
    <row r="58" spans="1:8" x14ac:dyDescent="0.2">
      <c r="A58" s="13"/>
    </row>
    <row r="59" spans="1:8" x14ac:dyDescent="0.2">
      <c r="A59" s="13"/>
    </row>
    <row r="60" spans="1:8" x14ac:dyDescent="0.2">
      <c r="A60" s="13"/>
    </row>
    <row r="61" spans="1:8" x14ac:dyDescent="0.2">
      <c r="A61" s="13"/>
    </row>
    <row r="62" spans="1:8" x14ac:dyDescent="0.2">
      <c r="A62" s="13"/>
    </row>
    <row r="63" spans="1:8" x14ac:dyDescent="0.2">
      <c r="A63" s="13"/>
    </row>
    <row r="64" spans="1:8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  <row r="88" spans="1:1" x14ac:dyDescent="0.2">
      <c r="A88" s="13"/>
    </row>
    <row r="89" spans="1:1" x14ac:dyDescent="0.2">
      <c r="A89" s="13"/>
    </row>
    <row r="90" spans="1:1" x14ac:dyDescent="0.2">
      <c r="A90" s="13"/>
    </row>
    <row r="91" spans="1:1" x14ac:dyDescent="0.2">
      <c r="A91" s="13"/>
    </row>
  </sheetData>
  <printOptions horizontalCentered="1"/>
  <pageMargins left="0.45" right="0.45" top="0.75" bottom="0.75" header="0.3" footer="0.3"/>
  <pageSetup scale="66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3" tint="0.79998168889431442"/>
    <pageSetUpPr fitToPage="1"/>
  </sheetPr>
  <dimension ref="A1:N73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C7" sqref="C7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4" width="9.85546875" style="12" bestFit="1" customWidth="1"/>
    <col min="5" max="5" width="9.42578125" style="12" bestFit="1" customWidth="1"/>
    <col min="6" max="7" width="9.85546875" style="12" bestFit="1" customWidth="1"/>
    <col min="8" max="14" width="9.42578125" style="12" bestFit="1" customWidth="1"/>
    <col min="15" max="16384" width="9.14062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361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175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19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283" t="s">
        <v>333</v>
      </c>
      <c r="C8" s="284">
        <v>51624871.624999993</v>
      </c>
      <c r="D8" s="284">
        <v>95121269.550999999</v>
      </c>
      <c r="E8" s="284">
        <v>6007167.2729999982</v>
      </c>
      <c r="F8" s="284">
        <v>46826979.873999998</v>
      </c>
      <c r="G8" s="284">
        <v>55228000</v>
      </c>
      <c r="H8" s="284">
        <v>51114804.723000005</v>
      </c>
      <c r="I8" s="284">
        <v>60228991.815999992</v>
      </c>
      <c r="J8" s="284">
        <v>53691161.956</v>
      </c>
      <c r="K8" s="284">
        <v>52226925.470000006</v>
      </c>
      <c r="L8" s="284">
        <v>43792003.626000002</v>
      </c>
      <c r="M8" s="284">
        <v>57528983.349000007</v>
      </c>
      <c r="N8" s="284">
        <v>40570052.137999997</v>
      </c>
    </row>
    <row r="9" spans="1:14" x14ac:dyDescent="0.2">
      <c r="A9" s="13">
        <f>A8+1</f>
        <v>2</v>
      </c>
      <c r="C9" s="216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</row>
    <row r="10" spans="1:14" x14ac:dyDescent="0.2">
      <c r="A10" s="13">
        <f t="shared" ref="A10:A28" si="1">A9+1</f>
        <v>3</v>
      </c>
      <c r="B10" s="283" t="s">
        <v>334</v>
      </c>
      <c r="C10" s="284">
        <v>0</v>
      </c>
      <c r="D10" s="284">
        <v>0</v>
      </c>
      <c r="E10" s="284">
        <v>0</v>
      </c>
      <c r="F10" s="284">
        <v>0</v>
      </c>
      <c r="G10" s="284">
        <v>6649604.2409999967</v>
      </c>
      <c r="H10" s="284">
        <v>0</v>
      </c>
      <c r="I10" s="284">
        <v>0</v>
      </c>
      <c r="J10" s="284">
        <v>0</v>
      </c>
      <c r="K10" s="284">
        <v>0</v>
      </c>
      <c r="L10" s="284">
        <v>0</v>
      </c>
      <c r="M10" s="284">
        <v>0</v>
      </c>
      <c r="N10" s="284">
        <v>0</v>
      </c>
    </row>
    <row r="11" spans="1:14" x14ac:dyDescent="0.2">
      <c r="A11" s="13">
        <f t="shared" si="1"/>
        <v>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x14ac:dyDescent="0.2">
      <c r="A12" s="13">
        <f t="shared" si="1"/>
        <v>5</v>
      </c>
      <c r="B12" s="12" t="s">
        <v>345</v>
      </c>
      <c r="C12" s="61">
        <v>2201.52</v>
      </c>
      <c r="D12" s="61">
        <v>4279.55</v>
      </c>
      <c r="E12" s="61">
        <v>4062.01</v>
      </c>
      <c r="F12" s="61">
        <v>4152.74</v>
      </c>
      <c r="G12" s="61">
        <v>3452.37</v>
      </c>
      <c r="H12" s="61">
        <v>2745.56</v>
      </c>
      <c r="I12" s="61">
        <v>2623.83</v>
      </c>
      <c r="J12" s="61">
        <v>2361.02</v>
      </c>
      <c r="K12" s="61">
        <v>2116.67</v>
      </c>
      <c r="L12" s="61">
        <v>2004.26</v>
      </c>
      <c r="M12" s="61">
        <v>1757.06</v>
      </c>
      <c r="N12" s="61">
        <v>1517.73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87" t="s">
        <v>337</v>
      </c>
      <c r="C14" s="289">
        <v>1.335E-3</v>
      </c>
      <c r="D14" s="289">
        <v>1.335E-3</v>
      </c>
      <c r="E14" s="289">
        <v>1.335E-3</v>
      </c>
      <c r="F14" s="289">
        <v>1.335E-3</v>
      </c>
      <c r="G14" s="288">
        <v>1.312E-3</v>
      </c>
      <c r="H14" s="290">
        <v>1.312E-3</v>
      </c>
      <c r="I14" s="290">
        <v>1.312E-3</v>
      </c>
      <c r="J14" s="290">
        <v>1.312E-3</v>
      </c>
      <c r="K14" s="290">
        <v>1.312E-3</v>
      </c>
      <c r="L14" s="290">
        <v>1.312E-3</v>
      </c>
      <c r="M14" s="290">
        <v>1.312E-3</v>
      </c>
      <c r="N14" s="290">
        <v>1.312E-3</v>
      </c>
    </row>
    <row r="15" spans="1:14" x14ac:dyDescent="0.2">
      <c r="A15" s="13">
        <f t="shared" si="1"/>
        <v>8</v>
      </c>
      <c r="C15" s="52"/>
      <c r="D15" s="52"/>
      <c r="E15" s="52"/>
      <c r="F15" s="52"/>
      <c r="G15" s="285"/>
      <c r="H15" s="285"/>
      <c r="I15" s="285"/>
      <c r="J15" s="285"/>
      <c r="K15" s="285"/>
      <c r="L15" s="285"/>
      <c r="M15" s="285"/>
      <c r="N15" s="285"/>
    </row>
    <row r="16" spans="1:14" x14ac:dyDescent="0.2">
      <c r="A16" s="13">
        <f t="shared" si="1"/>
        <v>9</v>
      </c>
      <c r="B16" s="287" t="s">
        <v>347</v>
      </c>
      <c r="C16" s="289">
        <v>1.335E-3</v>
      </c>
      <c r="D16" s="289">
        <v>1.335E-3</v>
      </c>
      <c r="E16" s="289">
        <v>1.335E-3</v>
      </c>
      <c r="F16" s="289">
        <v>1.335E-3</v>
      </c>
      <c r="G16" s="289">
        <v>1.335E-3</v>
      </c>
      <c r="H16" s="289">
        <v>1.335E-3</v>
      </c>
      <c r="I16" s="289">
        <v>1.335E-3</v>
      </c>
      <c r="J16" s="289">
        <v>1.335E-3</v>
      </c>
      <c r="K16" s="289">
        <v>1.335E-3</v>
      </c>
      <c r="L16" s="289">
        <v>1.335E-3</v>
      </c>
      <c r="M16" s="289">
        <v>1.335E-3</v>
      </c>
      <c r="N16" s="289">
        <v>1.335E-3</v>
      </c>
    </row>
    <row r="17" spans="1:14" x14ac:dyDescent="0.2">
      <c r="A17" s="13">
        <f t="shared" si="1"/>
        <v>10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2">
      <c r="A18" s="13">
        <f t="shared" si="1"/>
        <v>11</v>
      </c>
      <c r="B18" s="12" t="s">
        <v>179</v>
      </c>
      <c r="C18" s="21">
        <f t="shared" ref="C18:N18" si="2">(C8*C14)+(C10*C16)</f>
        <v>68919.203619374995</v>
      </c>
      <c r="D18" s="21">
        <f t="shared" si="2"/>
        <v>126986.894850585</v>
      </c>
      <c r="E18" s="21">
        <f t="shared" si="2"/>
        <v>8019.5683094549977</v>
      </c>
      <c r="F18" s="21">
        <f t="shared" si="2"/>
        <v>62514.018131789999</v>
      </c>
      <c r="G18" s="21">
        <f t="shared" si="2"/>
        <v>81336.35766173499</v>
      </c>
      <c r="H18" s="21">
        <f t="shared" si="2"/>
        <v>67062.623796576008</v>
      </c>
      <c r="I18" s="21">
        <f t="shared" si="2"/>
        <v>79020.437262591993</v>
      </c>
      <c r="J18" s="21">
        <f t="shared" si="2"/>
        <v>70442.804486271998</v>
      </c>
      <c r="K18" s="21">
        <f t="shared" si="2"/>
        <v>68521.726216640003</v>
      </c>
      <c r="L18" s="21">
        <f t="shared" si="2"/>
        <v>57455.108757312002</v>
      </c>
      <c r="M18" s="21">
        <f t="shared" si="2"/>
        <v>75478.026153888015</v>
      </c>
      <c r="N18" s="21">
        <f t="shared" si="2"/>
        <v>53227.908405055998</v>
      </c>
    </row>
    <row r="19" spans="1:14" x14ac:dyDescent="0.2">
      <c r="A19" s="13">
        <f t="shared" si="1"/>
        <v>12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x14ac:dyDescent="0.2">
      <c r="A20" s="13">
        <f t="shared" si="1"/>
        <v>13</v>
      </c>
      <c r="B20" s="291" t="s">
        <v>349</v>
      </c>
      <c r="C20" s="292">
        <v>0.95437899999999998</v>
      </c>
      <c r="D20" s="292">
        <v>0.95437899999999998</v>
      </c>
      <c r="E20" s="292">
        <v>0.95437899999999998</v>
      </c>
      <c r="F20" s="292">
        <v>0.95437899999999998</v>
      </c>
      <c r="G20" s="292">
        <v>0.95437899999999998</v>
      </c>
      <c r="H20" s="292">
        <v>0.95437899999999998</v>
      </c>
      <c r="I20" s="292">
        <v>0.95437899999999998</v>
      </c>
      <c r="J20" s="292">
        <v>0.95437899999999998</v>
      </c>
      <c r="K20" s="292">
        <v>0.95437899999999998</v>
      </c>
      <c r="L20" s="292">
        <v>0.95437899999999998</v>
      </c>
      <c r="M20" s="292">
        <v>0.95437899999999998</v>
      </c>
      <c r="N20" s="292">
        <v>0.95437899999999998</v>
      </c>
    </row>
    <row r="21" spans="1:14" x14ac:dyDescent="0.2">
      <c r="A21" s="13">
        <f t="shared" si="1"/>
        <v>14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</row>
    <row r="22" spans="1:14" x14ac:dyDescent="0.2">
      <c r="A22" s="13">
        <f t="shared" si="1"/>
        <v>15</v>
      </c>
      <c r="B22" s="291" t="s">
        <v>350</v>
      </c>
      <c r="C22" s="292">
        <v>0.95238599999999995</v>
      </c>
      <c r="D22" s="292">
        <v>0.95238599999999995</v>
      </c>
      <c r="E22" s="292">
        <v>0.95238599999999995</v>
      </c>
      <c r="F22" s="292">
        <v>0.95238599999999995</v>
      </c>
      <c r="G22" s="292">
        <v>0.95238599999999995</v>
      </c>
      <c r="H22" s="292">
        <v>0.95238599999999995</v>
      </c>
      <c r="I22" s="292">
        <v>0.95238599999999995</v>
      </c>
      <c r="J22" s="292">
        <v>0.95238599999999995</v>
      </c>
      <c r="K22" s="292">
        <v>0.95238599999999995</v>
      </c>
      <c r="L22" s="292">
        <v>0.95238599999999995</v>
      </c>
      <c r="M22" s="292">
        <v>0.95238599999999995</v>
      </c>
      <c r="N22" s="292">
        <v>0.95238599999999995</v>
      </c>
    </row>
    <row r="23" spans="1:14" x14ac:dyDescent="0.2">
      <c r="A23" s="13">
        <f t="shared" si="1"/>
        <v>16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1:14" ht="12" thickBot="1" x14ac:dyDescent="0.25">
      <c r="A24" s="13">
        <f t="shared" si="1"/>
        <v>17</v>
      </c>
      <c r="B24" s="12" t="s">
        <v>352</v>
      </c>
      <c r="C24" s="294">
        <f t="shared" ref="C24:F24" si="3">ROUND((C18*C20),2)</f>
        <v>65775.039999999994</v>
      </c>
      <c r="D24" s="294">
        <f t="shared" si="3"/>
        <v>121193.63</v>
      </c>
      <c r="E24" s="294">
        <f t="shared" si="3"/>
        <v>7653.71</v>
      </c>
      <c r="F24" s="294">
        <f t="shared" si="3"/>
        <v>59662.07</v>
      </c>
      <c r="G24" s="294">
        <f>ROUND(((G8*G14*G22)+(G10*G16*G20)),2)</f>
        <v>77481.3</v>
      </c>
      <c r="H24" s="294">
        <f t="shared" ref="H24:N24" si="4">ROUND(((H8*H14*H22)+(H10*H16*H20)),2)</f>
        <v>63869.5</v>
      </c>
      <c r="I24" s="294">
        <f t="shared" si="4"/>
        <v>75257.960000000006</v>
      </c>
      <c r="J24" s="294">
        <f t="shared" si="4"/>
        <v>67088.740000000005</v>
      </c>
      <c r="K24" s="294">
        <f t="shared" si="4"/>
        <v>65259.13</v>
      </c>
      <c r="L24" s="294">
        <f t="shared" si="4"/>
        <v>54719.44</v>
      </c>
      <c r="M24" s="294">
        <f t="shared" si="4"/>
        <v>71884.22</v>
      </c>
      <c r="N24" s="294">
        <f t="shared" si="4"/>
        <v>50693.51</v>
      </c>
    </row>
    <row r="25" spans="1:14" x14ac:dyDescent="0.2">
      <c r="A25" s="13">
        <f t="shared" si="1"/>
        <v>18</v>
      </c>
    </row>
    <row r="26" spans="1:14" s="283" customFormat="1" x14ac:dyDescent="0.2">
      <c r="A26" s="13">
        <f t="shared" si="1"/>
        <v>19</v>
      </c>
      <c r="B26" s="283" t="s">
        <v>362</v>
      </c>
    </row>
    <row r="27" spans="1:14" s="287" customFormat="1" x14ac:dyDescent="0.2">
      <c r="A27" s="13">
        <f t="shared" si="1"/>
        <v>20</v>
      </c>
      <c r="B27" s="287" t="s">
        <v>354</v>
      </c>
    </row>
    <row r="28" spans="1:14" s="291" customFormat="1" x14ac:dyDescent="0.2">
      <c r="A28" s="13">
        <f t="shared" si="1"/>
        <v>21</v>
      </c>
      <c r="B28" s="291" t="s">
        <v>355</v>
      </c>
    </row>
    <row r="29" spans="1:14" x14ac:dyDescent="0.2">
      <c r="A29" s="296"/>
    </row>
    <row r="30" spans="1:14" x14ac:dyDescent="0.2">
      <c r="A30" s="13"/>
    </row>
    <row r="31" spans="1:14" x14ac:dyDescent="0.2">
      <c r="A31" s="13"/>
      <c r="H31" s="21"/>
    </row>
    <row r="32" spans="1:14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  <row r="38" spans="1:1" x14ac:dyDescent="0.2">
      <c r="A38" s="13"/>
    </row>
    <row r="39" spans="1:1" x14ac:dyDescent="0.2">
      <c r="A39" s="13"/>
    </row>
    <row r="40" spans="1:1" x14ac:dyDescent="0.2">
      <c r="A40" s="13"/>
    </row>
    <row r="41" spans="1:1" x14ac:dyDescent="0.2">
      <c r="A41" s="13"/>
    </row>
    <row r="42" spans="1:1" x14ac:dyDescent="0.2">
      <c r="A42" s="13"/>
    </row>
    <row r="43" spans="1:1" x14ac:dyDescent="0.2">
      <c r="A43" s="13"/>
    </row>
    <row r="44" spans="1:1" x14ac:dyDescent="0.2">
      <c r="A44" s="13"/>
    </row>
    <row r="45" spans="1:1" x14ac:dyDescent="0.2">
      <c r="A45" s="13"/>
    </row>
    <row r="46" spans="1:1" x14ac:dyDescent="0.2">
      <c r="A46" s="13"/>
    </row>
    <row r="47" spans="1:1" x14ac:dyDescent="0.2">
      <c r="A47" s="13"/>
    </row>
    <row r="48" spans="1:1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</sheetData>
  <printOptions horizontalCentered="1"/>
  <pageMargins left="0.45" right="0.45" top="0.75" bottom="0.75" header="0.3" footer="0.3"/>
  <pageSetup scale="67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2" tint="-9.9978637043366805E-2"/>
    <pageSetUpPr fitToPage="1"/>
  </sheetPr>
  <dimension ref="A1:N87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C7" sqref="C7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5" width="12" style="12" bestFit="1" customWidth="1"/>
    <col min="6" max="11" width="10.7109375" style="12" bestFit="1" customWidth="1"/>
    <col min="12" max="14" width="11.5703125" style="12" bestFit="1" customWidth="1"/>
    <col min="15" max="15" width="11.42578125" style="12" customWidth="1"/>
    <col min="16" max="16384" width="9.14062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363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364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82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365</v>
      </c>
      <c r="C8" s="105">
        <v>36772803.370941333</v>
      </c>
      <c r="D8" s="105">
        <v>31166448.792700659</v>
      </c>
      <c r="E8" s="105">
        <v>30033056.351918213</v>
      </c>
      <c r="F8" s="105">
        <v>23875337.069592729</v>
      </c>
      <c r="G8" s="105">
        <v>20383010.890000001</v>
      </c>
      <c r="H8" s="105">
        <v>17623220.100000001</v>
      </c>
      <c r="I8" s="105">
        <v>19746997.129999999</v>
      </c>
      <c r="J8" s="105">
        <v>19137140.190000001</v>
      </c>
      <c r="K8" s="105">
        <v>17532667.280000001</v>
      </c>
      <c r="L8" s="105">
        <v>22457603.690000001</v>
      </c>
      <c r="M8" s="105">
        <v>29299148.66</v>
      </c>
      <c r="N8" s="105">
        <v>35576777.43</v>
      </c>
    </row>
    <row r="9" spans="1:14" x14ac:dyDescent="0.2">
      <c r="A9" s="13">
        <f t="shared" ref="A9:A42" si="1">A8+1</f>
        <v>2</v>
      </c>
    </row>
    <row r="10" spans="1:14" x14ac:dyDescent="0.2">
      <c r="A10" s="13">
        <f t="shared" si="1"/>
        <v>3</v>
      </c>
      <c r="B10" s="283" t="s">
        <v>333</v>
      </c>
      <c r="C10" s="284">
        <v>1150931410.7740417</v>
      </c>
      <c r="D10" s="284">
        <v>1071236244.4926432</v>
      </c>
      <c r="E10" s="284">
        <v>1037997566.6808213</v>
      </c>
      <c r="F10" s="284">
        <v>839317440.46667767</v>
      </c>
      <c r="G10" s="284">
        <v>712287804.19428241</v>
      </c>
      <c r="H10" s="284">
        <v>651051856.52945042</v>
      </c>
      <c r="I10" s="284">
        <v>733736478.95307374</v>
      </c>
      <c r="J10" s="284">
        <v>693654887.50937307</v>
      </c>
      <c r="K10" s="284">
        <v>641552789.49077153</v>
      </c>
      <c r="L10" s="284">
        <v>817329334.56525826</v>
      </c>
      <c r="M10" s="284">
        <v>974087030.86521065</v>
      </c>
      <c r="N10" s="284">
        <v>1203555667.7457931</v>
      </c>
    </row>
    <row r="11" spans="1:14" x14ac:dyDescent="0.2">
      <c r="A11" s="13">
        <f t="shared" si="1"/>
        <v>4</v>
      </c>
      <c r="B11" s="12" t="s">
        <v>366</v>
      </c>
      <c r="C11" s="52">
        <v>2.9999000000000001E-2</v>
      </c>
      <c r="D11" s="52">
        <v>2.9999000000000001E-2</v>
      </c>
      <c r="E11" s="52">
        <v>2.9999000000000001E-2</v>
      </c>
      <c r="F11" s="52">
        <v>2.9999000000000001E-2</v>
      </c>
      <c r="G11" s="285">
        <v>2.8485E-2</v>
      </c>
      <c r="H11" s="217">
        <v>2.8485E-2</v>
      </c>
      <c r="I11" s="217">
        <v>2.8485E-2</v>
      </c>
      <c r="J11" s="217">
        <v>2.8485E-2</v>
      </c>
      <c r="K11" s="217">
        <v>2.8485E-2</v>
      </c>
      <c r="L11" s="217">
        <v>2.8485E-2</v>
      </c>
      <c r="M11" s="217">
        <v>2.8485E-2</v>
      </c>
      <c r="N11" s="217">
        <v>2.8485E-2</v>
      </c>
    </row>
    <row r="12" spans="1:14" x14ac:dyDescent="0.2">
      <c r="A12" s="13">
        <f t="shared" si="1"/>
        <v>5</v>
      </c>
      <c r="B12" s="12" t="s">
        <v>367</v>
      </c>
      <c r="C12" s="21">
        <f t="shared" ref="C12:N12" si="2">C10*C11</f>
        <v>34526791.391810477</v>
      </c>
      <c r="D12" s="21">
        <f t="shared" si="2"/>
        <v>32136016.098534808</v>
      </c>
      <c r="E12" s="21">
        <f t="shared" si="2"/>
        <v>31138889.002857961</v>
      </c>
      <c r="F12" s="21">
        <f t="shared" si="2"/>
        <v>25178683.896559864</v>
      </c>
      <c r="G12" s="21">
        <f t="shared" si="2"/>
        <v>20289518.102474134</v>
      </c>
      <c r="H12" s="21">
        <f t="shared" si="2"/>
        <v>18545212.133241396</v>
      </c>
      <c r="I12" s="21">
        <f t="shared" si="2"/>
        <v>20900483.602978304</v>
      </c>
      <c r="J12" s="21">
        <f t="shared" si="2"/>
        <v>19758759.470704492</v>
      </c>
      <c r="K12" s="21">
        <f t="shared" si="2"/>
        <v>18274631.208644629</v>
      </c>
      <c r="L12" s="21">
        <f t="shared" si="2"/>
        <v>23281626.09509138</v>
      </c>
      <c r="M12" s="21">
        <f t="shared" si="2"/>
        <v>27746869.074195527</v>
      </c>
      <c r="N12" s="21">
        <f t="shared" si="2"/>
        <v>34283283.195738919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83" t="s">
        <v>334</v>
      </c>
      <c r="C14" s="284">
        <v>0</v>
      </c>
      <c r="D14" s="284">
        <v>0</v>
      </c>
      <c r="E14" s="284">
        <v>0</v>
      </c>
      <c r="F14" s="284">
        <v>0</v>
      </c>
      <c r="G14" s="284">
        <v>-46513079.596660435</v>
      </c>
      <c r="H14" s="284">
        <v>14721304.993000001</v>
      </c>
      <c r="I14" s="284">
        <v>0</v>
      </c>
      <c r="J14" s="284">
        <v>0</v>
      </c>
      <c r="K14" s="284">
        <v>0</v>
      </c>
      <c r="L14" s="284">
        <v>0</v>
      </c>
      <c r="M14" s="284">
        <v>0</v>
      </c>
      <c r="N14" s="284">
        <v>0</v>
      </c>
    </row>
    <row r="15" spans="1:14" x14ac:dyDescent="0.2">
      <c r="A15" s="13">
        <f t="shared" si="1"/>
        <v>8</v>
      </c>
      <c r="B15" s="12" t="s">
        <v>366</v>
      </c>
      <c r="C15" s="52">
        <v>2.9999000000000001E-2</v>
      </c>
      <c r="D15" s="52">
        <v>2.9999000000000001E-2</v>
      </c>
      <c r="E15" s="52">
        <v>2.9999000000000001E-2</v>
      </c>
      <c r="F15" s="52">
        <v>2.9999000000000001E-2</v>
      </c>
      <c r="G15" s="52">
        <v>2.9999000000000001E-2</v>
      </c>
      <c r="H15" s="52">
        <v>2.9999000000000001E-2</v>
      </c>
      <c r="I15" s="52">
        <v>2.9999000000000001E-2</v>
      </c>
      <c r="J15" s="52">
        <v>2.9999000000000001E-2</v>
      </c>
      <c r="K15" s="52">
        <v>2.9999000000000001E-2</v>
      </c>
      <c r="L15" s="52">
        <v>2.9999000000000001E-2</v>
      </c>
      <c r="M15" s="52">
        <v>2.9999000000000001E-2</v>
      </c>
      <c r="N15" s="52">
        <v>2.9999000000000001E-2</v>
      </c>
    </row>
    <row r="16" spans="1:14" x14ac:dyDescent="0.2">
      <c r="A16" s="13">
        <f t="shared" si="1"/>
        <v>9</v>
      </c>
      <c r="B16" s="12" t="s">
        <v>367</v>
      </c>
      <c r="C16" s="21">
        <f t="shared" ref="C16:N16" si="3">C14*C15</f>
        <v>0</v>
      </c>
      <c r="D16" s="21">
        <f t="shared" si="3"/>
        <v>0</v>
      </c>
      <c r="E16" s="21">
        <f t="shared" si="3"/>
        <v>0</v>
      </c>
      <c r="F16" s="21">
        <f t="shared" si="3"/>
        <v>0</v>
      </c>
      <c r="G16" s="21">
        <f t="shared" si="3"/>
        <v>-1395345.8748202166</v>
      </c>
      <c r="H16" s="21">
        <f>H14*H15</f>
        <v>441624.42848500703</v>
      </c>
      <c r="I16" s="21">
        <f t="shared" si="3"/>
        <v>0</v>
      </c>
      <c r="J16" s="21">
        <f t="shared" si="3"/>
        <v>0</v>
      </c>
      <c r="K16" s="21">
        <f t="shared" si="3"/>
        <v>0</v>
      </c>
      <c r="L16" s="21">
        <f t="shared" si="3"/>
        <v>0</v>
      </c>
      <c r="M16" s="21">
        <f t="shared" si="3"/>
        <v>0</v>
      </c>
      <c r="N16" s="21">
        <f t="shared" si="3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368</v>
      </c>
      <c r="C18" s="21">
        <f>C12+C16</f>
        <v>34526791.391810477</v>
      </c>
      <c r="D18" s="21">
        <f t="shared" ref="D18:L18" si="4">D12+D16</f>
        <v>32136016.098534808</v>
      </c>
      <c r="E18" s="21">
        <f t="shared" si="4"/>
        <v>31138889.002857961</v>
      </c>
      <c r="F18" s="21">
        <f t="shared" si="4"/>
        <v>25178683.896559864</v>
      </c>
      <c r="G18" s="21">
        <f t="shared" si="4"/>
        <v>18894172.227653917</v>
      </c>
      <c r="H18" s="21">
        <f t="shared" si="4"/>
        <v>18986836.561726402</v>
      </c>
      <c r="I18" s="21">
        <f t="shared" si="4"/>
        <v>20900483.602978304</v>
      </c>
      <c r="J18" s="21">
        <f t="shared" si="4"/>
        <v>19758759.470704492</v>
      </c>
      <c r="K18" s="21">
        <f t="shared" si="4"/>
        <v>18274631.208644629</v>
      </c>
      <c r="L18" s="21">
        <f t="shared" si="4"/>
        <v>23281626.09509138</v>
      </c>
      <c r="M18" s="21">
        <f>M12+M16</f>
        <v>27746869.074195527</v>
      </c>
      <c r="N18" s="21">
        <f>N12+N16</f>
        <v>34283283.195738919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336</v>
      </c>
      <c r="C20" s="21">
        <f t="shared" ref="C20:N20" si="5">C8-C18</f>
        <v>2246011.9791308567</v>
      </c>
      <c r="D20" s="21">
        <f t="shared" si="5"/>
        <v>-969567.30583414808</v>
      </c>
      <c r="E20" s="21">
        <f t="shared" si="5"/>
        <v>-1105832.6509397477</v>
      </c>
      <c r="F20" s="21">
        <f t="shared" si="5"/>
        <v>-1303346.8269671351</v>
      </c>
      <c r="G20" s="21">
        <f t="shared" si="5"/>
        <v>1488838.6623460837</v>
      </c>
      <c r="H20" s="21">
        <f t="shared" si="5"/>
        <v>-1363616.461726401</v>
      </c>
      <c r="I20" s="21">
        <f t="shared" si="5"/>
        <v>-1153486.4729783051</v>
      </c>
      <c r="J20" s="21">
        <f t="shared" si="5"/>
        <v>-621619.28070449084</v>
      </c>
      <c r="K20" s="21">
        <f t="shared" si="5"/>
        <v>-741963.92864462733</v>
      </c>
      <c r="L20" s="21">
        <f t="shared" si="5"/>
        <v>-824022.40509137884</v>
      </c>
      <c r="M20" s="21">
        <f t="shared" si="5"/>
        <v>1552279.5858044736</v>
      </c>
      <c r="N20" s="21">
        <f t="shared" si="5"/>
        <v>1293494.2342610806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345</v>
      </c>
      <c r="C22" s="61">
        <v>-819.85</v>
      </c>
      <c r="D22" s="61">
        <v>1589.07</v>
      </c>
      <c r="E22" s="61">
        <v>-1911.13</v>
      </c>
      <c r="F22" s="61">
        <v>-6283.51</v>
      </c>
      <c r="G22" s="61">
        <v>-5800.64</v>
      </c>
      <c r="H22" s="61">
        <v>-5284.06</v>
      </c>
      <c r="I22" s="61">
        <v>-9914.9500000000007</v>
      </c>
      <c r="J22" s="61">
        <v>-12895.17</v>
      </c>
      <c r="K22" s="61">
        <v>-15130.39</v>
      </c>
      <c r="L22" s="61">
        <v>-18734.080000000002</v>
      </c>
      <c r="M22" s="61">
        <v>-16871.349999999999</v>
      </c>
      <c r="N22" s="61">
        <v>-10748.22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346</v>
      </c>
      <c r="C24" s="21">
        <v>800768.97111284675</v>
      </c>
      <c r="D24" s="21">
        <f t="shared" ref="D24:N24" si="6">C24+D20+D22</f>
        <v>-167209.26472130133</v>
      </c>
      <c r="E24" s="21">
        <f t="shared" si="6"/>
        <v>-1274953.045661049</v>
      </c>
      <c r="F24" s="21">
        <f t="shared" si="6"/>
        <v>-2584583.3826281838</v>
      </c>
      <c r="G24" s="21">
        <f t="shared" si="6"/>
        <v>-1101545.3602821</v>
      </c>
      <c r="H24" s="21">
        <f t="shared" si="6"/>
        <v>-2470445.8820085009</v>
      </c>
      <c r="I24" s="21">
        <f t="shared" si="6"/>
        <v>-3633847.3049868061</v>
      </c>
      <c r="J24" s="21">
        <f t="shared" si="6"/>
        <v>-4268361.7556912974</v>
      </c>
      <c r="K24" s="21">
        <f t="shared" si="6"/>
        <v>-5025456.0743359243</v>
      </c>
      <c r="L24" s="21">
        <f t="shared" si="6"/>
        <v>-5868212.5594273033</v>
      </c>
      <c r="M24" s="21">
        <f t="shared" si="6"/>
        <v>-4332804.3236228293</v>
      </c>
      <c r="N24" s="21">
        <f t="shared" si="6"/>
        <v>-3050058.3093617489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87" t="s">
        <v>337</v>
      </c>
      <c r="C26" s="289">
        <v>0</v>
      </c>
      <c r="D26" s="289">
        <v>0</v>
      </c>
      <c r="E26" s="289">
        <v>0</v>
      </c>
      <c r="F26" s="289">
        <v>0</v>
      </c>
      <c r="G26" s="288">
        <v>-1.22E-4</v>
      </c>
      <c r="H26" s="290">
        <v>-1.22E-4</v>
      </c>
      <c r="I26" s="290">
        <v>-1.22E-4</v>
      </c>
      <c r="J26" s="290">
        <v>-1.22E-4</v>
      </c>
      <c r="K26" s="290">
        <v>-1.22E-4</v>
      </c>
      <c r="L26" s="290">
        <v>-1.22E-4</v>
      </c>
      <c r="M26" s="290">
        <v>-1.22E-4</v>
      </c>
      <c r="N26" s="290">
        <v>-1.22E-4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285"/>
      <c r="H27" s="285"/>
      <c r="I27" s="285"/>
      <c r="J27" s="285"/>
      <c r="K27" s="285"/>
      <c r="L27" s="285"/>
      <c r="M27" s="285"/>
      <c r="N27" s="285"/>
    </row>
    <row r="28" spans="1:14" x14ac:dyDescent="0.2">
      <c r="A28" s="13">
        <f t="shared" si="1"/>
        <v>21</v>
      </c>
      <c r="B28" s="287" t="s">
        <v>347</v>
      </c>
      <c r="C28" s="289">
        <v>0</v>
      </c>
      <c r="D28" s="289">
        <v>0</v>
      </c>
      <c r="E28" s="289">
        <v>0</v>
      </c>
      <c r="F28" s="289">
        <v>0</v>
      </c>
      <c r="G28" s="289">
        <v>0</v>
      </c>
      <c r="H28" s="289">
        <v>0</v>
      </c>
      <c r="I28" s="289">
        <v>0</v>
      </c>
      <c r="J28" s="289">
        <v>0</v>
      </c>
      <c r="K28" s="289">
        <v>0</v>
      </c>
      <c r="L28" s="289">
        <v>0</v>
      </c>
      <c r="M28" s="289">
        <v>0</v>
      </c>
      <c r="N28" s="289">
        <v>0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179</v>
      </c>
      <c r="C30" s="21">
        <f t="shared" ref="C30:N30" si="7">(C10*C26)+(C14*C28)</f>
        <v>0</v>
      </c>
      <c r="D30" s="21">
        <f t="shared" si="7"/>
        <v>0</v>
      </c>
      <c r="E30" s="21">
        <f t="shared" si="7"/>
        <v>0</v>
      </c>
      <c r="F30" s="21">
        <f t="shared" si="7"/>
        <v>0</v>
      </c>
      <c r="G30" s="21">
        <f t="shared" si="7"/>
        <v>-86899.11211170246</v>
      </c>
      <c r="H30" s="21">
        <f t="shared" si="7"/>
        <v>-79428.326496592956</v>
      </c>
      <c r="I30" s="21">
        <f t="shared" si="7"/>
        <v>-89515.850432274994</v>
      </c>
      <c r="J30" s="21">
        <f t="shared" si="7"/>
        <v>-84625.89627614351</v>
      </c>
      <c r="K30" s="21">
        <f t="shared" si="7"/>
        <v>-78269.44031787412</v>
      </c>
      <c r="L30" s="21">
        <f t="shared" si="7"/>
        <v>-99714.178816961503</v>
      </c>
      <c r="M30" s="21">
        <f t="shared" si="7"/>
        <v>-118838.6177655557</v>
      </c>
      <c r="N30" s="21">
        <f t="shared" si="7"/>
        <v>-146833.79146498675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348</v>
      </c>
      <c r="C32" s="21">
        <v>800768.97111284675</v>
      </c>
      <c r="D32" s="21">
        <f t="shared" ref="D32:N32" si="8">C32+D20+D22-D30</f>
        <v>-167209.26472130133</v>
      </c>
      <c r="E32" s="21">
        <f t="shared" si="8"/>
        <v>-1274953.045661049</v>
      </c>
      <c r="F32" s="21">
        <f t="shared" si="8"/>
        <v>-2584583.3826281838</v>
      </c>
      <c r="G32" s="21">
        <f t="shared" si="8"/>
        <v>-1014646.2481703976</v>
      </c>
      <c r="H32" s="21">
        <f t="shared" si="8"/>
        <v>-2304118.443400206</v>
      </c>
      <c r="I32" s="21">
        <f t="shared" si="8"/>
        <v>-3378004.0159462364</v>
      </c>
      <c r="J32" s="21">
        <f t="shared" si="8"/>
        <v>-3927892.5703745838</v>
      </c>
      <c r="K32" s="21">
        <f t="shared" si="8"/>
        <v>-4606717.448701337</v>
      </c>
      <c r="L32" s="21">
        <f t="shared" si="8"/>
        <v>-5349759.7549757548</v>
      </c>
      <c r="M32" s="21">
        <f t="shared" si="8"/>
        <v>-3695512.9014057256</v>
      </c>
      <c r="N32" s="21">
        <f t="shared" si="8"/>
        <v>-2265933.0956796585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91" t="s">
        <v>350</v>
      </c>
      <c r="C34" s="292">
        <v>0.95238599999999995</v>
      </c>
      <c r="D34" s="292">
        <v>0.95238599999999995</v>
      </c>
      <c r="E34" s="292">
        <v>0.95238599999999995</v>
      </c>
      <c r="F34" s="292">
        <v>0.95238599999999995</v>
      </c>
      <c r="G34" s="292">
        <v>0.95238599999999995</v>
      </c>
      <c r="H34" s="292">
        <v>0.95238599999999995</v>
      </c>
      <c r="I34" s="292">
        <v>0.95238599999999995</v>
      </c>
      <c r="J34" s="292">
        <v>0.95238599999999995</v>
      </c>
      <c r="K34" s="292">
        <v>0.95238599999999995</v>
      </c>
      <c r="L34" s="292">
        <v>0.95238599999999995</v>
      </c>
      <c r="M34" s="292">
        <v>0.95238599999999995</v>
      </c>
      <c r="N34" s="292"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ht="12" thickBot="1" x14ac:dyDescent="0.25">
      <c r="A36" s="13">
        <f t="shared" si="1"/>
        <v>29</v>
      </c>
      <c r="B36" s="12" t="s">
        <v>351</v>
      </c>
      <c r="C36" s="294">
        <f t="shared" ref="C36:N36" si="9">ROUND((C20*C34),2)</f>
        <v>2139070.36</v>
      </c>
      <c r="D36" s="294">
        <f t="shared" si="9"/>
        <v>-923402.33</v>
      </c>
      <c r="E36" s="294">
        <f t="shared" si="9"/>
        <v>-1053179.54</v>
      </c>
      <c r="F36" s="294">
        <f t="shared" si="9"/>
        <v>-1241289.27</v>
      </c>
      <c r="G36" s="294">
        <f t="shared" si="9"/>
        <v>1417949.1</v>
      </c>
      <c r="H36" s="294">
        <f t="shared" si="9"/>
        <v>-1298689.23</v>
      </c>
      <c r="I36" s="294">
        <f t="shared" si="9"/>
        <v>-1098564.3700000001</v>
      </c>
      <c r="J36" s="294">
        <f t="shared" si="9"/>
        <v>-592021.5</v>
      </c>
      <c r="K36" s="294">
        <f t="shared" si="9"/>
        <v>-706636.06</v>
      </c>
      <c r="L36" s="294">
        <f t="shared" si="9"/>
        <v>-784787.4</v>
      </c>
      <c r="M36" s="294">
        <f t="shared" si="9"/>
        <v>1478369.35</v>
      </c>
      <c r="N36" s="294">
        <f t="shared" si="9"/>
        <v>1231905.8</v>
      </c>
    </row>
    <row r="37" spans="1:14" x14ac:dyDescent="0.2">
      <c r="A37" s="13">
        <f t="shared" si="1"/>
        <v>30</v>
      </c>
    </row>
    <row r="38" spans="1:14" ht="12" thickBot="1" x14ac:dyDescent="0.25">
      <c r="A38" s="13">
        <f t="shared" si="1"/>
        <v>31</v>
      </c>
      <c r="B38" s="12" t="s">
        <v>352</v>
      </c>
      <c r="C38" s="294">
        <f t="shared" ref="C38:N38" si="10">ROUND((C30*C34),2)</f>
        <v>0</v>
      </c>
      <c r="D38" s="294">
        <f t="shared" si="10"/>
        <v>0</v>
      </c>
      <c r="E38" s="294">
        <f t="shared" si="10"/>
        <v>0</v>
      </c>
      <c r="F38" s="294">
        <f t="shared" si="10"/>
        <v>0</v>
      </c>
      <c r="G38" s="294">
        <f t="shared" si="10"/>
        <v>-82761.5</v>
      </c>
      <c r="H38" s="294">
        <f t="shared" si="10"/>
        <v>-75646.429999999993</v>
      </c>
      <c r="I38" s="294">
        <f t="shared" si="10"/>
        <v>-85253.64</v>
      </c>
      <c r="J38" s="294">
        <f t="shared" si="10"/>
        <v>-80596.52</v>
      </c>
      <c r="K38" s="294">
        <f t="shared" si="10"/>
        <v>-74542.720000000001</v>
      </c>
      <c r="L38" s="294">
        <f t="shared" si="10"/>
        <v>-94966.39</v>
      </c>
      <c r="M38" s="294">
        <f t="shared" si="10"/>
        <v>-113180.24</v>
      </c>
      <c r="N38" s="294">
        <f t="shared" si="10"/>
        <v>-139842.45000000001</v>
      </c>
    </row>
    <row r="39" spans="1:14" x14ac:dyDescent="0.2">
      <c r="A39" s="13">
        <f t="shared" si="1"/>
        <v>32</v>
      </c>
    </row>
    <row r="40" spans="1:14" s="283" customFormat="1" x14ac:dyDescent="0.2">
      <c r="A40" s="13">
        <f t="shared" si="1"/>
        <v>33</v>
      </c>
      <c r="B40" s="283" t="s">
        <v>362</v>
      </c>
    </row>
    <row r="41" spans="1:14" s="287" customFormat="1" x14ac:dyDescent="0.2">
      <c r="A41" s="13">
        <f t="shared" si="1"/>
        <v>34</v>
      </c>
      <c r="B41" s="287" t="s">
        <v>354</v>
      </c>
    </row>
    <row r="42" spans="1:14" s="291" customFormat="1" x14ac:dyDescent="0.2">
      <c r="A42" s="13">
        <f t="shared" si="1"/>
        <v>35</v>
      </c>
      <c r="B42" s="291" t="s">
        <v>355</v>
      </c>
    </row>
    <row r="43" spans="1:14" x14ac:dyDescent="0.2">
      <c r="A43" s="296"/>
    </row>
    <row r="44" spans="1:14" x14ac:dyDescent="0.2">
      <c r="A44" s="13"/>
    </row>
    <row r="45" spans="1:14" x14ac:dyDescent="0.2">
      <c r="A45" s="13"/>
      <c r="H45" s="21"/>
    </row>
    <row r="46" spans="1:14" x14ac:dyDescent="0.2">
      <c r="A46" s="13"/>
    </row>
    <row r="47" spans="1:14" x14ac:dyDescent="0.2">
      <c r="A47" s="13"/>
    </row>
    <row r="48" spans="1:14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</sheetData>
  <printOptions horizontalCentered="1"/>
  <pageMargins left="0.45" right="0.45" top="0.75" bottom="0.75" header="0.3" footer="0.3"/>
  <pageSetup scale="59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2" tint="-9.9978637043366805E-2"/>
    <pageSetUpPr fitToPage="1"/>
  </sheetPr>
  <dimension ref="A1:N87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C19" sqref="C19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14" width="10.7109375" style="12" bestFit="1" customWidth="1"/>
    <col min="15" max="16384" width="9.14062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363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102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19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365</v>
      </c>
      <c r="C8" s="105">
        <v>7759312.2916817255</v>
      </c>
      <c r="D8" s="105">
        <v>6311178.4105709586</v>
      </c>
      <c r="E8" s="105">
        <v>6983617.2285631448</v>
      </c>
      <c r="F8" s="105">
        <v>5624195.965732675</v>
      </c>
      <c r="G8" s="105">
        <v>5759030.0700000003</v>
      </c>
      <c r="H8" s="105">
        <v>5339426.1500000004</v>
      </c>
      <c r="I8" s="105">
        <v>5895656.9699999997</v>
      </c>
      <c r="J8" s="105">
        <v>6147873.1500000004</v>
      </c>
      <c r="K8" s="105">
        <v>5650372.4500000002</v>
      </c>
      <c r="L8" s="105">
        <v>5643096.9699999997</v>
      </c>
      <c r="M8" s="105">
        <v>6115028.9000000004</v>
      </c>
      <c r="N8" s="105">
        <v>7041745.0199999996</v>
      </c>
    </row>
    <row r="9" spans="1:14" x14ac:dyDescent="0.2">
      <c r="A9" s="13">
        <f t="shared" ref="A9:A42" si="1">A8+1</f>
        <v>2</v>
      </c>
    </row>
    <row r="10" spans="1:14" x14ac:dyDescent="0.2">
      <c r="A10" s="13">
        <f t="shared" si="1"/>
        <v>3</v>
      </c>
      <c r="B10" s="283" t="s">
        <v>333</v>
      </c>
      <c r="C10" s="284">
        <v>259680128.80707723</v>
      </c>
      <c r="D10" s="284">
        <v>232689832.32271749</v>
      </c>
      <c r="E10" s="284">
        <v>243906891.80430868</v>
      </c>
      <c r="F10" s="284">
        <v>210589677.91222811</v>
      </c>
      <c r="G10" s="284">
        <v>214370001.22317934</v>
      </c>
      <c r="H10" s="284">
        <v>197790175.42115113</v>
      </c>
      <c r="I10" s="284">
        <v>225850725.28186691</v>
      </c>
      <c r="J10" s="284">
        <v>223635428.76769739</v>
      </c>
      <c r="K10" s="284">
        <v>195790843.59993997</v>
      </c>
      <c r="L10" s="284">
        <v>215071248.76634002</v>
      </c>
      <c r="M10" s="284">
        <v>229099384.70277846</v>
      </c>
      <c r="N10" s="284">
        <v>245687539.88584337</v>
      </c>
    </row>
    <row r="11" spans="1:14" x14ac:dyDescent="0.2">
      <c r="A11" s="13">
        <f t="shared" si="1"/>
        <v>4</v>
      </c>
      <c r="B11" s="12" t="s">
        <v>366</v>
      </c>
      <c r="C11" s="52">
        <v>2.7550000000000002E-2</v>
      </c>
      <c r="D11" s="52">
        <v>2.7550000000000002E-2</v>
      </c>
      <c r="E11" s="52">
        <v>2.7550000000000002E-2</v>
      </c>
      <c r="F11" s="52">
        <v>2.7550000000000002E-2</v>
      </c>
      <c r="G11" s="285">
        <v>2.6161E-2</v>
      </c>
      <c r="H11" s="217">
        <v>2.6161E-2</v>
      </c>
      <c r="I11" s="217">
        <v>2.6161E-2</v>
      </c>
      <c r="J11" s="217">
        <v>2.6161E-2</v>
      </c>
      <c r="K11" s="217">
        <v>2.6161E-2</v>
      </c>
      <c r="L11" s="217">
        <v>2.6161E-2</v>
      </c>
      <c r="M11" s="217">
        <v>2.6161E-2</v>
      </c>
      <c r="N11" s="217">
        <v>2.6161E-2</v>
      </c>
    </row>
    <row r="12" spans="1:14" x14ac:dyDescent="0.2">
      <c r="A12" s="13">
        <f t="shared" si="1"/>
        <v>5</v>
      </c>
      <c r="B12" s="12" t="s">
        <v>367</v>
      </c>
      <c r="C12" s="21">
        <f t="shared" ref="C12:N12" si="2">C10*C11</f>
        <v>7154187.548634978</v>
      </c>
      <c r="D12" s="21">
        <f t="shared" si="2"/>
        <v>6410604.8804908674</v>
      </c>
      <c r="E12" s="21">
        <f t="shared" si="2"/>
        <v>6719634.8692087047</v>
      </c>
      <c r="F12" s="21">
        <f t="shared" si="2"/>
        <v>5801745.6264818851</v>
      </c>
      <c r="G12" s="21">
        <f t="shared" si="2"/>
        <v>5608133.6019995948</v>
      </c>
      <c r="H12" s="21">
        <f t="shared" si="2"/>
        <v>5174388.7791927345</v>
      </c>
      <c r="I12" s="21">
        <f t="shared" si="2"/>
        <v>5908480.8240989204</v>
      </c>
      <c r="J12" s="21">
        <f t="shared" si="2"/>
        <v>5850526.4519917313</v>
      </c>
      <c r="K12" s="21">
        <f t="shared" si="2"/>
        <v>5122084.2594180293</v>
      </c>
      <c r="L12" s="21">
        <f t="shared" si="2"/>
        <v>5626478.9389762208</v>
      </c>
      <c r="M12" s="21">
        <f t="shared" si="2"/>
        <v>5993469.003209387</v>
      </c>
      <c r="N12" s="21">
        <f t="shared" si="2"/>
        <v>6427431.7309535481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83" t="s">
        <v>334</v>
      </c>
      <c r="C14" s="284">
        <v>0</v>
      </c>
      <c r="D14" s="284">
        <v>0</v>
      </c>
      <c r="E14" s="284">
        <v>0</v>
      </c>
      <c r="F14" s="284">
        <v>0</v>
      </c>
      <c r="G14" s="284">
        <v>-7289891.9633443654</v>
      </c>
      <c r="H14" s="284">
        <v>2994738.326000005</v>
      </c>
      <c r="I14" s="284">
        <v>0</v>
      </c>
      <c r="J14" s="284">
        <v>0</v>
      </c>
      <c r="K14" s="284">
        <v>0</v>
      </c>
      <c r="L14" s="284">
        <v>0</v>
      </c>
      <c r="M14" s="284">
        <v>0</v>
      </c>
      <c r="N14" s="284">
        <v>0</v>
      </c>
    </row>
    <row r="15" spans="1:14" x14ac:dyDescent="0.2">
      <c r="A15" s="13">
        <f t="shared" si="1"/>
        <v>8</v>
      </c>
      <c r="B15" s="12" t="s">
        <v>366</v>
      </c>
      <c r="C15" s="52">
        <v>2.7550000000000002E-2</v>
      </c>
      <c r="D15" s="52">
        <v>2.7550000000000002E-2</v>
      </c>
      <c r="E15" s="52">
        <v>2.7550000000000002E-2</v>
      </c>
      <c r="F15" s="52">
        <v>2.7550000000000002E-2</v>
      </c>
      <c r="G15" s="52">
        <v>2.7550000000000002E-2</v>
      </c>
      <c r="H15" s="52">
        <v>2.7550000000000002E-2</v>
      </c>
      <c r="I15" s="52">
        <v>2.7550000000000002E-2</v>
      </c>
      <c r="J15" s="52">
        <v>2.7550000000000002E-2</v>
      </c>
      <c r="K15" s="52">
        <v>2.7550000000000002E-2</v>
      </c>
      <c r="L15" s="52">
        <v>2.7550000000000002E-2</v>
      </c>
      <c r="M15" s="52">
        <v>2.7550000000000002E-2</v>
      </c>
      <c r="N15" s="52">
        <v>2.7550000000000002E-2</v>
      </c>
    </row>
    <row r="16" spans="1:14" x14ac:dyDescent="0.2">
      <c r="A16" s="13">
        <f t="shared" si="1"/>
        <v>9</v>
      </c>
      <c r="B16" s="12" t="s">
        <v>367</v>
      </c>
      <c r="C16" s="21">
        <f t="shared" ref="C16:N16" si="3">C14*C15</f>
        <v>0</v>
      </c>
      <c r="D16" s="21">
        <f t="shared" si="3"/>
        <v>0</v>
      </c>
      <c r="E16" s="21">
        <f t="shared" si="3"/>
        <v>0</v>
      </c>
      <c r="F16" s="21">
        <f t="shared" si="3"/>
        <v>0</v>
      </c>
      <c r="G16" s="21">
        <f t="shared" si="3"/>
        <v>-200836.52359013728</v>
      </c>
      <c r="H16" s="21">
        <f t="shared" si="3"/>
        <v>82505.040881300141</v>
      </c>
      <c r="I16" s="21">
        <f t="shared" si="3"/>
        <v>0</v>
      </c>
      <c r="J16" s="21">
        <f t="shared" si="3"/>
        <v>0</v>
      </c>
      <c r="K16" s="21">
        <f t="shared" si="3"/>
        <v>0</v>
      </c>
      <c r="L16" s="21">
        <f t="shared" si="3"/>
        <v>0</v>
      </c>
      <c r="M16" s="21">
        <f t="shared" si="3"/>
        <v>0</v>
      </c>
      <c r="N16" s="21">
        <f t="shared" si="3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368</v>
      </c>
      <c r="C18" s="21">
        <f t="shared" ref="C18:L18" si="4">C12+C16</f>
        <v>7154187.548634978</v>
      </c>
      <c r="D18" s="21">
        <f t="shared" si="4"/>
        <v>6410604.8804908674</v>
      </c>
      <c r="E18" s="21">
        <f t="shared" si="4"/>
        <v>6719634.8692087047</v>
      </c>
      <c r="F18" s="21">
        <f t="shared" si="4"/>
        <v>5801745.6264818851</v>
      </c>
      <c r="G18" s="21">
        <f t="shared" si="4"/>
        <v>5407297.0784094576</v>
      </c>
      <c r="H18" s="21">
        <f t="shared" si="4"/>
        <v>5256893.8200740349</v>
      </c>
      <c r="I18" s="21">
        <f t="shared" si="4"/>
        <v>5908480.8240989204</v>
      </c>
      <c r="J18" s="21">
        <f t="shared" si="4"/>
        <v>5850526.4519917313</v>
      </c>
      <c r="K18" s="21">
        <f t="shared" si="4"/>
        <v>5122084.2594180293</v>
      </c>
      <c r="L18" s="21">
        <f t="shared" si="4"/>
        <v>5626478.9389762208</v>
      </c>
      <c r="M18" s="21">
        <f>M12+M16</f>
        <v>5993469.003209387</v>
      </c>
      <c r="N18" s="21">
        <f>N12+N16</f>
        <v>6427431.7309535481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336</v>
      </c>
      <c r="C20" s="21">
        <f t="shared" ref="C20:N20" si="5">C8-C18</f>
        <v>605124.74304674752</v>
      </c>
      <c r="D20" s="21">
        <f t="shared" si="5"/>
        <v>-99426.469919908792</v>
      </c>
      <c r="E20" s="21">
        <f t="shared" si="5"/>
        <v>263982.35935444012</v>
      </c>
      <c r="F20" s="21">
        <f t="shared" si="5"/>
        <v>-177549.66074921004</v>
      </c>
      <c r="G20" s="21">
        <f t="shared" si="5"/>
        <v>351732.99159054272</v>
      </c>
      <c r="H20" s="21">
        <f t="shared" si="5"/>
        <v>82532.329925965518</v>
      </c>
      <c r="I20" s="21">
        <f t="shared" si="5"/>
        <v>-12823.85409892071</v>
      </c>
      <c r="J20" s="21">
        <f t="shared" si="5"/>
        <v>297346.69800826907</v>
      </c>
      <c r="K20" s="21">
        <f t="shared" si="5"/>
        <v>528288.19058197085</v>
      </c>
      <c r="L20" s="21">
        <f t="shared" si="5"/>
        <v>16618.031023778953</v>
      </c>
      <c r="M20" s="21">
        <f t="shared" si="5"/>
        <v>121559.89679061342</v>
      </c>
      <c r="N20" s="21">
        <f t="shared" si="5"/>
        <v>614313.28904645145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345</v>
      </c>
      <c r="C22" s="61">
        <v>329.85</v>
      </c>
      <c r="D22" s="61">
        <v>1245.52</v>
      </c>
      <c r="E22" s="61">
        <v>1523.05</v>
      </c>
      <c r="F22" s="61">
        <v>1755.21</v>
      </c>
      <c r="G22" s="61">
        <v>2087.6999999999998</v>
      </c>
      <c r="H22" s="61">
        <v>2903.24</v>
      </c>
      <c r="I22" s="61">
        <v>3224.65</v>
      </c>
      <c r="J22" s="61">
        <v>3805.94</v>
      </c>
      <c r="K22" s="61">
        <v>5390.84</v>
      </c>
      <c r="L22" s="61">
        <v>6823.74</v>
      </c>
      <c r="M22" s="61">
        <v>7149.8</v>
      </c>
      <c r="N22" s="61">
        <v>8656.01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346</v>
      </c>
      <c r="C24" s="21">
        <v>381690.71519019583</v>
      </c>
      <c r="D24" s="21">
        <f t="shared" ref="D24:N24" si="6">C24+D20+D22</f>
        <v>283509.76527028705</v>
      </c>
      <c r="E24" s="21">
        <f t="shared" si="6"/>
        <v>549015.17462472722</v>
      </c>
      <c r="F24" s="21">
        <f t="shared" si="6"/>
        <v>373220.7238755172</v>
      </c>
      <c r="G24" s="21">
        <f t="shared" si="6"/>
        <v>727041.41546605993</v>
      </c>
      <c r="H24" s="21">
        <f t="shared" si="6"/>
        <v>812476.98539202544</v>
      </c>
      <c r="I24" s="21">
        <f t="shared" si="6"/>
        <v>802877.78129310475</v>
      </c>
      <c r="J24" s="21">
        <f t="shared" si="6"/>
        <v>1104030.4193013739</v>
      </c>
      <c r="K24" s="21">
        <f t="shared" si="6"/>
        <v>1637709.4498833448</v>
      </c>
      <c r="L24" s="21">
        <f t="shared" si="6"/>
        <v>1661151.2209071238</v>
      </c>
      <c r="M24" s="21">
        <f t="shared" si="6"/>
        <v>1789860.9176977372</v>
      </c>
      <c r="N24" s="21">
        <f t="shared" si="6"/>
        <v>2412830.2167441882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87" t="s">
        <v>337</v>
      </c>
      <c r="C26" s="289">
        <v>0</v>
      </c>
      <c r="D26" s="289">
        <v>0</v>
      </c>
      <c r="E26" s="289">
        <v>0</v>
      </c>
      <c r="F26" s="289">
        <v>0</v>
      </c>
      <c r="G26" s="288">
        <v>-6.2000000000000003E-5</v>
      </c>
      <c r="H26" s="290">
        <f t="shared" ref="H26:N26" si="7">$G$26</f>
        <v>-6.2000000000000003E-5</v>
      </c>
      <c r="I26" s="290">
        <f t="shared" si="7"/>
        <v>-6.2000000000000003E-5</v>
      </c>
      <c r="J26" s="290">
        <f t="shared" si="7"/>
        <v>-6.2000000000000003E-5</v>
      </c>
      <c r="K26" s="290">
        <f t="shared" si="7"/>
        <v>-6.2000000000000003E-5</v>
      </c>
      <c r="L26" s="290">
        <f t="shared" si="7"/>
        <v>-6.2000000000000003E-5</v>
      </c>
      <c r="M26" s="290">
        <f t="shared" si="7"/>
        <v>-6.2000000000000003E-5</v>
      </c>
      <c r="N26" s="290">
        <f t="shared" si="7"/>
        <v>-6.2000000000000003E-5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4" x14ac:dyDescent="0.2">
      <c r="A28" s="13">
        <f t="shared" si="1"/>
        <v>21</v>
      </c>
      <c r="B28" s="287" t="s">
        <v>347</v>
      </c>
      <c r="C28" s="289">
        <v>0</v>
      </c>
      <c r="D28" s="289">
        <v>0</v>
      </c>
      <c r="E28" s="289">
        <v>0</v>
      </c>
      <c r="F28" s="289">
        <v>0</v>
      </c>
      <c r="G28" s="289">
        <v>0</v>
      </c>
      <c r="H28" s="289">
        <v>0</v>
      </c>
      <c r="I28" s="289">
        <v>0</v>
      </c>
      <c r="J28" s="289">
        <v>0</v>
      </c>
      <c r="K28" s="289">
        <v>0</v>
      </c>
      <c r="L28" s="289">
        <v>0</v>
      </c>
      <c r="M28" s="289">
        <v>0</v>
      </c>
      <c r="N28" s="289">
        <v>0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179</v>
      </c>
      <c r="C30" s="21">
        <f t="shared" ref="C30:N30" si="8">(C10*C26)+(C14*C28)</f>
        <v>0</v>
      </c>
      <c r="D30" s="21">
        <f t="shared" si="8"/>
        <v>0</v>
      </c>
      <c r="E30" s="21">
        <f t="shared" si="8"/>
        <v>0</v>
      </c>
      <c r="F30" s="21">
        <f t="shared" si="8"/>
        <v>0</v>
      </c>
      <c r="G30" s="21">
        <f t="shared" si="8"/>
        <v>-13290.940075837119</v>
      </c>
      <c r="H30" s="21">
        <f t="shared" si="8"/>
        <v>-12262.990876111371</v>
      </c>
      <c r="I30" s="21">
        <f t="shared" si="8"/>
        <v>-14002.744967475748</v>
      </c>
      <c r="J30" s="21">
        <f t="shared" si="8"/>
        <v>-13865.396583597239</v>
      </c>
      <c r="K30" s="21">
        <f t="shared" si="8"/>
        <v>-12139.032303196278</v>
      </c>
      <c r="L30" s="21">
        <f t="shared" si="8"/>
        <v>-13334.417423513081</v>
      </c>
      <c r="M30" s="21">
        <f t="shared" si="8"/>
        <v>-14204.161851572266</v>
      </c>
      <c r="N30" s="21">
        <f t="shared" si="8"/>
        <v>-15232.62747292229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348</v>
      </c>
      <c r="C32" s="21">
        <v>381690.71519019583</v>
      </c>
      <c r="D32" s="21">
        <f t="shared" ref="D32:N32" si="9">C32+D20+D22-D30</f>
        <v>283509.76527028705</v>
      </c>
      <c r="E32" s="21">
        <f t="shared" si="9"/>
        <v>549015.17462472722</v>
      </c>
      <c r="F32" s="21">
        <f t="shared" si="9"/>
        <v>373220.7238755172</v>
      </c>
      <c r="G32" s="21">
        <f t="shared" si="9"/>
        <v>740332.35554189701</v>
      </c>
      <c r="H32" s="21">
        <f t="shared" si="9"/>
        <v>838030.91634397383</v>
      </c>
      <c r="I32" s="21">
        <f t="shared" si="9"/>
        <v>842434.45721252891</v>
      </c>
      <c r="J32" s="21">
        <f t="shared" si="9"/>
        <v>1157452.4918043951</v>
      </c>
      <c r="K32" s="21">
        <f t="shared" si="9"/>
        <v>1703270.5546895624</v>
      </c>
      <c r="L32" s="21">
        <f t="shared" si="9"/>
        <v>1740046.7431368544</v>
      </c>
      <c r="M32" s="21">
        <f t="shared" si="9"/>
        <v>1882960.6017790402</v>
      </c>
      <c r="N32" s="21">
        <f t="shared" si="9"/>
        <v>2521162.5282984134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91" t="s">
        <v>350</v>
      </c>
      <c r="C34" s="292">
        <v>0.95238599999999995</v>
      </c>
      <c r="D34" s="292">
        <v>0.95238599999999995</v>
      </c>
      <c r="E34" s="292">
        <v>0.95238599999999995</v>
      </c>
      <c r="F34" s="292">
        <v>0.95238599999999995</v>
      </c>
      <c r="G34" s="292">
        <v>0.95238599999999995</v>
      </c>
      <c r="H34" s="292">
        <v>0.95238599999999995</v>
      </c>
      <c r="I34" s="292">
        <v>0.95238599999999995</v>
      </c>
      <c r="J34" s="292">
        <v>0.95238599999999995</v>
      </c>
      <c r="K34" s="292">
        <v>0.95238599999999995</v>
      </c>
      <c r="L34" s="292">
        <v>0.95238599999999995</v>
      </c>
      <c r="M34" s="292">
        <v>0.95238599999999995</v>
      </c>
      <c r="N34" s="292"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ht="12" thickBot="1" x14ac:dyDescent="0.25">
      <c r="A36" s="13">
        <f t="shared" si="1"/>
        <v>29</v>
      </c>
      <c r="B36" s="12" t="s">
        <v>351</v>
      </c>
      <c r="C36" s="294">
        <f t="shared" ref="C36:N36" si="10">ROUND((C20*C34),2)</f>
        <v>576312.32999999996</v>
      </c>
      <c r="D36" s="294">
        <f t="shared" si="10"/>
        <v>-94692.38</v>
      </c>
      <c r="E36" s="294">
        <f t="shared" si="10"/>
        <v>251413.1</v>
      </c>
      <c r="F36" s="294">
        <f t="shared" si="10"/>
        <v>-169095.81</v>
      </c>
      <c r="G36" s="294">
        <f t="shared" si="10"/>
        <v>334985.58</v>
      </c>
      <c r="H36" s="294">
        <f t="shared" si="10"/>
        <v>78602.64</v>
      </c>
      <c r="I36" s="294">
        <f t="shared" si="10"/>
        <v>-12213.26</v>
      </c>
      <c r="J36" s="294">
        <f t="shared" si="10"/>
        <v>283188.83</v>
      </c>
      <c r="K36" s="294">
        <f t="shared" si="10"/>
        <v>503134.28</v>
      </c>
      <c r="L36" s="294">
        <f t="shared" si="10"/>
        <v>15826.78</v>
      </c>
      <c r="M36" s="294">
        <f t="shared" si="10"/>
        <v>115771.94</v>
      </c>
      <c r="N36" s="294">
        <f t="shared" si="10"/>
        <v>585063.38</v>
      </c>
    </row>
    <row r="37" spans="1:14" x14ac:dyDescent="0.2">
      <c r="A37" s="13">
        <f t="shared" si="1"/>
        <v>30</v>
      </c>
    </row>
    <row r="38" spans="1:14" ht="12" thickBot="1" x14ac:dyDescent="0.25">
      <c r="A38" s="13">
        <f t="shared" si="1"/>
        <v>31</v>
      </c>
      <c r="B38" s="12" t="s">
        <v>352</v>
      </c>
      <c r="C38" s="294">
        <f t="shared" ref="C38:N38" si="11">ROUND((C30*C34),2)</f>
        <v>0</v>
      </c>
      <c r="D38" s="294">
        <f t="shared" si="11"/>
        <v>0</v>
      </c>
      <c r="E38" s="294">
        <f t="shared" si="11"/>
        <v>0</v>
      </c>
      <c r="F38" s="294">
        <f t="shared" si="11"/>
        <v>0</v>
      </c>
      <c r="G38" s="294">
        <f t="shared" si="11"/>
        <v>-12658.11</v>
      </c>
      <c r="H38" s="294">
        <f t="shared" si="11"/>
        <v>-11679.1</v>
      </c>
      <c r="I38" s="294">
        <f t="shared" si="11"/>
        <v>-13336.02</v>
      </c>
      <c r="J38" s="294">
        <f t="shared" si="11"/>
        <v>-13205.21</v>
      </c>
      <c r="K38" s="294">
        <f t="shared" si="11"/>
        <v>-11561.04</v>
      </c>
      <c r="L38" s="294">
        <f t="shared" si="11"/>
        <v>-12699.51</v>
      </c>
      <c r="M38" s="294">
        <f t="shared" si="11"/>
        <v>-13527.84</v>
      </c>
      <c r="N38" s="294">
        <f t="shared" si="11"/>
        <v>-14507.34</v>
      </c>
    </row>
    <row r="39" spans="1:14" x14ac:dyDescent="0.2">
      <c r="A39" s="13">
        <f t="shared" si="1"/>
        <v>32</v>
      </c>
    </row>
    <row r="40" spans="1:14" s="283" customFormat="1" x14ac:dyDescent="0.2">
      <c r="A40" s="13">
        <f t="shared" si="1"/>
        <v>33</v>
      </c>
      <c r="B40" s="283" t="s">
        <v>362</v>
      </c>
    </row>
    <row r="41" spans="1:14" s="287" customFormat="1" x14ac:dyDescent="0.2">
      <c r="A41" s="13">
        <f t="shared" si="1"/>
        <v>34</v>
      </c>
      <c r="B41" s="287" t="s">
        <v>354</v>
      </c>
    </row>
    <row r="42" spans="1:14" s="291" customFormat="1" x14ac:dyDescent="0.2">
      <c r="A42" s="13">
        <f t="shared" si="1"/>
        <v>35</v>
      </c>
      <c r="B42" s="291" t="s">
        <v>355</v>
      </c>
    </row>
    <row r="43" spans="1:14" x14ac:dyDescent="0.2">
      <c r="A43" s="296"/>
    </row>
    <row r="44" spans="1:14" x14ac:dyDescent="0.2">
      <c r="A44" s="13"/>
    </row>
    <row r="45" spans="1:14" x14ac:dyDescent="0.2">
      <c r="A45" s="13"/>
      <c r="H45" s="21"/>
    </row>
    <row r="46" spans="1:14" x14ac:dyDescent="0.2">
      <c r="A46" s="13"/>
    </row>
    <row r="47" spans="1:14" x14ac:dyDescent="0.2">
      <c r="A47" s="13"/>
    </row>
    <row r="48" spans="1:14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</sheetData>
  <printOptions horizontalCentered="1"/>
  <pageMargins left="0.45" right="0.45" top="0.75" bottom="0.75" header="0.3" footer="0.3"/>
  <pageSetup scale="62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2" tint="-9.9978637043366805E-2"/>
    <pageSetUpPr fitToPage="1"/>
  </sheetPr>
  <dimension ref="A1:N87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E37" sqref="E37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14" width="10.7109375" style="12" bestFit="1" customWidth="1"/>
    <col min="15" max="16384" width="9.14062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363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103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19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365</v>
      </c>
      <c r="C8" s="105">
        <v>7197855.9265863048</v>
      </c>
      <c r="D8" s="105">
        <v>6600315.2367277034</v>
      </c>
      <c r="E8" s="105">
        <v>7223459.9209639924</v>
      </c>
      <c r="F8" s="105">
        <v>5752171.1186450766</v>
      </c>
      <c r="G8" s="105">
        <v>5838904.9900000002</v>
      </c>
      <c r="H8" s="105">
        <v>6218563.0899999999</v>
      </c>
      <c r="I8" s="105">
        <v>6370028.6500000004</v>
      </c>
      <c r="J8" s="105">
        <v>6067478.7999999998</v>
      </c>
      <c r="K8" s="105">
        <v>6474698.6299999999</v>
      </c>
      <c r="L8" s="105">
        <v>6170830.2599999998</v>
      </c>
      <c r="M8" s="105">
        <v>6297785.6399999997</v>
      </c>
      <c r="N8" s="105">
        <v>7192855.21</v>
      </c>
    </row>
    <row r="9" spans="1:14" x14ac:dyDescent="0.2">
      <c r="A9" s="13">
        <f t="shared" ref="A9:A42" si="1">A8+1</f>
        <v>2</v>
      </c>
    </row>
    <row r="10" spans="1:14" x14ac:dyDescent="0.2">
      <c r="A10" s="13">
        <f t="shared" si="1"/>
        <v>3</v>
      </c>
      <c r="B10" s="283" t="s">
        <v>333</v>
      </c>
      <c r="C10" s="284">
        <v>277038864.8320539</v>
      </c>
      <c r="D10" s="284">
        <v>266425319.33618107</v>
      </c>
      <c r="E10" s="284">
        <v>277042464.33418345</v>
      </c>
      <c r="F10" s="284">
        <v>249753119.76247516</v>
      </c>
      <c r="G10" s="284">
        <v>262418429.77195403</v>
      </c>
      <c r="H10" s="284">
        <v>235805787.92832235</v>
      </c>
      <c r="I10" s="284">
        <v>276676718.4260093</v>
      </c>
      <c r="J10" s="284">
        <v>260768868.74099997</v>
      </c>
      <c r="K10" s="284">
        <v>232246675.68550998</v>
      </c>
      <c r="L10" s="284">
        <v>253160249.06660438</v>
      </c>
      <c r="M10" s="284">
        <v>255288493.32102069</v>
      </c>
      <c r="N10" s="284">
        <v>276814361.34753126</v>
      </c>
    </row>
    <row r="11" spans="1:14" x14ac:dyDescent="0.2">
      <c r="A11" s="13">
        <f t="shared" si="1"/>
        <v>4</v>
      </c>
      <c r="B11" s="12" t="s">
        <v>366</v>
      </c>
      <c r="C11" s="52">
        <v>2.6896E-2</v>
      </c>
      <c r="D11" s="52">
        <v>2.6896E-2</v>
      </c>
      <c r="E11" s="52">
        <v>2.6896E-2</v>
      </c>
      <c r="F11" s="52">
        <v>2.6896E-2</v>
      </c>
      <c r="G11" s="285">
        <v>2.554E-2</v>
      </c>
      <c r="H11" s="217">
        <v>2.554E-2</v>
      </c>
      <c r="I11" s="217">
        <v>2.554E-2</v>
      </c>
      <c r="J11" s="217">
        <v>2.554E-2</v>
      </c>
      <c r="K11" s="217">
        <v>2.554E-2</v>
      </c>
      <c r="L11" s="217">
        <v>2.554E-2</v>
      </c>
      <c r="M11" s="217">
        <v>2.554E-2</v>
      </c>
      <c r="N11" s="217">
        <v>2.554E-2</v>
      </c>
    </row>
    <row r="12" spans="1:14" x14ac:dyDescent="0.2">
      <c r="A12" s="13">
        <f t="shared" si="1"/>
        <v>5</v>
      </c>
      <c r="B12" s="12" t="s">
        <v>367</v>
      </c>
      <c r="C12" s="21">
        <f t="shared" ref="C12:N12" si="2">C10*C11</f>
        <v>7451237.308522922</v>
      </c>
      <c r="D12" s="21">
        <f t="shared" si="2"/>
        <v>7165775.3888659263</v>
      </c>
      <c r="E12" s="21">
        <f t="shared" si="2"/>
        <v>7451334.1207321985</v>
      </c>
      <c r="F12" s="21">
        <f t="shared" si="2"/>
        <v>6717359.9091315316</v>
      </c>
      <c r="G12" s="21">
        <f t="shared" si="2"/>
        <v>6702166.6963757062</v>
      </c>
      <c r="H12" s="21">
        <f t="shared" si="2"/>
        <v>6022479.8236893527</v>
      </c>
      <c r="I12" s="21">
        <f t="shared" si="2"/>
        <v>7066323.3886002777</v>
      </c>
      <c r="J12" s="21">
        <f t="shared" si="2"/>
        <v>6660036.9076451389</v>
      </c>
      <c r="K12" s="21">
        <f t="shared" si="2"/>
        <v>5931580.0970079247</v>
      </c>
      <c r="L12" s="21">
        <f t="shared" si="2"/>
        <v>6465712.7611610759</v>
      </c>
      <c r="M12" s="21">
        <f t="shared" si="2"/>
        <v>6520068.1194188688</v>
      </c>
      <c r="N12" s="21">
        <f t="shared" si="2"/>
        <v>7069838.7888159482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83" t="s">
        <v>334</v>
      </c>
      <c r="C14" s="284">
        <v>0</v>
      </c>
      <c r="D14" s="284">
        <v>0</v>
      </c>
      <c r="E14" s="284">
        <v>0</v>
      </c>
      <c r="F14" s="284">
        <v>0</v>
      </c>
      <c r="G14" s="284">
        <v>-5391391.1262229979</v>
      </c>
      <c r="H14" s="284">
        <v>4562489.5300000012</v>
      </c>
      <c r="I14" s="284">
        <v>0</v>
      </c>
      <c r="J14" s="284">
        <v>0</v>
      </c>
      <c r="K14" s="284">
        <v>0</v>
      </c>
      <c r="L14" s="284">
        <v>0</v>
      </c>
      <c r="M14" s="284">
        <v>0</v>
      </c>
      <c r="N14" s="284">
        <v>0</v>
      </c>
    </row>
    <row r="15" spans="1:14" x14ac:dyDescent="0.2">
      <c r="A15" s="13">
        <f t="shared" si="1"/>
        <v>8</v>
      </c>
      <c r="B15" s="12" t="s">
        <v>366</v>
      </c>
      <c r="C15" s="52">
        <v>2.6896E-2</v>
      </c>
      <c r="D15" s="52">
        <v>2.6896E-2</v>
      </c>
      <c r="E15" s="52">
        <v>2.6896E-2</v>
      </c>
      <c r="F15" s="52">
        <v>2.6896E-2</v>
      </c>
      <c r="G15" s="52">
        <v>2.6896E-2</v>
      </c>
      <c r="H15" s="52">
        <v>2.6896E-2</v>
      </c>
      <c r="I15" s="52">
        <v>2.6896E-2</v>
      </c>
      <c r="J15" s="52">
        <v>2.6896E-2</v>
      </c>
      <c r="K15" s="52">
        <v>2.6896E-2</v>
      </c>
      <c r="L15" s="52">
        <v>2.6896E-2</v>
      </c>
      <c r="M15" s="52">
        <v>2.6896E-2</v>
      </c>
      <c r="N15" s="52">
        <v>2.6896E-2</v>
      </c>
    </row>
    <row r="16" spans="1:14" x14ac:dyDescent="0.2">
      <c r="A16" s="13">
        <f t="shared" si="1"/>
        <v>9</v>
      </c>
      <c r="B16" s="12" t="s">
        <v>367</v>
      </c>
      <c r="C16" s="21">
        <f t="shared" ref="C16:N16" si="3">C14*C15</f>
        <v>0</v>
      </c>
      <c r="D16" s="21">
        <f t="shared" si="3"/>
        <v>0</v>
      </c>
      <c r="E16" s="21">
        <f t="shared" si="3"/>
        <v>0</v>
      </c>
      <c r="F16" s="21">
        <f t="shared" si="3"/>
        <v>0</v>
      </c>
      <c r="G16" s="21">
        <f t="shared" si="3"/>
        <v>-145006.85573089376</v>
      </c>
      <c r="H16" s="21">
        <f t="shared" si="3"/>
        <v>122712.71839888002</v>
      </c>
      <c r="I16" s="21">
        <f t="shared" si="3"/>
        <v>0</v>
      </c>
      <c r="J16" s="21">
        <f t="shared" si="3"/>
        <v>0</v>
      </c>
      <c r="K16" s="21">
        <f t="shared" si="3"/>
        <v>0</v>
      </c>
      <c r="L16" s="21">
        <f t="shared" si="3"/>
        <v>0</v>
      </c>
      <c r="M16" s="21">
        <f t="shared" si="3"/>
        <v>0</v>
      </c>
      <c r="N16" s="21">
        <f t="shared" si="3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368</v>
      </c>
      <c r="C18" s="21">
        <f t="shared" ref="C18:L18" si="4">C12+C16</f>
        <v>7451237.308522922</v>
      </c>
      <c r="D18" s="21">
        <f t="shared" si="4"/>
        <v>7165775.3888659263</v>
      </c>
      <c r="E18" s="21">
        <f t="shared" si="4"/>
        <v>7451334.1207321985</v>
      </c>
      <c r="F18" s="21">
        <f t="shared" si="4"/>
        <v>6717359.9091315316</v>
      </c>
      <c r="G18" s="21">
        <f t="shared" si="4"/>
        <v>6557159.8406448122</v>
      </c>
      <c r="H18" s="21">
        <f t="shared" si="4"/>
        <v>6145192.5420882329</v>
      </c>
      <c r="I18" s="21">
        <f t="shared" si="4"/>
        <v>7066323.3886002777</v>
      </c>
      <c r="J18" s="21">
        <f t="shared" si="4"/>
        <v>6660036.9076451389</v>
      </c>
      <c r="K18" s="21">
        <f t="shared" si="4"/>
        <v>5931580.0970079247</v>
      </c>
      <c r="L18" s="21">
        <f t="shared" si="4"/>
        <v>6465712.7611610759</v>
      </c>
      <c r="M18" s="21">
        <f>M12+M16</f>
        <v>6520068.1194188688</v>
      </c>
      <c r="N18" s="21">
        <f>N12+N16</f>
        <v>7069838.7888159482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336</v>
      </c>
      <c r="C20" s="21">
        <f t="shared" ref="C20:N20" si="5">C8-C18</f>
        <v>-253381.3819366172</v>
      </c>
      <c r="D20" s="21">
        <f t="shared" si="5"/>
        <v>-565460.15213822294</v>
      </c>
      <c r="E20" s="21">
        <f t="shared" si="5"/>
        <v>-227874.1997682061</v>
      </c>
      <c r="F20" s="21">
        <f t="shared" si="5"/>
        <v>-965188.79048645496</v>
      </c>
      <c r="G20" s="21">
        <f t="shared" si="5"/>
        <v>-718254.85064481199</v>
      </c>
      <c r="H20" s="21">
        <f t="shared" si="5"/>
        <v>73370.547911766917</v>
      </c>
      <c r="I20" s="21">
        <f t="shared" si="5"/>
        <v>-696294.73860027734</v>
      </c>
      <c r="J20" s="21">
        <f t="shared" si="5"/>
        <v>-592558.1076451391</v>
      </c>
      <c r="K20" s="21">
        <f t="shared" si="5"/>
        <v>543118.5329920752</v>
      </c>
      <c r="L20" s="21">
        <f t="shared" si="5"/>
        <v>-294882.50116107613</v>
      </c>
      <c r="M20" s="21">
        <f t="shared" si="5"/>
        <v>-222282.47941886913</v>
      </c>
      <c r="N20" s="21">
        <f t="shared" si="5"/>
        <v>123016.42118405178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345</v>
      </c>
      <c r="C22" s="61">
        <v>-489.11</v>
      </c>
      <c r="D22" s="61">
        <v>-1804.6</v>
      </c>
      <c r="E22" s="61">
        <v>-3142.57</v>
      </c>
      <c r="F22" s="61">
        <v>-5421.53</v>
      </c>
      <c r="G22" s="61">
        <v>-8407.65</v>
      </c>
      <c r="H22" s="61">
        <v>-9551.56</v>
      </c>
      <c r="I22" s="61">
        <v>-11180.99</v>
      </c>
      <c r="J22" s="61">
        <v>-13579.71</v>
      </c>
      <c r="K22" s="61">
        <v>-13671.72</v>
      </c>
      <c r="L22" s="61">
        <v>-13970.2</v>
      </c>
      <c r="M22" s="61">
        <v>-14988.11</v>
      </c>
      <c r="N22" s="61">
        <v>-15183.5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346</v>
      </c>
      <c r="C24" s="21">
        <v>-291667.93551685807</v>
      </c>
      <c r="D24" s="21">
        <f t="shared" ref="D24:N24" si="6">C24+D20+D22</f>
        <v>-858932.68765508092</v>
      </c>
      <c r="E24" s="21">
        <f t="shared" si="6"/>
        <v>-1089949.4574232872</v>
      </c>
      <c r="F24" s="21">
        <f t="shared" si="6"/>
        <v>-2060559.7779097422</v>
      </c>
      <c r="G24" s="21">
        <f t="shared" si="6"/>
        <v>-2787222.2785545541</v>
      </c>
      <c r="H24" s="21">
        <f t="shared" si="6"/>
        <v>-2723403.2906427872</v>
      </c>
      <c r="I24" s="21">
        <f t="shared" si="6"/>
        <v>-3430879.0192430648</v>
      </c>
      <c r="J24" s="21">
        <f t="shared" si="6"/>
        <v>-4037016.8368882039</v>
      </c>
      <c r="K24" s="21">
        <f t="shared" si="6"/>
        <v>-3507570.0238961289</v>
      </c>
      <c r="L24" s="21">
        <f t="shared" si="6"/>
        <v>-3816422.7250572052</v>
      </c>
      <c r="M24" s="21">
        <f t="shared" si="6"/>
        <v>-4053693.3144760742</v>
      </c>
      <c r="N24" s="21">
        <f t="shared" si="6"/>
        <v>-3945860.3932920224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87" t="s">
        <v>337</v>
      </c>
      <c r="C26" s="289">
        <v>0</v>
      </c>
      <c r="D26" s="289">
        <v>0</v>
      </c>
      <c r="E26" s="289">
        <v>0</v>
      </c>
      <c r="F26" s="289">
        <v>0</v>
      </c>
      <c r="G26" s="288">
        <v>0</v>
      </c>
      <c r="H26" s="290">
        <v>0</v>
      </c>
      <c r="I26" s="290">
        <v>0</v>
      </c>
      <c r="J26" s="290">
        <v>0</v>
      </c>
      <c r="K26" s="290">
        <v>0</v>
      </c>
      <c r="L26" s="290">
        <v>0</v>
      </c>
      <c r="M26" s="290">
        <v>0</v>
      </c>
      <c r="N26" s="290">
        <v>0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4" x14ac:dyDescent="0.2">
      <c r="A28" s="13">
        <f t="shared" si="1"/>
        <v>21</v>
      </c>
      <c r="B28" s="287" t="s">
        <v>347</v>
      </c>
      <c r="C28" s="289">
        <v>0</v>
      </c>
      <c r="D28" s="289">
        <v>0</v>
      </c>
      <c r="E28" s="289">
        <v>0</v>
      </c>
      <c r="F28" s="289">
        <v>0</v>
      </c>
      <c r="G28" s="289">
        <v>0</v>
      </c>
      <c r="H28" s="289">
        <v>0</v>
      </c>
      <c r="I28" s="289">
        <v>0</v>
      </c>
      <c r="J28" s="289">
        <v>0</v>
      </c>
      <c r="K28" s="289">
        <v>0</v>
      </c>
      <c r="L28" s="289">
        <v>0</v>
      </c>
      <c r="M28" s="289">
        <v>0</v>
      </c>
      <c r="N28" s="289">
        <v>0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179</v>
      </c>
      <c r="C30" s="21">
        <f t="shared" ref="C30:N30" si="7">(C10*C26)+(C14*C28)</f>
        <v>0</v>
      </c>
      <c r="D30" s="21">
        <f t="shared" si="7"/>
        <v>0</v>
      </c>
      <c r="E30" s="21">
        <f t="shared" si="7"/>
        <v>0</v>
      </c>
      <c r="F30" s="21">
        <f t="shared" si="7"/>
        <v>0</v>
      </c>
      <c r="G30" s="21">
        <f t="shared" si="7"/>
        <v>0</v>
      </c>
      <c r="H30" s="21">
        <f t="shared" si="7"/>
        <v>0</v>
      </c>
      <c r="I30" s="21">
        <f t="shared" si="7"/>
        <v>0</v>
      </c>
      <c r="J30" s="21">
        <f t="shared" si="7"/>
        <v>0</v>
      </c>
      <c r="K30" s="21">
        <f t="shared" si="7"/>
        <v>0</v>
      </c>
      <c r="L30" s="21">
        <f t="shared" si="7"/>
        <v>0</v>
      </c>
      <c r="M30" s="21">
        <f t="shared" si="7"/>
        <v>0</v>
      </c>
      <c r="N30" s="21">
        <f t="shared" si="7"/>
        <v>0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348</v>
      </c>
      <c r="C32" s="21">
        <v>-291667.93551685807</v>
      </c>
      <c r="D32" s="21">
        <f t="shared" ref="D32:N32" si="8">C32+D20+D22-D30</f>
        <v>-858932.68765508092</v>
      </c>
      <c r="E32" s="21">
        <f t="shared" si="8"/>
        <v>-1089949.4574232872</v>
      </c>
      <c r="F32" s="21">
        <f t="shared" si="8"/>
        <v>-2060559.7779097422</v>
      </c>
      <c r="G32" s="21">
        <f t="shared" si="8"/>
        <v>-2787222.2785545541</v>
      </c>
      <c r="H32" s="21">
        <f t="shared" si="8"/>
        <v>-2723403.2906427872</v>
      </c>
      <c r="I32" s="21">
        <f t="shared" si="8"/>
        <v>-3430879.0192430648</v>
      </c>
      <c r="J32" s="21">
        <f t="shared" si="8"/>
        <v>-4037016.8368882039</v>
      </c>
      <c r="K32" s="21">
        <f t="shared" si="8"/>
        <v>-3507570.0238961289</v>
      </c>
      <c r="L32" s="21">
        <f t="shared" si="8"/>
        <v>-3816422.7250572052</v>
      </c>
      <c r="M32" s="21">
        <f t="shared" si="8"/>
        <v>-4053693.3144760742</v>
      </c>
      <c r="N32" s="21">
        <f t="shared" si="8"/>
        <v>-3945860.3932920224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91" t="s">
        <v>350</v>
      </c>
      <c r="C34" s="292">
        <v>0.95238599999999995</v>
      </c>
      <c r="D34" s="292">
        <v>0.95238599999999995</v>
      </c>
      <c r="E34" s="292">
        <v>0.95238599999999995</v>
      </c>
      <c r="F34" s="292">
        <v>0.95238599999999995</v>
      </c>
      <c r="G34" s="292">
        <v>0.95238599999999995</v>
      </c>
      <c r="H34" s="292">
        <v>0.95238599999999995</v>
      </c>
      <c r="I34" s="292">
        <v>0.95238599999999995</v>
      </c>
      <c r="J34" s="292">
        <v>0.95238599999999995</v>
      </c>
      <c r="K34" s="292">
        <v>0.95238599999999995</v>
      </c>
      <c r="L34" s="292">
        <v>0.95238599999999995</v>
      </c>
      <c r="M34" s="292">
        <v>0.95238599999999995</v>
      </c>
      <c r="N34" s="292"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ht="12" thickBot="1" x14ac:dyDescent="0.25">
      <c r="A36" s="13">
        <f t="shared" si="1"/>
        <v>29</v>
      </c>
      <c r="B36" s="12" t="s">
        <v>351</v>
      </c>
      <c r="C36" s="294">
        <f t="shared" ref="C36:N36" si="9">ROUND((C20*C34),2)</f>
        <v>-241316.88</v>
      </c>
      <c r="D36" s="294">
        <f t="shared" si="9"/>
        <v>-538536.32999999996</v>
      </c>
      <c r="E36" s="294">
        <f t="shared" si="9"/>
        <v>-217024.2</v>
      </c>
      <c r="F36" s="294">
        <f t="shared" si="9"/>
        <v>-919232.29</v>
      </c>
      <c r="G36" s="294">
        <f t="shared" si="9"/>
        <v>-684055.86</v>
      </c>
      <c r="H36" s="294">
        <f t="shared" si="9"/>
        <v>69877.08</v>
      </c>
      <c r="I36" s="294">
        <f t="shared" si="9"/>
        <v>-663141.36</v>
      </c>
      <c r="J36" s="294">
        <f t="shared" si="9"/>
        <v>-564344.05000000005</v>
      </c>
      <c r="K36" s="294">
        <f t="shared" si="9"/>
        <v>517258.49</v>
      </c>
      <c r="L36" s="294">
        <f t="shared" si="9"/>
        <v>-280841.96999999997</v>
      </c>
      <c r="M36" s="294">
        <f t="shared" si="9"/>
        <v>-211698.72</v>
      </c>
      <c r="N36" s="294">
        <f t="shared" si="9"/>
        <v>117159.12</v>
      </c>
    </row>
    <row r="37" spans="1:14" x14ac:dyDescent="0.2">
      <c r="A37" s="13">
        <f t="shared" si="1"/>
        <v>30</v>
      </c>
    </row>
    <row r="38" spans="1:14" ht="12" thickBot="1" x14ac:dyDescent="0.25">
      <c r="A38" s="13">
        <f t="shared" si="1"/>
        <v>31</v>
      </c>
      <c r="B38" s="12" t="s">
        <v>352</v>
      </c>
      <c r="C38" s="294">
        <f t="shared" ref="C38:M38" si="10">ROUND((C30*C34),2)</f>
        <v>0</v>
      </c>
      <c r="D38" s="294">
        <f t="shared" si="10"/>
        <v>0</v>
      </c>
      <c r="E38" s="294">
        <f t="shared" si="10"/>
        <v>0</v>
      </c>
      <c r="F38" s="294">
        <f t="shared" si="10"/>
        <v>0</v>
      </c>
      <c r="G38" s="294">
        <f t="shared" si="10"/>
        <v>0</v>
      </c>
      <c r="H38" s="294">
        <f t="shared" si="10"/>
        <v>0</v>
      </c>
      <c r="I38" s="294">
        <f t="shared" si="10"/>
        <v>0</v>
      </c>
      <c r="J38" s="294">
        <f t="shared" si="10"/>
        <v>0</v>
      </c>
      <c r="K38" s="294">
        <f t="shared" si="10"/>
        <v>0</v>
      </c>
      <c r="L38" s="294">
        <f t="shared" si="10"/>
        <v>0</v>
      </c>
      <c r="M38" s="294">
        <f t="shared" si="10"/>
        <v>0</v>
      </c>
      <c r="N38" s="294">
        <f>ROUND((N30*N34),2)</f>
        <v>0</v>
      </c>
    </row>
    <row r="39" spans="1:14" x14ac:dyDescent="0.2">
      <c r="A39" s="13">
        <f t="shared" si="1"/>
        <v>32</v>
      </c>
    </row>
    <row r="40" spans="1:14" s="283" customFormat="1" x14ac:dyDescent="0.2">
      <c r="A40" s="13">
        <f t="shared" si="1"/>
        <v>33</v>
      </c>
      <c r="B40" s="283" t="s">
        <v>362</v>
      </c>
    </row>
    <row r="41" spans="1:14" s="287" customFormat="1" x14ac:dyDescent="0.2">
      <c r="A41" s="13">
        <f t="shared" si="1"/>
        <v>34</v>
      </c>
      <c r="B41" s="287" t="s">
        <v>354</v>
      </c>
    </row>
    <row r="42" spans="1:14" s="291" customFormat="1" x14ac:dyDescent="0.2">
      <c r="A42" s="13">
        <f t="shared" si="1"/>
        <v>35</v>
      </c>
      <c r="B42" s="291" t="s">
        <v>355</v>
      </c>
    </row>
    <row r="43" spans="1:14" x14ac:dyDescent="0.2">
      <c r="A43" s="296"/>
    </row>
    <row r="44" spans="1:14" x14ac:dyDescent="0.2">
      <c r="A44" s="13"/>
    </row>
    <row r="45" spans="1:14" x14ac:dyDescent="0.2">
      <c r="A45" s="13"/>
      <c r="H45" s="21"/>
    </row>
    <row r="46" spans="1:14" x14ac:dyDescent="0.2">
      <c r="A46" s="13"/>
    </row>
    <row r="47" spans="1:14" x14ac:dyDescent="0.2">
      <c r="A47" s="13"/>
    </row>
    <row r="48" spans="1:14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</sheetData>
  <printOptions horizontalCentered="1"/>
  <pageMargins left="0.45" right="0.45" top="0.75" bottom="0.75" header="0.3" footer="0.3"/>
  <pageSetup scale="61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2" tint="-9.9978637043366805E-2"/>
    <pageSetUpPr fitToPage="1"/>
  </sheetPr>
  <dimension ref="A1:N87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H11" sqref="H11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13" width="9.85546875" style="12" bestFit="1" customWidth="1"/>
    <col min="14" max="14" width="10.7109375" style="12" bestFit="1" customWidth="1"/>
    <col min="15" max="16384" width="9.14062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363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241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19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365</v>
      </c>
      <c r="C8" s="105">
        <v>1434327.8644169222</v>
      </c>
      <c r="D8" s="105">
        <v>1128023.1217243255</v>
      </c>
      <c r="E8" s="105">
        <v>1149532.8493864734</v>
      </c>
      <c r="F8" s="105">
        <v>1147498.1704503982</v>
      </c>
      <c r="G8" s="105">
        <v>1395742.76</v>
      </c>
      <c r="H8" s="105">
        <v>1187168.83</v>
      </c>
      <c r="I8" s="105">
        <v>1195197.3400000001</v>
      </c>
      <c r="J8" s="105">
        <v>1544070.89</v>
      </c>
      <c r="K8" s="105">
        <v>1099173.97</v>
      </c>
      <c r="L8" s="105">
        <v>1265991.29</v>
      </c>
      <c r="M8" s="105">
        <v>1153974.77</v>
      </c>
      <c r="N8" s="105">
        <v>1354022.38</v>
      </c>
    </row>
    <row r="9" spans="1:14" x14ac:dyDescent="0.2">
      <c r="A9" s="13">
        <f t="shared" ref="A9:A42" si="1">A8+1</f>
        <v>2</v>
      </c>
    </row>
    <row r="10" spans="1:14" x14ac:dyDescent="0.2">
      <c r="A10" s="13">
        <f t="shared" si="1"/>
        <v>3</v>
      </c>
      <c r="B10" s="283" t="s">
        <v>333</v>
      </c>
      <c r="C10" s="284">
        <v>43098400.970293969</v>
      </c>
      <c r="D10" s="284">
        <v>39966771.277909085</v>
      </c>
      <c r="E10" s="284">
        <v>40708179.974909097</v>
      </c>
      <c r="F10" s="284">
        <v>44777966.925999999</v>
      </c>
      <c r="G10" s="284">
        <v>29633529.131818183</v>
      </c>
      <c r="H10" s="284">
        <v>37715122.865181819</v>
      </c>
      <c r="I10" s="284">
        <v>48251554.324000008</v>
      </c>
      <c r="J10" s="284">
        <v>42000211.519000001</v>
      </c>
      <c r="K10" s="284">
        <v>41201909.791199997</v>
      </c>
      <c r="L10" s="284">
        <v>40869569.943999998</v>
      </c>
      <c r="M10" s="284">
        <v>36555342.497454554</v>
      </c>
      <c r="N10" s="284">
        <v>42731659.746454544</v>
      </c>
    </row>
    <row r="11" spans="1:14" x14ac:dyDescent="0.2">
      <c r="A11" s="13">
        <f t="shared" si="1"/>
        <v>4</v>
      </c>
      <c r="B11" s="12" t="s">
        <v>366</v>
      </c>
      <c r="C11" s="52">
        <v>2.5087999999999999E-2</v>
      </c>
      <c r="D11" s="52">
        <v>2.5087999999999999E-2</v>
      </c>
      <c r="E11" s="52">
        <v>2.5087999999999999E-2</v>
      </c>
      <c r="F11" s="52">
        <v>2.5087999999999999E-2</v>
      </c>
      <c r="G11" s="285">
        <v>2.3821999999999999E-2</v>
      </c>
      <c r="H11" s="217">
        <v>2.3821999999999999E-2</v>
      </c>
      <c r="I11" s="217">
        <v>2.3821999999999999E-2</v>
      </c>
      <c r="J11" s="217">
        <v>2.3821999999999999E-2</v>
      </c>
      <c r="K11" s="217">
        <v>2.3821999999999999E-2</v>
      </c>
      <c r="L11" s="217">
        <v>2.3821999999999999E-2</v>
      </c>
      <c r="M11" s="217">
        <v>2.3821999999999999E-2</v>
      </c>
      <c r="N11" s="217">
        <v>2.3821999999999999E-2</v>
      </c>
    </row>
    <row r="12" spans="1:14" x14ac:dyDescent="0.2">
      <c r="A12" s="13">
        <f t="shared" si="1"/>
        <v>5</v>
      </c>
      <c r="B12" s="12" t="s">
        <v>367</v>
      </c>
      <c r="C12" s="21">
        <f t="shared" ref="C12:N12" si="2">C10*C11</f>
        <v>1081252.6835427349</v>
      </c>
      <c r="D12" s="21">
        <f t="shared" si="2"/>
        <v>1002686.357820183</v>
      </c>
      <c r="E12" s="21">
        <f t="shared" si="2"/>
        <v>1021286.8192105194</v>
      </c>
      <c r="F12" s="21">
        <f t="shared" si="2"/>
        <v>1123389.634239488</v>
      </c>
      <c r="G12" s="21">
        <f t="shared" si="2"/>
        <v>705929.93097817269</v>
      </c>
      <c r="H12" s="21">
        <f t="shared" si="2"/>
        <v>898449.65689436125</v>
      </c>
      <c r="I12" s="21">
        <f t="shared" si="2"/>
        <v>1149448.5271063282</v>
      </c>
      <c r="J12" s="21">
        <f t="shared" si="2"/>
        <v>1000529.038805618</v>
      </c>
      <c r="K12" s="21">
        <f t="shared" si="2"/>
        <v>981511.89504596626</v>
      </c>
      <c r="L12" s="21">
        <f t="shared" si="2"/>
        <v>973594.89520596794</v>
      </c>
      <c r="M12" s="21">
        <f t="shared" si="2"/>
        <v>870821.36897436238</v>
      </c>
      <c r="N12" s="21">
        <f t="shared" si="2"/>
        <v>1017953.5984800401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83" t="s">
        <v>334</v>
      </c>
      <c r="C14" s="284">
        <v>0</v>
      </c>
      <c r="D14" s="284">
        <v>0</v>
      </c>
      <c r="E14" s="284">
        <v>0</v>
      </c>
      <c r="F14" s="284">
        <v>0</v>
      </c>
      <c r="G14" s="284">
        <v>11671491.088</v>
      </c>
      <c r="H14" s="284">
        <v>452669.13000000082</v>
      </c>
      <c r="I14" s="284">
        <v>0</v>
      </c>
      <c r="J14" s="284">
        <v>0</v>
      </c>
      <c r="K14" s="284">
        <v>0</v>
      </c>
      <c r="L14" s="284">
        <v>0</v>
      </c>
      <c r="M14" s="284">
        <v>0</v>
      </c>
      <c r="N14" s="284">
        <v>0</v>
      </c>
    </row>
    <row r="15" spans="1:14" x14ac:dyDescent="0.2">
      <c r="A15" s="13">
        <f t="shared" si="1"/>
        <v>8</v>
      </c>
      <c r="B15" s="12" t="s">
        <v>366</v>
      </c>
      <c r="C15" s="52">
        <v>2.5087999999999999E-2</v>
      </c>
      <c r="D15" s="52">
        <v>2.5087999999999999E-2</v>
      </c>
      <c r="E15" s="52">
        <v>2.5087999999999999E-2</v>
      </c>
      <c r="F15" s="52">
        <v>2.5087999999999999E-2</v>
      </c>
      <c r="G15" s="52">
        <v>2.5087999999999999E-2</v>
      </c>
      <c r="H15" s="52">
        <v>2.5087999999999999E-2</v>
      </c>
      <c r="I15" s="52">
        <v>2.5087999999999999E-2</v>
      </c>
      <c r="J15" s="52">
        <v>2.5087999999999999E-2</v>
      </c>
      <c r="K15" s="52">
        <v>2.5087999999999999E-2</v>
      </c>
      <c r="L15" s="52">
        <v>2.5087999999999999E-2</v>
      </c>
      <c r="M15" s="52">
        <v>2.5087999999999999E-2</v>
      </c>
      <c r="N15" s="52">
        <v>2.5087999999999999E-2</v>
      </c>
    </row>
    <row r="16" spans="1:14" x14ac:dyDescent="0.2">
      <c r="A16" s="13">
        <f t="shared" si="1"/>
        <v>9</v>
      </c>
      <c r="B16" s="12" t="s">
        <v>367</v>
      </c>
      <c r="C16" s="21">
        <f t="shared" ref="C16:N16" si="3">C14*C15</f>
        <v>0</v>
      </c>
      <c r="D16" s="21">
        <f t="shared" si="3"/>
        <v>0</v>
      </c>
      <c r="E16" s="21">
        <f t="shared" si="3"/>
        <v>0</v>
      </c>
      <c r="F16" s="21">
        <f t="shared" si="3"/>
        <v>0</v>
      </c>
      <c r="G16" s="21">
        <f t="shared" si="3"/>
        <v>292814.36841574399</v>
      </c>
      <c r="H16" s="21">
        <f t="shared" si="3"/>
        <v>11356.56313344002</v>
      </c>
      <c r="I16" s="21">
        <f t="shared" si="3"/>
        <v>0</v>
      </c>
      <c r="J16" s="21">
        <f t="shared" si="3"/>
        <v>0</v>
      </c>
      <c r="K16" s="21">
        <f t="shared" si="3"/>
        <v>0</v>
      </c>
      <c r="L16" s="21">
        <f t="shared" si="3"/>
        <v>0</v>
      </c>
      <c r="M16" s="21">
        <f t="shared" si="3"/>
        <v>0</v>
      </c>
      <c r="N16" s="21">
        <f t="shared" si="3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368</v>
      </c>
      <c r="C18" s="21">
        <f t="shared" ref="C18:L18" si="4">C12+C16</f>
        <v>1081252.6835427349</v>
      </c>
      <c r="D18" s="21">
        <f t="shared" si="4"/>
        <v>1002686.357820183</v>
      </c>
      <c r="E18" s="21">
        <f t="shared" si="4"/>
        <v>1021286.8192105194</v>
      </c>
      <c r="F18" s="21">
        <f t="shared" si="4"/>
        <v>1123389.634239488</v>
      </c>
      <c r="G18" s="21">
        <f t="shared" si="4"/>
        <v>998744.29939391674</v>
      </c>
      <c r="H18" s="21">
        <f t="shared" si="4"/>
        <v>909806.22002780123</v>
      </c>
      <c r="I18" s="21">
        <f t="shared" si="4"/>
        <v>1149448.5271063282</v>
      </c>
      <c r="J18" s="21">
        <f t="shared" si="4"/>
        <v>1000529.038805618</v>
      </c>
      <c r="K18" s="21">
        <f t="shared" si="4"/>
        <v>981511.89504596626</v>
      </c>
      <c r="L18" s="21">
        <f t="shared" si="4"/>
        <v>973594.89520596794</v>
      </c>
      <c r="M18" s="21">
        <f>M12+M16</f>
        <v>870821.36897436238</v>
      </c>
      <c r="N18" s="21">
        <f>N12+N16</f>
        <v>1017953.5984800401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336</v>
      </c>
      <c r="C20" s="21">
        <f t="shared" ref="C20:N20" si="5">C8-C18</f>
        <v>353075.18087418727</v>
      </c>
      <c r="D20" s="21">
        <f t="shared" si="5"/>
        <v>125336.76390414243</v>
      </c>
      <c r="E20" s="21">
        <f t="shared" si="5"/>
        <v>128246.03017595399</v>
      </c>
      <c r="F20" s="21">
        <f t="shared" si="5"/>
        <v>24108.536210910184</v>
      </c>
      <c r="G20" s="21">
        <f t="shared" si="5"/>
        <v>396998.46060608327</v>
      </c>
      <c r="H20" s="21">
        <f t="shared" si="5"/>
        <v>277362.60997219884</v>
      </c>
      <c r="I20" s="21">
        <f t="shared" si="5"/>
        <v>45748.812893671915</v>
      </c>
      <c r="J20" s="21">
        <f t="shared" si="5"/>
        <v>543541.85119438195</v>
      </c>
      <c r="K20" s="21">
        <f t="shared" si="5"/>
        <v>117662.07495403371</v>
      </c>
      <c r="L20" s="21">
        <f t="shared" si="5"/>
        <v>292396.39479403209</v>
      </c>
      <c r="M20" s="21">
        <f t="shared" si="5"/>
        <v>283153.40102563764</v>
      </c>
      <c r="N20" s="21">
        <f t="shared" si="5"/>
        <v>336068.7815199598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345</v>
      </c>
      <c r="C22" s="61">
        <v>1065.56</v>
      </c>
      <c r="D22" s="61">
        <v>1885.16</v>
      </c>
      <c r="E22" s="61">
        <v>2312.84</v>
      </c>
      <c r="F22" s="61">
        <v>2702.81</v>
      </c>
      <c r="G22" s="61">
        <v>3437.76</v>
      </c>
      <c r="H22" s="61">
        <v>4606.6400000000003</v>
      </c>
      <c r="I22" s="61">
        <v>5398.14</v>
      </c>
      <c r="J22" s="61">
        <v>6456.48</v>
      </c>
      <c r="K22" s="61">
        <v>7651.66</v>
      </c>
      <c r="L22" s="61">
        <v>8862.33</v>
      </c>
      <c r="M22" s="61">
        <v>9960.32</v>
      </c>
      <c r="N22" s="61">
        <v>11143.44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346</v>
      </c>
      <c r="C24" s="21">
        <v>489953.63406197791</v>
      </c>
      <c r="D24" s="21">
        <f t="shared" ref="D24:N24" si="6">C24+D20+D22</f>
        <v>617175.55796612042</v>
      </c>
      <c r="E24" s="21">
        <f t="shared" si="6"/>
        <v>747734.42814207438</v>
      </c>
      <c r="F24" s="21">
        <f t="shared" si="6"/>
        <v>774545.77435298462</v>
      </c>
      <c r="G24" s="21">
        <f t="shared" si="6"/>
        <v>1174981.9949590678</v>
      </c>
      <c r="H24" s="21">
        <f t="shared" si="6"/>
        <v>1456951.2449312664</v>
      </c>
      <c r="I24" s="21">
        <f t="shared" si="6"/>
        <v>1508098.1978249382</v>
      </c>
      <c r="J24" s="21">
        <f t="shared" si="6"/>
        <v>2058096.5290193202</v>
      </c>
      <c r="K24" s="21">
        <f t="shared" si="6"/>
        <v>2183410.2639733539</v>
      </c>
      <c r="L24" s="21">
        <f t="shared" si="6"/>
        <v>2484668.9887673859</v>
      </c>
      <c r="M24" s="21">
        <f t="shared" si="6"/>
        <v>2777782.7097930233</v>
      </c>
      <c r="N24" s="21">
        <f t="shared" si="6"/>
        <v>3124994.9313129829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87" t="s">
        <v>337</v>
      </c>
      <c r="C26" s="289">
        <v>0</v>
      </c>
      <c r="D26" s="289">
        <v>0</v>
      </c>
      <c r="E26" s="289">
        <v>0</v>
      </c>
      <c r="F26" s="289">
        <v>0</v>
      </c>
      <c r="G26" s="288">
        <v>2.2900000000000001E-4</v>
      </c>
      <c r="H26" s="290">
        <v>2.2900000000000001E-4</v>
      </c>
      <c r="I26" s="290">
        <v>2.2900000000000001E-4</v>
      </c>
      <c r="J26" s="290">
        <v>2.2900000000000001E-4</v>
      </c>
      <c r="K26" s="290">
        <v>2.2900000000000001E-4</v>
      </c>
      <c r="L26" s="290">
        <v>2.2900000000000001E-4</v>
      </c>
      <c r="M26" s="290">
        <v>2.2900000000000001E-4</v>
      </c>
      <c r="N26" s="290">
        <v>2.2900000000000001E-4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</row>
    <row r="28" spans="1:14" x14ac:dyDescent="0.2">
      <c r="A28" s="13">
        <f t="shared" si="1"/>
        <v>21</v>
      </c>
      <c r="B28" s="287" t="s">
        <v>347</v>
      </c>
      <c r="C28" s="289">
        <v>0</v>
      </c>
      <c r="D28" s="289">
        <v>0</v>
      </c>
      <c r="E28" s="289">
        <v>0</v>
      </c>
      <c r="F28" s="289">
        <v>0</v>
      </c>
      <c r="G28" s="289">
        <v>0</v>
      </c>
      <c r="H28" s="289">
        <v>0</v>
      </c>
      <c r="I28" s="289">
        <v>0</v>
      </c>
      <c r="J28" s="289">
        <v>0</v>
      </c>
      <c r="K28" s="289">
        <v>0</v>
      </c>
      <c r="L28" s="289">
        <v>0</v>
      </c>
      <c r="M28" s="289">
        <v>0</v>
      </c>
      <c r="N28" s="289">
        <v>0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179</v>
      </c>
      <c r="C30" s="21">
        <f t="shared" ref="C30:N30" si="7">(C10*C26)+(C14*C28)</f>
        <v>0</v>
      </c>
      <c r="D30" s="21">
        <f t="shared" si="7"/>
        <v>0</v>
      </c>
      <c r="E30" s="21">
        <f t="shared" si="7"/>
        <v>0</v>
      </c>
      <c r="F30" s="21">
        <f t="shared" si="7"/>
        <v>0</v>
      </c>
      <c r="G30" s="21">
        <f t="shared" si="7"/>
        <v>6786.0781711863638</v>
      </c>
      <c r="H30" s="21">
        <f t="shared" si="7"/>
        <v>8636.7631361266376</v>
      </c>
      <c r="I30" s="21">
        <f t="shared" si="7"/>
        <v>11049.605940196003</v>
      </c>
      <c r="J30" s="21">
        <f t="shared" si="7"/>
        <v>9618.0484378510009</v>
      </c>
      <c r="K30" s="21">
        <f t="shared" si="7"/>
        <v>9435.2373421848006</v>
      </c>
      <c r="L30" s="21">
        <f t="shared" si="7"/>
        <v>9359.1315171759998</v>
      </c>
      <c r="M30" s="21">
        <f t="shared" si="7"/>
        <v>8371.1734319170937</v>
      </c>
      <c r="N30" s="21">
        <f t="shared" si="7"/>
        <v>9785.5500819380904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348</v>
      </c>
      <c r="C32" s="21">
        <v>489953.63406197791</v>
      </c>
      <c r="D32" s="21">
        <f t="shared" ref="D32:N32" si="8">C32+D20+D22-D30</f>
        <v>617175.55796612042</v>
      </c>
      <c r="E32" s="21">
        <f t="shared" si="8"/>
        <v>747734.42814207438</v>
      </c>
      <c r="F32" s="21">
        <f t="shared" si="8"/>
        <v>774545.77435298462</v>
      </c>
      <c r="G32" s="21">
        <f t="shared" si="8"/>
        <v>1168195.9167878814</v>
      </c>
      <c r="H32" s="21">
        <f t="shared" si="8"/>
        <v>1441528.4036239537</v>
      </c>
      <c r="I32" s="21">
        <f t="shared" si="8"/>
        <v>1481625.7505774295</v>
      </c>
      <c r="J32" s="21">
        <f t="shared" si="8"/>
        <v>2022006.0333339605</v>
      </c>
      <c r="K32" s="21">
        <f t="shared" si="8"/>
        <v>2137884.5309458096</v>
      </c>
      <c r="L32" s="21">
        <f t="shared" si="8"/>
        <v>2429784.1242226656</v>
      </c>
      <c r="M32" s="21">
        <f t="shared" si="8"/>
        <v>2714526.6718163858</v>
      </c>
      <c r="N32" s="21">
        <f t="shared" si="8"/>
        <v>3051953.3432544074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91" t="s">
        <v>350</v>
      </c>
      <c r="C34" s="292">
        <v>0.95238599999999995</v>
      </c>
      <c r="D34" s="292">
        <v>0.95238599999999995</v>
      </c>
      <c r="E34" s="292">
        <v>0.95238599999999995</v>
      </c>
      <c r="F34" s="292">
        <v>0.95238599999999995</v>
      </c>
      <c r="G34" s="292">
        <v>0.95238599999999995</v>
      </c>
      <c r="H34" s="292">
        <v>0.95238599999999995</v>
      </c>
      <c r="I34" s="292">
        <v>0.95238599999999995</v>
      </c>
      <c r="J34" s="292">
        <v>0.95238599999999995</v>
      </c>
      <c r="K34" s="292">
        <v>0.95238599999999995</v>
      </c>
      <c r="L34" s="292">
        <v>0.95238599999999995</v>
      </c>
      <c r="M34" s="292">
        <v>0.95238599999999995</v>
      </c>
      <c r="N34" s="292"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ht="12" thickBot="1" x14ac:dyDescent="0.25">
      <c r="A36" s="13">
        <f t="shared" si="1"/>
        <v>29</v>
      </c>
      <c r="B36" s="12" t="s">
        <v>351</v>
      </c>
      <c r="C36" s="294">
        <f t="shared" ref="C36:N36" si="9">ROUND((C20*C34),2)</f>
        <v>336263.86</v>
      </c>
      <c r="D36" s="294">
        <f t="shared" si="9"/>
        <v>119368.98</v>
      </c>
      <c r="E36" s="294">
        <f t="shared" si="9"/>
        <v>122139.72</v>
      </c>
      <c r="F36" s="294">
        <f t="shared" si="9"/>
        <v>22960.63</v>
      </c>
      <c r="G36" s="294">
        <f t="shared" si="9"/>
        <v>378095.78</v>
      </c>
      <c r="H36" s="294">
        <f t="shared" si="9"/>
        <v>264156.27</v>
      </c>
      <c r="I36" s="294">
        <f t="shared" si="9"/>
        <v>43570.53</v>
      </c>
      <c r="J36" s="294">
        <f t="shared" si="9"/>
        <v>517661.65</v>
      </c>
      <c r="K36" s="294">
        <f t="shared" si="9"/>
        <v>112059.71</v>
      </c>
      <c r="L36" s="294">
        <f t="shared" si="9"/>
        <v>278474.23</v>
      </c>
      <c r="M36" s="294">
        <f t="shared" si="9"/>
        <v>269671.33</v>
      </c>
      <c r="N36" s="294">
        <f t="shared" si="9"/>
        <v>320067.20000000001</v>
      </c>
    </row>
    <row r="37" spans="1:14" x14ac:dyDescent="0.2">
      <c r="A37" s="13">
        <f t="shared" si="1"/>
        <v>30</v>
      </c>
    </row>
    <row r="38" spans="1:14" ht="12" thickBot="1" x14ac:dyDescent="0.25">
      <c r="A38" s="13">
        <f t="shared" si="1"/>
        <v>31</v>
      </c>
      <c r="B38" s="12" t="s">
        <v>352</v>
      </c>
      <c r="C38" s="294">
        <f t="shared" ref="C38:N38" si="10">ROUND((C30*C34),2)</f>
        <v>0</v>
      </c>
      <c r="D38" s="294">
        <f t="shared" si="10"/>
        <v>0</v>
      </c>
      <c r="E38" s="294">
        <f t="shared" si="10"/>
        <v>0</v>
      </c>
      <c r="F38" s="294">
        <f t="shared" si="10"/>
        <v>0</v>
      </c>
      <c r="G38" s="294">
        <f t="shared" si="10"/>
        <v>6462.97</v>
      </c>
      <c r="H38" s="294">
        <f t="shared" si="10"/>
        <v>8225.5300000000007</v>
      </c>
      <c r="I38" s="294">
        <f t="shared" si="10"/>
        <v>10523.49</v>
      </c>
      <c r="J38" s="294">
        <f t="shared" si="10"/>
        <v>9160.09</v>
      </c>
      <c r="K38" s="294">
        <f t="shared" si="10"/>
        <v>8985.99</v>
      </c>
      <c r="L38" s="294">
        <f t="shared" si="10"/>
        <v>8913.51</v>
      </c>
      <c r="M38" s="294">
        <f t="shared" si="10"/>
        <v>7972.59</v>
      </c>
      <c r="N38" s="294">
        <f t="shared" si="10"/>
        <v>9319.6200000000008</v>
      </c>
    </row>
    <row r="39" spans="1:14" x14ac:dyDescent="0.2">
      <c r="A39" s="13">
        <f t="shared" si="1"/>
        <v>32</v>
      </c>
    </row>
    <row r="40" spans="1:14" s="283" customFormat="1" x14ac:dyDescent="0.2">
      <c r="A40" s="13">
        <f t="shared" si="1"/>
        <v>33</v>
      </c>
      <c r="B40" s="283" t="s">
        <v>362</v>
      </c>
    </row>
    <row r="41" spans="1:14" s="287" customFormat="1" x14ac:dyDescent="0.2">
      <c r="A41" s="13">
        <f t="shared" si="1"/>
        <v>34</v>
      </c>
      <c r="B41" s="287" t="s">
        <v>354</v>
      </c>
    </row>
    <row r="42" spans="1:14" s="291" customFormat="1" x14ac:dyDescent="0.2">
      <c r="A42" s="13">
        <f t="shared" si="1"/>
        <v>35</v>
      </c>
      <c r="B42" s="291" t="s">
        <v>355</v>
      </c>
    </row>
    <row r="43" spans="1:14" x14ac:dyDescent="0.2">
      <c r="A43" s="296"/>
    </row>
    <row r="44" spans="1:14" x14ac:dyDescent="0.2">
      <c r="A44" s="13"/>
    </row>
    <row r="45" spans="1:14" x14ac:dyDescent="0.2">
      <c r="A45" s="13"/>
      <c r="H45" s="21"/>
    </row>
    <row r="46" spans="1:14" x14ac:dyDescent="0.2">
      <c r="A46" s="13"/>
    </row>
    <row r="47" spans="1:14" x14ac:dyDescent="0.2">
      <c r="A47" s="13"/>
    </row>
    <row r="48" spans="1:14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</sheetData>
  <printOptions horizontalCentered="1"/>
  <pageMargins left="0.45" right="0.45" top="0.75" bottom="0.75" header="0.3" footer="0.3"/>
  <pageSetup scale="64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2" tint="-9.9978637043366805E-2"/>
    <pageSetUpPr fitToPage="1"/>
  </sheetPr>
  <dimension ref="A1:N87"/>
  <sheetViews>
    <sheetView zoomScaleNormal="100" workbookViewId="0">
      <pane xSplit="2" ySplit="6" topLeftCell="C7" activePane="bottomRight" state="frozen"/>
      <selection activeCell="P17" sqref="P17"/>
      <selection pane="topRight" activeCell="P17" sqref="P17"/>
      <selection pane="bottomLeft" activeCell="P17" sqref="P17"/>
      <selection pane="bottomRight" activeCell="E16" sqref="E16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7" width="10.7109375" style="12" bestFit="1" customWidth="1"/>
    <col min="8" max="8" width="9.85546875" style="12" bestFit="1" customWidth="1"/>
    <col min="9" max="14" width="10.7109375" style="12" bestFit="1" customWidth="1"/>
    <col min="15" max="16384" width="9.14062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363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356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19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12" t="s">
        <v>365</v>
      </c>
      <c r="C8" s="105">
        <v>4093834.6251108712</v>
      </c>
      <c r="D8" s="105">
        <v>3982271.9871035586</v>
      </c>
      <c r="E8" s="105">
        <v>4123862.62639509</v>
      </c>
      <c r="F8" s="105">
        <v>4005590.8055399219</v>
      </c>
      <c r="G8" s="105">
        <v>3449358.62</v>
      </c>
      <c r="H8" s="105">
        <v>4336126.8499999996</v>
      </c>
      <c r="I8" s="105">
        <v>4235580.17</v>
      </c>
      <c r="J8" s="105">
        <v>4079748.34</v>
      </c>
      <c r="K8" s="105">
        <v>4077474.54</v>
      </c>
      <c r="L8" s="105">
        <v>3965641.62</v>
      </c>
      <c r="M8" s="105">
        <v>3824885.26</v>
      </c>
      <c r="N8" s="105">
        <v>4263275.37</v>
      </c>
    </row>
    <row r="9" spans="1:14" x14ac:dyDescent="0.2">
      <c r="A9" s="13">
        <f t="shared" ref="A9:A42" si="1">A8+1</f>
        <v>2</v>
      </c>
    </row>
    <row r="10" spans="1:14" x14ac:dyDescent="0.2">
      <c r="A10" s="13">
        <f t="shared" si="1"/>
        <v>3</v>
      </c>
      <c r="B10" s="283" t="s">
        <v>333</v>
      </c>
      <c r="C10" s="284">
        <v>138739189.67467034</v>
      </c>
      <c r="D10" s="284">
        <v>169569892.95898452</v>
      </c>
      <c r="E10" s="284">
        <v>150030075.71795237</v>
      </c>
      <c r="F10" s="284">
        <v>147813930.13699996</v>
      </c>
      <c r="G10" s="284">
        <v>159371738.01300001</v>
      </c>
      <c r="H10" s="284">
        <v>157075110.33069229</v>
      </c>
      <c r="I10" s="284">
        <v>178309554.36230773</v>
      </c>
      <c r="J10" s="284">
        <v>175207119.82800001</v>
      </c>
      <c r="K10" s="284">
        <v>156797826.73144442</v>
      </c>
      <c r="L10" s="284">
        <v>164422249.52755553</v>
      </c>
      <c r="M10" s="284">
        <v>146087546.79899999</v>
      </c>
      <c r="N10" s="284">
        <v>158342667.58611766</v>
      </c>
    </row>
    <row r="11" spans="1:14" x14ac:dyDescent="0.2">
      <c r="A11" s="13">
        <f t="shared" si="1"/>
        <v>4</v>
      </c>
      <c r="B11" s="12" t="s">
        <v>366</v>
      </c>
      <c r="C11" s="52">
        <v>2.6505999999999998E-2</v>
      </c>
      <c r="D11" s="52">
        <v>2.6505999999999998E-2</v>
      </c>
      <c r="E11" s="52">
        <v>2.6505999999999998E-2</v>
      </c>
      <c r="F11" s="52">
        <v>2.6505999999999998E-2</v>
      </c>
      <c r="G11" s="285">
        <v>2.5167999999999999E-2</v>
      </c>
      <c r="H11" s="217">
        <v>2.5167999999999999E-2</v>
      </c>
      <c r="I11" s="217">
        <v>2.5167999999999999E-2</v>
      </c>
      <c r="J11" s="217">
        <v>2.5167999999999999E-2</v>
      </c>
      <c r="K11" s="217">
        <v>2.5167999999999999E-2</v>
      </c>
      <c r="L11" s="217">
        <v>2.5167999999999999E-2</v>
      </c>
      <c r="M11" s="217">
        <v>2.5167999999999999E-2</v>
      </c>
      <c r="N11" s="217">
        <v>2.5167999999999999E-2</v>
      </c>
    </row>
    <row r="12" spans="1:14" x14ac:dyDescent="0.2">
      <c r="A12" s="13">
        <f t="shared" si="1"/>
        <v>5</v>
      </c>
      <c r="B12" s="12" t="s">
        <v>367</v>
      </c>
      <c r="C12" s="21">
        <f t="shared" ref="C12:N12" si="2">C10*C11</f>
        <v>3677420.961516812</v>
      </c>
      <c r="D12" s="21">
        <f t="shared" si="2"/>
        <v>4494619.5827708431</v>
      </c>
      <c r="E12" s="21">
        <f t="shared" si="2"/>
        <v>3976697.1869800454</v>
      </c>
      <c r="F12" s="21">
        <f t="shared" si="2"/>
        <v>3917956.0322113209</v>
      </c>
      <c r="G12" s="21">
        <f t="shared" si="2"/>
        <v>4011067.902311184</v>
      </c>
      <c r="H12" s="21">
        <f t="shared" si="2"/>
        <v>3953266.3768028636</v>
      </c>
      <c r="I12" s="21">
        <f t="shared" si="2"/>
        <v>4487694.8641905608</v>
      </c>
      <c r="J12" s="21">
        <f t="shared" si="2"/>
        <v>4409612.7918311041</v>
      </c>
      <c r="K12" s="21">
        <f t="shared" si="2"/>
        <v>3946287.7031769929</v>
      </c>
      <c r="L12" s="21">
        <f t="shared" si="2"/>
        <v>4138179.1761095175</v>
      </c>
      <c r="M12" s="21">
        <f t="shared" si="2"/>
        <v>3676731.3778372318</v>
      </c>
      <c r="N12" s="21">
        <f t="shared" si="2"/>
        <v>3985168.2578074089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83" t="s">
        <v>334</v>
      </c>
      <c r="C14" s="284">
        <v>0</v>
      </c>
      <c r="D14" s="284">
        <v>0</v>
      </c>
      <c r="E14" s="284">
        <v>0</v>
      </c>
      <c r="F14" s="284">
        <v>0</v>
      </c>
      <c r="G14" s="284">
        <v>-1870715.7906666398</v>
      </c>
      <c r="H14" s="284">
        <v>2076967.9399999976</v>
      </c>
      <c r="I14" s="284">
        <v>0</v>
      </c>
      <c r="J14" s="284">
        <v>0</v>
      </c>
      <c r="K14" s="284">
        <v>0</v>
      </c>
      <c r="L14" s="284">
        <v>0</v>
      </c>
      <c r="M14" s="284">
        <v>0</v>
      </c>
      <c r="N14" s="284">
        <v>0</v>
      </c>
    </row>
    <row r="15" spans="1:14" x14ac:dyDescent="0.2">
      <c r="A15" s="13">
        <f t="shared" si="1"/>
        <v>8</v>
      </c>
      <c r="B15" s="12" t="s">
        <v>366</v>
      </c>
      <c r="C15" s="52">
        <v>2.6505999999999998E-2</v>
      </c>
      <c r="D15" s="52">
        <v>2.6505999999999998E-2</v>
      </c>
      <c r="E15" s="52">
        <v>2.6505999999999998E-2</v>
      </c>
      <c r="F15" s="52">
        <v>2.6505999999999998E-2</v>
      </c>
      <c r="G15" s="52">
        <v>2.6505999999999998E-2</v>
      </c>
      <c r="H15" s="52">
        <v>2.6505999999999998E-2</v>
      </c>
      <c r="I15" s="52">
        <v>2.6505999999999998E-2</v>
      </c>
      <c r="J15" s="52">
        <v>2.6505999999999998E-2</v>
      </c>
      <c r="K15" s="52">
        <v>2.6505999999999998E-2</v>
      </c>
      <c r="L15" s="52">
        <v>2.6505999999999998E-2</v>
      </c>
      <c r="M15" s="52">
        <v>2.6505999999999998E-2</v>
      </c>
      <c r="N15" s="52">
        <v>2.6505999999999998E-2</v>
      </c>
    </row>
    <row r="16" spans="1:14" x14ac:dyDescent="0.2">
      <c r="A16" s="13">
        <f t="shared" si="1"/>
        <v>9</v>
      </c>
      <c r="B16" s="12" t="s">
        <v>367</v>
      </c>
      <c r="C16" s="21">
        <f t="shared" ref="C16:N16" si="3">C14*C15</f>
        <v>0</v>
      </c>
      <c r="D16" s="21">
        <f t="shared" si="3"/>
        <v>0</v>
      </c>
      <c r="E16" s="21">
        <f t="shared" si="3"/>
        <v>0</v>
      </c>
      <c r="F16" s="21">
        <f t="shared" si="3"/>
        <v>0</v>
      </c>
      <c r="G16" s="21">
        <f t="shared" si="3"/>
        <v>-49585.19274740995</v>
      </c>
      <c r="H16" s="21">
        <f t="shared" si="3"/>
        <v>55052.112217639937</v>
      </c>
      <c r="I16" s="21">
        <f t="shared" si="3"/>
        <v>0</v>
      </c>
      <c r="J16" s="21">
        <f t="shared" si="3"/>
        <v>0</v>
      </c>
      <c r="K16" s="21">
        <f t="shared" si="3"/>
        <v>0</v>
      </c>
      <c r="L16" s="21">
        <f t="shared" si="3"/>
        <v>0</v>
      </c>
      <c r="M16" s="21">
        <f t="shared" si="3"/>
        <v>0</v>
      </c>
      <c r="N16" s="21">
        <f t="shared" si="3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368</v>
      </c>
      <c r="C18" s="21">
        <f t="shared" ref="C18:L18" si="4">C12+C16</f>
        <v>3677420.961516812</v>
      </c>
      <c r="D18" s="21">
        <f t="shared" si="4"/>
        <v>4494619.5827708431</v>
      </c>
      <c r="E18" s="21">
        <f t="shared" si="4"/>
        <v>3976697.1869800454</v>
      </c>
      <c r="F18" s="21">
        <f t="shared" si="4"/>
        <v>3917956.0322113209</v>
      </c>
      <c r="G18" s="21">
        <f t="shared" si="4"/>
        <v>3961482.7095637741</v>
      </c>
      <c r="H18" s="21">
        <f t="shared" si="4"/>
        <v>4008318.4890205036</v>
      </c>
      <c r="I18" s="21">
        <f t="shared" si="4"/>
        <v>4487694.8641905608</v>
      </c>
      <c r="J18" s="21">
        <f t="shared" si="4"/>
        <v>4409612.7918311041</v>
      </c>
      <c r="K18" s="21">
        <f t="shared" si="4"/>
        <v>3946287.7031769929</v>
      </c>
      <c r="L18" s="21">
        <f t="shared" si="4"/>
        <v>4138179.1761095175</v>
      </c>
      <c r="M18" s="21">
        <f>M12+M16</f>
        <v>3676731.3778372318</v>
      </c>
      <c r="N18" s="21">
        <f>N12+N16</f>
        <v>3985168.2578074089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336</v>
      </c>
      <c r="C20" s="21">
        <f t="shared" ref="C20:N20" si="5">C8-C18</f>
        <v>416413.66359405918</v>
      </c>
      <c r="D20" s="21">
        <f t="shared" si="5"/>
        <v>-512347.59566728445</v>
      </c>
      <c r="E20" s="21">
        <f t="shared" si="5"/>
        <v>147165.43941504462</v>
      </c>
      <c r="F20" s="21">
        <f t="shared" si="5"/>
        <v>87634.773328600917</v>
      </c>
      <c r="G20" s="21">
        <f t="shared" si="5"/>
        <v>-512124.08956377394</v>
      </c>
      <c r="H20" s="21">
        <f t="shared" si="5"/>
        <v>327808.36097949604</v>
      </c>
      <c r="I20" s="21">
        <f t="shared" si="5"/>
        <v>-252114.69419056084</v>
      </c>
      <c r="J20" s="21">
        <f t="shared" si="5"/>
        <v>-329864.45183110423</v>
      </c>
      <c r="K20" s="21">
        <f t="shared" si="5"/>
        <v>131186.83682300709</v>
      </c>
      <c r="L20" s="21">
        <f t="shared" si="5"/>
        <v>-172537.55610951735</v>
      </c>
      <c r="M20" s="21">
        <f t="shared" si="5"/>
        <v>148153.88216276793</v>
      </c>
      <c r="N20" s="21">
        <f t="shared" si="5"/>
        <v>278107.11219259119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345</v>
      </c>
      <c r="C22" s="61">
        <v>1215.6199999999999</v>
      </c>
      <c r="D22" s="61">
        <v>1094.8399999999999</v>
      </c>
      <c r="E22" s="61">
        <v>478.95</v>
      </c>
      <c r="F22" s="61">
        <v>920.24</v>
      </c>
      <c r="G22" s="61">
        <v>143.28</v>
      </c>
      <c r="H22" s="61">
        <v>-231.3</v>
      </c>
      <c r="I22" s="61">
        <v>-154.79</v>
      </c>
      <c r="J22" s="61">
        <v>-1293.77</v>
      </c>
      <c r="K22" s="61">
        <v>-1715.97</v>
      </c>
      <c r="L22" s="61">
        <v>-1949.81</v>
      </c>
      <c r="M22" s="61">
        <v>-2049.67</v>
      </c>
      <c r="N22" s="61">
        <v>-1261.54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346</v>
      </c>
      <c r="C24" s="21">
        <v>557891.93619469448</v>
      </c>
      <c r="D24" s="21">
        <f t="shared" ref="D24:N24" si="6">C24+D20+D22</f>
        <v>46639.180527410033</v>
      </c>
      <c r="E24" s="21">
        <f t="shared" si="6"/>
        <v>194283.56994245466</v>
      </c>
      <c r="F24" s="21">
        <f t="shared" si="6"/>
        <v>282838.5832710556</v>
      </c>
      <c r="G24" s="21">
        <f t="shared" si="6"/>
        <v>-229142.22629271835</v>
      </c>
      <c r="H24" s="21">
        <f t="shared" si="6"/>
        <v>98434.834686777685</v>
      </c>
      <c r="I24" s="21">
        <f t="shared" si="6"/>
        <v>-153834.64950378318</v>
      </c>
      <c r="J24" s="21">
        <f t="shared" si="6"/>
        <v>-484992.87133488746</v>
      </c>
      <c r="K24" s="21">
        <f t="shared" si="6"/>
        <v>-355522.00451188034</v>
      </c>
      <c r="L24" s="21">
        <f t="shared" si="6"/>
        <v>-530009.37062139774</v>
      </c>
      <c r="M24" s="21">
        <f t="shared" si="6"/>
        <v>-383905.1584586298</v>
      </c>
      <c r="N24" s="21">
        <f t="shared" si="6"/>
        <v>-107059.5862660386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87" t="s">
        <v>337</v>
      </c>
      <c r="C26" s="289">
        <v>0</v>
      </c>
      <c r="D26" s="289">
        <v>0</v>
      </c>
      <c r="E26" s="289">
        <v>0</v>
      </c>
      <c r="F26" s="289">
        <v>0</v>
      </c>
      <c r="G26" s="288">
        <v>8.5000000000000006E-5</v>
      </c>
      <c r="H26" s="290">
        <v>8.5000000000000006E-5</v>
      </c>
      <c r="I26" s="290">
        <v>8.5000000000000006E-5</v>
      </c>
      <c r="J26" s="290">
        <v>8.5000000000000006E-5</v>
      </c>
      <c r="K26" s="290">
        <v>8.5000000000000006E-5</v>
      </c>
      <c r="L26" s="290">
        <v>8.5000000000000006E-5</v>
      </c>
      <c r="M26" s="290">
        <v>8.5000000000000006E-5</v>
      </c>
      <c r="N26" s="290">
        <v>8.5000000000000006E-5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285"/>
      <c r="H27" s="285"/>
      <c r="I27" s="285"/>
      <c r="J27" s="285"/>
      <c r="K27" s="285"/>
      <c r="L27" s="285"/>
      <c r="M27" s="285"/>
      <c r="N27" s="285"/>
    </row>
    <row r="28" spans="1:14" x14ac:dyDescent="0.2">
      <c r="A28" s="13">
        <f t="shared" si="1"/>
        <v>21</v>
      </c>
      <c r="B28" s="287" t="s">
        <v>347</v>
      </c>
      <c r="C28" s="289">
        <v>0</v>
      </c>
      <c r="D28" s="289">
        <v>0</v>
      </c>
      <c r="E28" s="289">
        <v>0</v>
      </c>
      <c r="F28" s="289">
        <v>0</v>
      </c>
      <c r="G28" s="289">
        <v>0</v>
      </c>
      <c r="H28" s="289">
        <v>0</v>
      </c>
      <c r="I28" s="289">
        <v>0</v>
      </c>
      <c r="J28" s="289">
        <v>0</v>
      </c>
      <c r="K28" s="289">
        <v>0</v>
      </c>
      <c r="L28" s="289">
        <v>0</v>
      </c>
      <c r="M28" s="289">
        <v>0</v>
      </c>
      <c r="N28" s="289">
        <v>0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179</v>
      </c>
      <c r="C30" s="21">
        <f t="shared" ref="C30:N30" si="7">(C10*C26)+(C14*C28)</f>
        <v>0</v>
      </c>
      <c r="D30" s="21">
        <f t="shared" si="7"/>
        <v>0</v>
      </c>
      <c r="E30" s="21">
        <f t="shared" si="7"/>
        <v>0</v>
      </c>
      <c r="F30" s="21">
        <f t="shared" si="7"/>
        <v>0</v>
      </c>
      <c r="G30" s="21">
        <f>(G10*G26)+(G14*G28)</f>
        <v>13546.597731105003</v>
      </c>
      <c r="H30" s="21">
        <f t="shared" si="7"/>
        <v>13351.384378108845</v>
      </c>
      <c r="I30" s="21">
        <f t="shared" si="7"/>
        <v>15156.312120796158</v>
      </c>
      <c r="J30" s="21">
        <f t="shared" si="7"/>
        <v>14892.605185380002</v>
      </c>
      <c r="K30" s="21">
        <f t="shared" si="7"/>
        <v>13327.815272172777</v>
      </c>
      <c r="L30" s="21">
        <f t="shared" si="7"/>
        <v>13975.891209842221</v>
      </c>
      <c r="M30" s="21">
        <f t="shared" si="7"/>
        <v>12417.441477915001</v>
      </c>
      <c r="N30" s="21">
        <f t="shared" si="7"/>
        <v>13459.126744820001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348</v>
      </c>
      <c r="C32" s="21">
        <v>557891.93619469448</v>
      </c>
      <c r="D32" s="21">
        <f t="shared" ref="D32:N32" si="8">C32+D20+D22-D30</f>
        <v>46639.180527410033</v>
      </c>
      <c r="E32" s="21">
        <f t="shared" si="8"/>
        <v>194283.56994245466</v>
      </c>
      <c r="F32" s="21">
        <f t="shared" si="8"/>
        <v>282838.5832710556</v>
      </c>
      <c r="G32" s="21">
        <f t="shared" si="8"/>
        <v>-242688.82402382334</v>
      </c>
      <c r="H32" s="21">
        <f t="shared" si="8"/>
        <v>71536.852577563841</v>
      </c>
      <c r="I32" s="21">
        <f t="shared" si="8"/>
        <v>-195888.94373379316</v>
      </c>
      <c r="J32" s="21">
        <f t="shared" si="8"/>
        <v>-541939.77075027744</v>
      </c>
      <c r="K32" s="21">
        <f t="shared" si="8"/>
        <v>-425796.71919944312</v>
      </c>
      <c r="L32" s="21">
        <f t="shared" si="8"/>
        <v>-614259.97651880269</v>
      </c>
      <c r="M32" s="21">
        <f t="shared" si="8"/>
        <v>-480573.20583394973</v>
      </c>
      <c r="N32" s="21">
        <f t="shared" si="8"/>
        <v>-217186.76038617856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91" t="s">
        <v>350</v>
      </c>
      <c r="C34" s="292">
        <v>0.95238599999999995</v>
      </c>
      <c r="D34" s="292">
        <v>0.95238599999999995</v>
      </c>
      <c r="E34" s="292">
        <v>0.95238599999999995</v>
      </c>
      <c r="F34" s="292">
        <v>0.95238599999999995</v>
      </c>
      <c r="G34" s="292">
        <v>0.95238599999999995</v>
      </c>
      <c r="H34" s="292">
        <v>0.95238599999999995</v>
      </c>
      <c r="I34" s="292">
        <v>0.95238599999999995</v>
      </c>
      <c r="J34" s="292">
        <v>0.95238599999999995</v>
      </c>
      <c r="K34" s="292">
        <v>0.95238599999999995</v>
      </c>
      <c r="L34" s="292">
        <v>0.95238599999999995</v>
      </c>
      <c r="M34" s="292">
        <v>0.95238599999999995</v>
      </c>
      <c r="N34" s="292"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ht="12" thickBot="1" x14ac:dyDescent="0.25">
      <c r="A36" s="13">
        <f t="shared" si="1"/>
        <v>29</v>
      </c>
      <c r="B36" s="12" t="s">
        <v>351</v>
      </c>
      <c r="C36" s="294">
        <f t="shared" ref="C36:N36" si="9">ROUND((C20*C34),2)</f>
        <v>396586.54</v>
      </c>
      <c r="D36" s="294">
        <f t="shared" si="9"/>
        <v>-487952.68</v>
      </c>
      <c r="E36" s="294">
        <f t="shared" si="9"/>
        <v>140158.29999999999</v>
      </c>
      <c r="F36" s="294">
        <f t="shared" si="9"/>
        <v>83462.13</v>
      </c>
      <c r="G36" s="294">
        <f t="shared" si="9"/>
        <v>-487739.81</v>
      </c>
      <c r="H36" s="294">
        <f t="shared" si="9"/>
        <v>312200.09000000003</v>
      </c>
      <c r="I36" s="294">
        <f t="shared" si="9"/>
        <v>-240110.51</v>
      </c>
      <c r="J36" s="294">
        <f t="shared" si="9"/>
        <v>-314158.28999999998</v>
      </c>
      <c r="K36" s="294">
        <f t="shared" si="9"/>
        <v>124940.51</v>
      </c>
      <c r="L36" s="294">
        <f t="shared" si="9"/>
        <v>-164322.35</v>
      </c>
      <c r="M36" s="294">
        <f t="shared" si="9"/>
        <v>141099.68</v>
      </c>
      <c r="N36" s="294">
        <f t="shared" si="9"/>
        <v>264865.32</v>
      </c>
    </row>
    <row r="37" spans="1:14" x14ac:dyDescent="0.2">
      <c r="A37" s="13">
        <f t="shared" si="1"/>
        <v>30</v>
      </c>
    </row>
    <row r="38" spans="1:14" ht="12" thickBot="1" x14ac:dyDescent="0.25">
      <c r="A38" s="13">
        <f t="shared" si="1"/>
        <v>31</v>
      </c>
      <c r="B38" s="12" t="s">
        <v>352</v>
      </c>
      <c r="C38" s="294">
        <f t="shared" ref="C38:N38" si="10">ROUND((C30*C34),2)</f>
        <v>0</v>
      </c>
      <c r="D38" s="294">
        <f t="shared" si="10"/>
        <v>0</v>
      </c>
      <c r="E38" s="294">
        <f t="shared" si="10"/>
        <v>0</v>
      </c>
      <c r="F38" s="294">
        <f t="shared" si="10"/>
        <v>0</v>
      </c>
      <c r="G38" s="294">
        <f t="shared" si="10"/>
        <v>12901.59</v>
      </c>
      <c r="H38" s="294">
        <f t="shared" si="10"/>
        <v>12715.67</v>
      </c>
      <c r="I38" s="294">
        <f t="shared" si="10"/>
        <v>14434.66</v>
      </c>
      <c r="J38" s="294">
        <f t="shared" si="10"/>
        <v>14183.51</v>
      </c>
      <c r="K38" s="294">
        <f t="shared" si="10"/>
        <v>12693.22</v>
      </c>
      <c r="L38" s="294">
        <f t="shared" si="10"/>
        <v>13310.44</v>
      </c>
      <c r="M38" s="294">
        <f t="shared" si="10"/>
        <v>11826.2</v>
      </c>
      <c r="N38" s="294">
        <f t="shared" si="10"/>
        <v>12818.28</v>
      </c>
    </row>
    <row r="39" spans="1:14" x14ac:dyDescent="0.2">
      <c r="A39" s="13">
        <f t="shared" si="1"/>
        <v>32</v>
      </c>
    </row>
    <row r="40" spans="1:14" s="283" customFormat="1" x14ac:dyDescent="0.2">
      <c r="A40" s="13">
        <f t="shared" si="1"/>
        <v>33</v>
      </c>
      <c r="B40" s="283" t="s">
        <v>362</v>
      </c>
    </row>
    <row r="41" spans="1:14" s="287" customFormat="1" x14ac:dyDescent="0.2">
      <c r="A41" s="13">
        <f t="shared" si="1"/>
        <v>34</v>
      </c>
      <c r="B41" s="287" t="s">
        <v>354</v>
      </c>
    </row>
    <row r="42" spans="1:14" s="291" customFormat="1" x14ac:dyDescent="0.2">
      <c r="A42" s="13">
        <f t="shared" si="1"/>
        <v>35</v>
      </c>
      <c r="B42" s="291" t="s">
        <v>355</v>
      </c>
    </row>
    <row r="43" spans="1:14" x14ac:dyDescent="0.2">
      <c r="A43" s="296"/>
    </row>
    <row r="44" spans="1:14" x14ac:dyDescent="0.2">
      <c r="A44" s="13"/>
    </row>
    <row r="45" spans="1:14" x14ac:dyDescent="0.2">
      <c r="A45" s="13"/>
      <c r="H45" s="21"/>
    </row>
    <row r="46" spans="1:14" x14ac:dyDescent="0.2">
      <c r="A46" s="13"/>
    </row>
    <row r="47" spans="1:14" x14ac:dyDescent="0.2">
      <c r="A47" s="13"/>
    </row>
    <row r="48" spans="1:14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</sheetData>
  <printOptions horizontalCentered="1"/>
  <pageMargins left="0.45" right="0.45" top="0.75" bottom="0.75" header="0.3" footer="0.3"/>
  <pageSetup scale="62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2" tint="-9.9978637043366805E-2"/>
    <pageSetUpPr fitToPage="1"/>
  </sheetPr>
  <dimension ref="A1:O87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E33" sqref="E33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6" width="10.7109375" style="12" bestFit="1" customWidth="1"/>
    <col min="7" max="7" width="10.42578125" style="12" bestFit="1" customWidth="1"/>
    <col min="8" max="9" width="10" style="12" bestFit="1" customWidth="1"/>
    <col min="10" max="14" width="10.7109375" style="12" bestFit="1" customWidth="1"/>
    <col min="15" max="16384" width="9.140625" style="12"/>
  </cols>
  <sheetData>
    <row r="1" spans="1:15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5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5" x14ac:dyDescent="0.2">
      <c r="A3" s="108" t="s">
        <v>363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5" x14ac:dyDescent="0.2">
      <c r="A4" s="108" t="s">
        <v>360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5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19">
        <f t="shared" si="0"/>
        <v>43462</v>
      </c>
    </row>
    <row r="7" spans="1:15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5" x14ac:dyDescent="0.2">
      <c r="A8" s="13">
        <v>1</v>
      </c>
      <c r="B8" s="12" t="s">
        <v>365</v>
      </c>
      <c r="C8" s="105">
        <v>2704327.4686083049</v>
      </c>
      <c r="D8" s="105">
        <v>2909459.4618988684</v>
      </c>
      <c r="E8" s="105">
        <v>2740143.9259997779</v>
      </c>
      <c r="F8" s="105">
        <v>2464973.3098426643</v>
      </c>
      <c r="G8" s="105">
        <v>2171705.2999999998</v>
      </c>
      <c r="H8" s="105">
        <v>2840838.99</v>
      </c>
      <c r="I8" s="105">
        <v>2724724.3</v>
      </c>
      <c r="J8" s="105">
        <v>2829382.49</v>
      </c>
      <c r="K8" s="105">
        <v>2699451.96</v>
      </c>
      <c r="L8" s="105">
        <v>2609985.0099999998</v>
      </c>
      <c r="M8" s="105">
        <v>2535514.98</v>
      </c>
      <c r="N8" s="105">
        <v>2772790.05</v>
      </c>
    </row>
    <row r="9" spans="1:15" x14ac:dyDescent="0.2">
      <c r="A9" s="13">
        <f t="shared" ref="A9:A42" si="1">A8+1</f>
        <v>2</v>
      </c>
    </row>
    <row r="10" spans="1:15" x14ac:dyDescent="0.2">
      <c r="A10" s="13">
        <f t="shared" si="1"/>
        <v>3</v>
      </c>
      <c r="B10" s="283" t="s">
        <v>333</v>
      </c>
      <c r="C10" s="284">
        <v>115742894.62782829</v>
      </c>
      <c r="D10" s="284">
        <v>107178957.17720196</v>
      </c>
      <c r="E10" s="284">
        <v>108386657.97953847</v>
      </c>
      <c r="F10" s="284">
        <v>108164207.34884615</v>
      </c>
      <c r="G10" s="284">
        <v>119519914.73666668</v>
      </c>
      <c r="H10" s="284">
        <v>108386415.95138094</v>
      </c>
      <c r="I10" s="284">
        <v>108528700.98180953</v>
      </c>
      <c r="J10" s="284">
        <v>105979925.32271428</v>
      </c>
      <c r="K10" s="284">
        <v>105849102.25735164</v>
      </c>
      <c r="L10" s="284">
        <v>111419035.76407695</v>
      </c>
      <c r="M10" s="284">
        <v>100037686.97749999</v>
      </c>
      <c r="N10" s="284">
        <v>108589217.94499999</v>
      </c>
    </row>
    <row r="11" spans="1:15" x14ac:dyDescent="0.2">
      <c r="A11" s="13">
        <f t="shared" si="1"/>
        <v>4</v>
      </c>
      <c r="B11" s="12" t="s">
        <v>366</v>
      </c>
      <c r="C11" s="52">
        <v>2.5793E-2</v>
      </c>
      <c r="D11" s="52">
        <v>2.5793E-2</v>
      </c>
      <c r="E11" s="52">
        <v>2.5793E-2</v>
      </c>
      <c r="F11" s="52">
        <v>2.5793E-2</v>
      </c>
      <c r="G11" s="285">
        <v>2.4492E-2</v>
      </c>
      <c r="H11" s="217">
        <v>2.4492E-2</v>
      </c>
      <c r="I11" s="217">
        <v>2.4492E-2</v>
      </c>
      <c r="J11" s="217">
        <v>2.4492E-2</v>
      </c>
      <c r="K11" s="217">
        <v>2.4492E-2</v>
      </c>
      <c r="L11" s="217">
        <v>2.4492E-2</v>
      </c>
      <c r="M11" s="217">
        <v>2.4492E-2</v>
      </c>
      <c r="N11" s="217">
        <v>2.4492E-2</v>
      </c>
    </row>
    <row r="12" spans="1:15" x14ac:dyDescent="0.2">
      <c r="A12" s="13">
        <f t="shared" si="1"/>
        <v>5</v>
      </c>
      <c r="B12" s="12" t="s">
        <v>367</v>
      </c>
      <c r="C12" s="21">
        <f t="shared" ref="C12:N12" si="2">C10*C11</f>
        <v>2985356.4811355751</v>
      </c>
      <c r="D12" s="21">
        <f t="shared" si="2"/>
        <v>2764466.8424715702</v>
      </c>
      <c r="E12" s="21">
        <f t="shared" si="2"/>
        <v>2795617.0692662359</v>
      </c>
      <c r="F12" s="21">
        <f t="shared" si="2"/>
        <v>2789879.4001487889</v>
      </c>
      <c r="G12" s="21">
        <f t="shared" si="2"/>
        <v>2927281.7517304402</v>
      </c>
      <c r="H12" s="21">
        <f t="shared" si="2"/>
        <v>2654600.0994812218</v>
      </c>
      <c r="I12" s="21">
        <f t="shared" si="2"/>
        <v>2658084.944446479</v>
      </c>
      <c r="J12" s="21">
        <f t="shared" si="2"/>
        <v>2595660.3310039183</v>
      </c>
      <c r="K12" s="21">
        <f t="shared" si="2"/>
        <v>2592456.2124870564</v>
      </c>
      <c r="L12" s="21">
        <f t="shared" si="2"/>
        <v>2728875.0239337725</v>
      </c>
      <c r="M12" s="21">
        <f t="shared" si="2"/>
        <v>2450123.0294529297</v>
      </c>
      <c r="N12" s="21">
        <f t="shared" si="2"/>
        <v>2659567.1259089396</v>
      </c>
    </row>
    <row r="13" spans="1:15" x14ac:dyDescent="0.2">
      <c r="A13" s="13">
        <f t="shared" si="1"/>
        <v>6</v>
      </c>
    </row>
    <row r="14" spans="1:15" x14ac:dyDescent="0.2">
      <c r="A14" s="13">
        <f t="shared" si="1"/>
        <v>7</v>
      </c>
      <c r="B14" s="283" t="s">
        <v>334</v>
      </c>
      <c r="C14" s="284">
        <v>0</v>
      </c>
      <c r="D14" s="284">
        <v>0</v>
      </c>
      <c r="E14" s="284">
        <v>0</v>
      </c>
      <c r="F14" s="284">
        <v>0</v>
      </c>
      <c r="G14" s="284">
        <v>-12198060.250384614</v>
      </c>
      <c r="H14" s="284">
        <v>1999860.0209999979</v>
      </c>
      <c r="I14" s="284">
        <v>0</v>
      </c>
      <c r="J14" s="284">
        <v>0</v>
      </c>
      <c r="K14" s="284">
        <v>0</v>
      </c>
      <c r="L14" s="284">
        <v>0</v>
      </c>
      <c r="M14" s="284">
        <v>0</v>
      </c>
      <c r="N14" s="284">
        <v>0</v>
      </c>
      <c r="O14" s="216"/>
    </row>
    <row r="15" spans="1:15" x14ac:dyDescent="0.2">
      <c r="A15" s="13">
        <f t="shared" si="1"/>
        <v>8</v>
      </c>
      <c r="B15" s="12" t="s">
        <v>366</v>
      </c>
      <c r="C15" s="52">
        <v>2.5793E-2</v>
      </c>
      <c r="D15" s="52">
        <v>2.5793E-2</v>
      </c>
      <c r="E15" s="52">
        <v>2.5793E-2</v>
      </c>
      <c r="F15" s="52">
        <v>2.5793E-2</v>
      </c>
      <c r="G15" s="52">
        <v>2.5793E-2</v>
      </c>
      <c r="H15" s="52">
        <v>2.5793E-2</v>
      </c>
      <c r="I15" s="52">
        <v>2.5793E-2</v>
      </c>
      <c r="J15" s="52">
        <v>2.5793E-2</v>
      </c>
      <c r="K15" s="52">
        <v>2.5793E-2</v>
      </c>
      <c r="L15" s="52">
        <v>2.5793E-2</v>
      </c>
      <c r="M15" s="52">
        <v>2.5793E-2</v>
      </c>
      <c r="N15" s="52">
        <v>2.5793E-2</v>
      </c>
    </row>
    <row r="16" spans="1:15" x14ac:dyDescent="0.2">
      <c r="A16" s="13">
        <f t="shared" si="1"/>
        <v>9</v>
      </c>
      <c r="B16" s="12" t="s">
        <v>367</v>
      </c>
      <c r="C16" s="21">
        <f t="shared" ref="C16:N16" si="3">C14*C15</f>
        <v>0</v>
      </c>
      <c r="D16" s="21">
        <f t="shared" si="3"/>
        <v>0</v>
      </c>
      <c r="E16" s="21">
        <f t="shared" si="3"/>
        <v>0</v>
      </c>
      <c r="F16" s="21">
        <f t="shared" si="3"/>
        <v>0</v>
      </c>
      <c r="G16" s="21">
        <f t="shared" si="3"/>
        <v>-314624.56803817034</v>
      </c>
      <c r="H16" s="21">
        <f t="shared" si="3"/>
        <v>51582.389521652942</v>
      </c>
      <c r="I16" s="21">
        <f t="shared" si="3"/>
        <v>0</v>
      </c>
      <c r="J16" s="21">
        <f t="shared" si="3"/>
        <v>0</v>
      </c>
      <c r="K16" s="21">
        <f t="shared" si="3"/>
        <v>0</v>
      </c>
      <c r="L16" s="21">
        <f t="shared" si="3"/>
        <v>0</v>
      </c>
      <c r="M16" s="21">
        <f t="shared" si="3"/>
        <v>0</v>
      </c>
      <c r="N16" s="21">
        <f t="shared" si="3"/>
        <v>0</v>
      </c>
    </row>
    <row r="17" spans="1:14" x14ac:dyDescent="0.2">
      <c r="A17" s="13">
        <f t="shared" si="1"/>
        <v>10</v>
      </c>
    </row>
    <row r="18" spans="1:14" x14ac:dyDescent="0.2">
      <c r="A18" s="13">
        <f t="shared" si="1"/>
        <v>11</v>
      </c>
      <c r="B18" s="12" t="s">
        <v>368</v>
      </c>
      <c r="C18" s="21">
        <f t="shared" ref="C18:L18" si="4">C12+C16</f>
        <v>2985356.4811355751</v>
      </c>
      <c r="D18" s="21">
        <f t="shared" si="4"/>
        <v>2764466.8424715702</v>
      </c>
      <c r="E18" s="21">
        <f t="shared" si="4"/>
        <v>2795617.0692662359</v>
      </c>
      <c r="F18" s="21">
        <f t="shared" si="4"/>
        <v>2789879.4001487889</v>
      </c>
      <c r="G18" s="21">
        <f t="shared" si="4"/>
        <v>2612657.18369227</v>
      </c>
      <c r="H18" s="21">
        <f t="shared" si="4"/>
        <v>2706182.4890028746</v>
      </c>
      <c r="I18" s="21">
        <f t="shared" si="4"/>
        <v>2658084.944446479</v>
      </c>
      <c r="J18" s="21">
        <f t="shared" si="4"/>
        <v>2595660.3310039183</v>
      </c>
      <c r="K18" s="21">
        <f t="shared" si="4"/>
        <v>2592456.2124870564</v>
      </c>
      <c r="L18" s="21">
        <f t="shared" si="4"/>
        <v>2728875.0239337725</v>
      </c>
      <c r="M18" s="21">
        <f>M12+M16</f>
        <v>2450123.0294529297</v>
      </c>
      <c r="N18" s="21">
        <f>N12+N16</f>
        <v>2659567.1259089396</v>
      </c>
    </row>
    <row r="19" spans="1:14" x14ac:dyDescent="0.2">
      <c r="A19" s="13">
        <f t="shared" si="1"/>
        <v>12</v>
      </c>
    </row>
    <row r="20" spans="1:14" x14ac:dyDescent="0.2">
      <c r="A20" s="13">
        <f t="shared" si="1"/>
        <v>13</v>
      </c>
      <c r="B20" s="12" t="s">
        <v>336</v>
      </c>
      <c r="C20" s="21">
        <f t="shared" ref="C20:N20" si="5">C8-C18</f>
        <v>-281029.01252727024</v>
      </c>
      <c r="D20" s="21">
        <f t="shared" si="5"/>
        <v>144992.6194272982</v>
      </c>
      <c r="E20" s="21">
        <f t="shared" si="5"/>
        <v>-55473.143266458064</v>
      </c>
      <c r="F20" s="21">
        <f t="shared" si="5"/>
        <v>-324906.09030612465</v>
      </c>
      <c r="G20" s="21">
        <f t="shared" si="5"/>
        <v>-440951.88369227014</v>
      </c>
      <c r="H20" s="21">
        <f t="shared" si="5"/>
        <v>134656.50099712564</v>
      </c>
      <c r="I20" s="21">
        <f t="shared" si="5"/>
        <v>66639.355553520843</v>
      </c>
      <c r="J20" s="21">
        <f t="shared" si="5"/>
        <v>233722.15899608191</v>
      </c>
      <c r="K20" s="21">
        <f t="shared" si="5"/>
        <v>106995.74751294358</v>
      </c>
      <c r="L20" s="21">
        <f t="shared" si="5"/>
        <v>-118890.01393377269</v>
      </c>
      <c r="M20" s="21">
        <f t="shared" si="5"/>
        <v>85391.950547070242</v>
      </c>
      <c r="N20" s="21">
        <f t="shared" si="5"/>
        <v>113222.92409106018</v>
      </c>
    </row>
    <row r="21" spans="1:14" x14ac:dyDescent="0.2">
      <c r="A21" s="13">
        <f t="shared" si="1"/>
        <v>14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">
      <c r="A22" s="13">
        <f t="shared" si="1"/>
        <v>15</v>
      </c>
      <c r="B22" s="12" t="s">
        <v>345</v>
      </c>
      <c r="C22" s="61">
        <v>-752.85</v>
      </c>
      <c r="D22" s="61">
        <v>-955.18</v>
      </c>
      <c r="E22" s="61">
        <v>-804.21</v>
      </c>
      <c r="F22" s="61">
        <v>-1520.56</v>
      </c>
      <c r="G22" s="61">
        <v>-2867.21</v>
      </c>
      <c r="H22" s="61">
        <v>-3387.93</v>
      </c>
      <c r="I22" s="61">
        <v>-3157.48</v>
      </c>
      <c r="J22" s="61">
        <v>-2576.16</v>
      </c>
      <c r="K22" s="61">
        <v>-1920.01</v>
      </c>
      <c r="L22" s="61">
        <v>-2030.06</v>
      </c>
      <c r="M22" s="61">
        <v>-2072.73</v>
      </c>
      <c r="N22" s="61">
        <v>-1658.86</v>
      </c>
    </row>
    <row r="23" spans="1:14" x14ac:dyDescent="0.2">
      <c r="A23" s="13">
        <f t="shared" si="1"/>
        <v>16</v>
      </c>
    </row>
    <row r="24" spans="1:14" x14ac:dyDescent="0.2">
      <c r="A24" s="13">
        <f t="shared" si="1"/>
        <v>17</v>
      </c>
      <c r="B24" s="12" t="s">
        <v>346</v>
      </c>
      <c r="C24" s="21">
        <v>-372646.58357842808</v>
      </c>
      <c r="D24" s="21">
        <f t="shared" ref="D24:N24" si="6">C24+D20+D22</f>
        <v>-228609.14415112988</v>
      </c>
      <c r="E24" s="21">
        <f t="shared" si="6"/>
        <v>-284886.49741758796</v>
      </c>
      <c r="F24" s="21">
        <f t="shared" si="6"/>
        <v>-611313.14772371273</v>
      </c>
      <c r="G24" s="21">
        <f t="shared" si="6"/>
        <v>-1055132.2414159828</v>
      </c>
      <c r="H24" s="21">
        <f t="shared" si="6"/>
        <v>-923863.67041885725</v>
      </c>
      <c r="I24" s="21">
        <f t="shared" si="6"/>
        <v>-860381.79486533639</v>
      </c>
      <c r="J24" s="21">
        <f t="shared" si="6"/>
        <v>-629235.79586925451</v>
      </c>
      <c r="K24" s="21">
        <f t="shared" si="6"/>
        <v>-524160.05835631094</v>
      </c>
      <c r="L24" s="21">
        <f t="shared" si="6"/>
        <v>-645080.13229008368</v>
      </c>
      <c r="M24" s="21">
        <f t="shared" si="6"/>
        <v>-561760.91174301342</v>
      </c>
      <c r="N24" s="21">
        <f t="shared" si="6"/>
        <v>-450196.84765195323</v>
      </c>
    </row>
    <row r="25" spans="1:14" x14ac:dyDescent="0.2">
      <c r="A25" s="13">
        <f t="shared" si="1"/>
        <v>18</v>
      </c>
    </row>
    <row r="26" spans="1:14" x14ac:dyDescent="0.2">
      <c r="A26" s="13">
        <f t="shared" si="1"/>
        <v>19</v>
      </c>
      <c r="B26" s="287" t="s">
        <v>337</v>
      </c>
      <c r="C26" s="289">
        <v>0</v>
      </c>
      <c r="D26" s="289">
        <v>0</v>
      </c>
      <c r="E26" s="289">
        <v>0</v>
      </c>
      <c r="F26" s="289">
        <v>0</v>
      </c>
      <c r="G26" s="288">
        <v>-5.5999999999999999E-5</v>
      </c>
      <c r="H26" s="290">
        <v>-5.5999999999999999E-5</v>
      </c>
      <c r="I26" s="290">
        <v>-5.5999999999999999E-5</v>
      </c>
      <c r="J26" s="290">
        <v>-5.5999999999999999E-5</v>
      </c>
      <c r="K26" s="290">
        <v>-5.5999999999999999E-5</v>
      </c>
      <c r="L26" s="290">
        <v>-5.5999999999999999E-5</v>
      </c>
      <c r="M26" s="290">
        <v>-5.5999999999999999E-5</v>
      </c>
      <c r="N26" s="290">
        <v>-5.5999999999999999E-5</v>
      </c>
    </row>
    <row r="27" spans="1:14" x14ac:dyDescent="0.2">
      <c r="A27" s="13">
        <f t="shared" si="1"/>
        <v>20</v>
      </c>
      <c r="C27" s="52"/>
      <c r="D27" s="52"/>
      <c r="E27" s="52"/>
      <c r="F27" s="52"/>
      <c r="G27" s="285"/>
      <c r="H27" s="285"/>
      <c r="I27" s="285"/>
      <c r="J27" s="285"/>
      <c r="K27" s="285"/>
      <c r="L27" s="285"/>
      <c r="M27" s="285"/>
      <c r="N27" s="285"/>
    </row>
    <row r="28" spans="1:14" x14ac:dyDescent="0.2">
      <c r="A28" s="13">
        <f t="shared" si="1"/>
        <v>21</v>
      </c>
      <c r="B28" s="287" t="s">
        <v>347</v>
      </c>
      <c r="C28" s="289">
        <v>0</v>
      </c>
      <c r="D28" s="289">
        <v>0</v>
      </c>
      <c r="E28" s="289">
        <v>0</v>
      </c>
      <c r="F28" s="289">
        <v>0</v>
      </c>
      <c r="G28" s="289">
        <v>0</v>
      </c>
      <c r="H28" s="289">
        <v>0</v>
      </c>
      <c r="I28" s="289">
        <v>0</v>
      </c>
      <c r="J28" s="289">
        <v>0</v>
      </c>
      <c r="K28" s="289">
        <v>0</v>
      </c>
      <c r="L28" s="289">
        <v>0</v>
      </c>
      <c r="M28" s="289">
        <v>0</v>
      </c>
      <c r="N28" s="289">
        <v>0</v>
      </c>
    </row>
    <row r="29" spans="1:14" x14ac:dyDescent="0.2">
      <c r="A29" s="13">
        <f t="shared" si="1"/>
        <v>22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x14ac:dyDescent="0.2">
      <c r="A30" s="13">
        <f t="shared" si="1"/>
        <v>23</v>
      </c>
      <c r="B30" s="12" t="s">
        <v>179</v>
      </c>
      <c r="C30" s="21">
        <f t="shared" ref="C30:N30" si="7">(C10*C26)+(C14*C28)</f>
        <v>0</v>
      </c>
      <c r="D30" s="21">
        <f t="shared" si="7"/>
        <v>0</v>
      </c>
      <c r="E30" s="21">
        <f t="shared" si="7"/>
        <v>0</v>
      </c>
      <c r="F30" s="21">
        <f t="shared" si="7"/>
        <v>0</v>
      </c>
      <c r="G30" s="21">
        <f t="shared" si="7"/>
        <v>-6693.1152252533338</v>
      </c>
      <c r="H30" s="21">
        <f t="shared" si="7"/>
        <v>-6069.6392932773324</v>
      </c>
      <c r="I30" s="21">
        <f t="shared" si="7"/>
        <v>-6077.6072549813334</v>
      </c>
      <c r="J30" s="21">
        <f t="shared" si="7"/>
        <v>-5934.8758180719997</v>
      </c>
      <c r="K30" s="21">
        <f t="shared" si="7"/>
        <v>-5927.5497264116912</v>
      </c>
      <c r="L30" s="21">
        <f t="shared" si="7"/>
        <v>-6239.4660027883092</v>
      </c>
      <c r="M30" s="21">
        <f t="shared" si="7"/>
        <v>-5602.1104707399991</v>
      </c>
      <c r="N30" s="21">
        <f t="shared" si="7"/>
        <v>-6080.9962049199994</v>
      </c>
    </row>
    <row r="31" spans="1:14" x14ac:dyDescent="0.2">
      <c r="A31" s="13">
        <f t="shared" si="1"/>
        <v>24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x14ac:dyDescent="0.2">
      <c r="A32" s="13">
        <f t="shared" si="1"/>
        <v>25</v>
      </c>
      <c r="B32" s="12" t="s">
        <v>348</v>
      </c>
      <c r="C32" s="21">
        <v>-372646.58357842808</v>
      </c>
      <c r="D32" s="21">
        <f t="shared" ref="D32:N32" si="8">C32+D20+D22-D30</f>
        <v>-228609.14415112988</v>
      </c>
      <c r="E32" s="21">
        <f t="shared" si="8"/>
        <v>-284886.49741758796</v>
      </c>
      <c r="F32" s="21">
        <f t="shared" si="8"/>
        <v>-611313.14772371273</v>
      </c>
      <c r="G32" s="21">
        <f t="shared" si="8"/>
        <v>-1048439.1261907296</v>
      </c>
      <c r="H32" s="21">
        <f t="shared" si="8"/>
        <v>-911100.91590032668</v>
      </c>
      <c r="I32" s="21">
        <f t="shared" si="8"/>
        <v>-841541.43309182453</v>
      </c>
      <c r="J32" s="21">
        <f t="shared" si="8"/>
        <v>-604460.55827767064</v>
      </c>
      <c r="K32" s="21">
        <f t="shared" si="8"/>
        <v>-493457.27103831538</v>
      </c>
      <c r="L32" s="21">
        <f t="shared" si="8"/>
        <v>-608137.87896929984</v>
      </c>
      <c r="M32" s="21">
        <f t="shared" si="8"/>
        <v>-519216.54795148957</v>
      </c>
      <c r="N32" s="21">
        <f t="shared" si="8"/>
        <v>-401571.48765550938</v>
      </c>
    </row>
    <row r="33" spans="1:14" x14ac:dyDescent="0.2">
      <c r="A33" s="13">
        <f t="shared" si="1"/>
        <v>26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x14ac:dyDescent="0.2">
      <c r="A34" s="13">
        <f t="shared" si="1"/>
        <v>27</v>
      </c>
      <c r="B34" s="291" t="s">
        <v>350</v>
      </c>
      <c r="C34" s="292">
        <v>0.95238599999999995</v>
      </c>
      <c r="D34" s="292">
        <v>0.95238599999999995</v>
      </c>
      <c r="E34" s="292">
        <v>0.95238599999999995</v>
      </c>
      <c r="F34" s="292">
        <v>0.95238599999999995</v>
      </c>
      <c r="G34" s="292">
        <v>0.95238599999999995</v>
      </c>
      <c r="H34" s="292">
        <v>0.95238599999999995</v>
      </c>
      <c r="I34" s="292">
        <v>0.95238599999999995</v>
      </c>
      <c r="J34" s="292">
        <v>0.95238599999999995</v>
      </c>
      <c r="K34" s="292">
        <v>0.95238599999999995</v>
      </c>
      <c r="L34" s="292">
        <v>0.95238599999999995</v>
      </c>
      <c r="M34" s="292">
        <v>0.95238599999999995</v>
      </c>
      <c r="N34" s="292">
        <v>0.95238599999999995</v>
      </c>
    </row>
    <row r="35" spans="1:14" x14ac:dyDescent="0.2">
      <c r="A35" s="13">
        <f t="shared" si="1"/>
        <v>28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</row>
    <row r="36" spans="1:14" ht="12" thickBot="1" x14ac:dyDescent="0.25">
      <c r="A36" s="13">
        <f t="shared" si="1"/>
        <v>29</v>
      </c>
      <c r="B36" s="12" t="s">
        <v>351</v>
      </c>
      <c r="C36" s="294">
        <f t="shared" ref="C36:N36" si="9">ROUND((C20*C34),2)</f>
        <v>-267648.09999999998</v>
      </c>
      <c r="D36" s="294">
        <f t="shared" si="9"/>
        <v>138088.94</v>
      </c>
      <c r="E36" s="294">
        <f t="shared" si="9"/>
        <v>-52831.85</v>
      </c>
      <c r="F36" s="294">
        <f t="shared" si="9"/>
        <v>-309436.01</v>
      </c>
      <c r="G36" s="294">
        <f t="shared" si="9"/>
        <v>-419956.4</v>
      </c>
      <c r="H36" s="294">
        <f t="shared" si="9"/>
        <v>128244.97</v>
      </c>
      <c r="I36" s="294">
        <f t="shared" si="9"/>
        <v>63466.39</v>
      </c>
      <c r="J36" s="294">
        <f t="shared" si="9"/>
        <v>222593.71</v>
      </c>
      <c r="K36" s="294">
        <f t="shared" si="9"/>
        <v>101901.25</v>
      </c>
      <c r="L36" s="294">
        <f t="shared" si="9"/>
        <v>-113229.18</v>
      </c>
      <c r="M36" s="294">
        <f t="shared" si="9"/>
        <v>81326.100000000006</v>
      </c>
      <c r="N36" s="294">
        <f t="shared" si="9"/>
        <v>107831.93</v>
      </c>
    </row>
    <row r="37" spans="1:14" x14ac:dyDescent="0.2">
      <c r="A37" s="13">
        <f t="shared" si="1"/>
        <v>30</v>
      </c>
    </row>
    <row r="38" spans="1:14" ht="12" thickBot="1" x14ac:dyDescent="0.25">
      <c r="A38" s="13">
        <f t="shared" si="1"/>
        <v>31</v>
      </c>
      <c r="B38" s="12" t="s">
        <v>352</v>
      </c>
      <c r="C38" s="294">
        <f t="shared" ref="C38:N38" si="10">ROUND((C30*C34),2)</f>
        <v>0</v>
      </c>
      <c r="D38" s="294">
        <f t="shared" si="10"/>
        <v>0</v>
      </c>
      <c r="E38" s="294">
        <f t="shared" si="10"/>
        <v>0</v>
      </c>
      <c r="F38" s="294">
        <f t="shared" si="10"/>
        <v>0</v>
      </c>
      <c r="G38" s="294">
        <f t="shared" si="10"/>
        <v>-6374.43</v>
      </c>
      <c r="H38" s="294">
        <f t="shared" si="10"/>
        <v>-5780.64</v>
      </c>
      <c r="I38" s="294">
        <f t="shared" si="10"/>
        <v>-5788.23</v>
      </c>
      <c r="J38" s="294">
        <f t="shared" si="10"/>
        <v>-5652.29</v>
      </c>
      <c r="K38" s="294">
        <f t="shared" si="10"/>
        <v>-5645.32</v>
      </c>
      <c r="L38" s="294">
        <f t="shared" si="10"/>
        <v>-5942.38</v>
      </c>
      <c r="M38" s="294">
        <f t="shared" si="10"/>
        <v>-5335.37</v>
      </c>
      <c r="N38" s="294">
        <f t="shared" si="10"/>
        <v>-5791.46</v>
      </c>
    </row>
    <row r="39" spans="1:14" x14ac:dyDescent="0.2">
      <c r="A39" s="13">
        <f t="shared" si="1"/>
        <v>32</v>
      </c>
    </row>
    <row r="40" spans="1:14" s="283" customFormat="1" x14ac:dyDescent="0.2">
      <c r="A40" s="13">
        <f t="shared" si="1"/>
        <v>33</v>
      </c>
      <c r="B40" s="283" t="s">
        <v>362</v>
      </c>
    </row>
    <row r="41" spans="1:14" s="287" customFormat="1" x14ac:dyDescent="0.2">
      <c r="A41" s="13">
        <f t="shared" si="1"/>
        <v>34</v>
      </c>
      <c r="B41" s="287" t="s">
        <v>354</v>
      </c>
    </row>
    <row r="42" spans="1:14" s="291" customFormat="1" x14ac:dyDescent="0.2">
      <c r="A42" s="13">
        <f t="shared" si="1"/>
        <v>35</v>
      </c>
      <c r="B42" s="291" t="s">
        <v>355</v>
      </c>
    </row>
    <row r="43" spans="1:14" x14ac:dyDescent="0.2">
      <c r="A43" s="296"/>
    </row>
    <row r="44" spans="1:14" x14ac:dyDescent="0.2">
      <c r="A44" s="13"/>
    </row>
    <row r="45" spans="1:14" x14ac:dyDescent="0.2">
      <c r="A45" s="13"/>
      <c r="H45" s="21"/>
    </row>
    <row r="46" spans="1:14" x14ac:dyDescent="0.2">
      <c r="A46" s="13"/>
    </row>
    <row r="47" spans="1:14" x14ac:dyDescent="0.2">
      <c r="A47" s="13"/>
    </row>
    <row r="48" spans="1:14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  <row r="74" spans="1:1" x14ac:dyDescent="0.2">
      <c r="A74" s="13"/>
    </row>
    <row r="75" spans="1:1" x14ac:dyDescent="0.2">
      <c r="A75" s="13"/>
    </row>
    <row r="76" spans="1:1" x14ac:dyDescent="0.2">
      <c r="A76" s="13"/>
    </row>
    <row r="77" spans="1:1" x14ac:dyDescent="0.2">
      <c r="A77" s="13"/>
    </row>
    <row r="78" spans="1:1" x14ac:dyDescent="0.2">
      <c r="A78" s="13"/>
    </row>
    <row r="79" spans="1:1" x14ac:dyDescent="0.2">
      <c r="A79" s="13"/>
    </row>
    <row r="80" spans="1:1" x14ac:dyDescent="0.2">
      <c r="A80" s="13"/>
    </row>
    <row r="81" spans="1:1" x14ac:dyDescent="0.2">
      <c r="A81" s="13"/>
    </row>
    <row r="82" spans="1:1" x14ac:dyDescent="0.2">
      <c r="A82" s="13"/>
    </row>
    <row r="83" spans="1:1" x14ac:dyDescent="0.2">
      <c r="A83" s="13"/>
    </row>
    <row r="84" spans="1:1" x14ac:dyDescent="0.2">
      <c r="A84" s="13"/>
    </row>
    <row r="85" spans="1:1" x14ac:dyDescent="0.2">
      <c r="A85" s="13"/>
    </row>
    <row r="86" spans="1:1" x14ac:dyDescent="0.2">
      <c r="A86" s="13"/>
    </row>
    <row r="87" spans="1:1" x14ac:dyDescent="0.2">
      <c r="A87" s="13"/>
    </row>
  </sheetData>
  <printOptions horizontalCentered="1"/>
  <pageMargins left="0.45" right="0.45" top="0.75" bottom="0.75" header="0.3" footer="0.3"/>
  <pageSetup scale="62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2" tint="-9.9978637043366805E-2"/>
    <pageSetUpPr fitToPage="1"/>
  </sheetPr>
  <dimension ref="A1:N73"/>
  <sheetViews>
    <sheetView zoomScaleNormal="100" workbookViewId="0">
      <pane xSplit="2" ySplit="6" topLeftCell="C7" activePane="bottomRight" state="frozen"/>
      <selection activeCell="J45" sqref="J45"/>
      <selection pane="topRight" activeCell="J45" sqref="J45"/>
      <selection pane="bottomLeft" activeCell="J45" sqref="J45"/>
      <selection pane="bottomRight" activeCell="D14" sqref="D14"/>
    </sheetView>
  </sheetViews>
  <sheetFormatPr defaultColWidth="9.140625" defaultRowHeight="11.25" x14ac:dyDescent="0.2"/>
  <cols>
    <col min="1" max="1" width="5.5703125" style="12" bestFit="1" customWidth="1"/>
    <col min="2" max="2" width="41" style="12" customWidth="1"/>
    <col min="3" max="4" width="9.85546875" style="12" bestFit="1" customWidth="1"/>
    <col min="5" max="5" width="9.42578125" style="12" bestFit="1" customWidth="1"/>
    <col min="6" max="7" width="9.85546875" style="12" bestFit="1" customWidth="1"/>
    <col min="8" max="14" width="9.5703125" style="12" bestFit="1" customWidth="1"/>
    <col min="15" max="16384" width="9.140625" style="12"/>
  </cols>
  <sheetData>
    <row r="1" spans="1:14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</row>
    <row r="2" spans="1:14" x14ac:dyDescent="0.2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4" x14ac:dyDescent="0.2">
      <c r="A3" s="108" t="s">
        <v>392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x14ac:dyDescent="0.2">
      <c r="A4" s="108" t="s">
        <v>175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</row>
    <row r="6" spans="1:14" ht="25.5" customHeight="1" x14ac:dyDescent="0.2">
      <c r="A6" s="281" t="s">
        <v>58</v>
      </c>
      <c r="B6" s="218"/>
      <c r="C6" s="219">
        <v>43131</v>
      </c>
      <c r="D6" s="219">
        <f t="shared" ref="D6:N6" si="0">EDATE(C6,1)</f>
        <v>43159</v>
      </c>
      <c r="E6" s="219">
        <f t="shared" si="0"/>
        <v>43187</v>
      </c>
      <c r="F6" s="219">
        <f t="shared" si="0"/>
        <v>43218</v>
      </c>
      <c r="G6" s="219">
        <f t="shared" si="0"/>
        <v>43248</v>
      </c>
      <c r="H6" s="219">
        <f t="shared" si="0"/>
        <v>43279</v>
      </c>
      <c r="I6" s="219">
        <f t="shared" si="0"/>
        <v>43309</v>
      </c>
      <c r="J6" s="219">
        <f t="shared" si="0"/>
        <v>43340</v>
      </c>
      <c r="K6" s="219">
        <f t="shared" si="0"/>
        <v>43371</v>
      </c>
      <c r="L6" s="219">
        <f t="shared" si="0"/>
        <v>43401</v>
      </c>
      <c r="M6" s="219">
        <f t="shared" si="0"/>
        <v>43432</v>
      </c>
      <c r="N6" s="219">
        <f t="shared" si="0"/>
        <v>43462</v>
      </c>
    </row>
    <row r="7" spans="1:14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">
      <c r="A8" s="13">
        <v>1</v>
      </c>
      <c r="B8" s="283" t="s">
        <v>333</v>
      </c>
      <c r="C8" s="284">
        <v>51624871.625</v>
      </c>
      <c r="D8" s="284">
        <v>95121269.550999999</v>
      </c>
      <c r="E8" s="284">
        <v>6007167.2729999982</v>
      </c>
      <c r="F8" s="284">
        <v>46826979.873999998</v>
      </c>
      <c r="G8" s="284">
        <v>55228000</v>
      </c>
      <c r="H8" s="284">
        <v>51114804.723000005</v>
      </c>
      <c r="I8" s="284">
        <v>60228991.815999992</v>
      </c>
      <c r="J8" s="284">
        <v>53691161.956</v>
      </c>
      <c r="K8" s="284">
        <v>52226925.470000006</v>
      </c>
      <c r="L8" s="284">
        <v>43792003.626000002</v>
      </c>
      <c r="M8" s="284">
        <v>57528983.349000007</v>
      </c>
      <c r="N8" s="284">
        <v>40570052.137999997</v>
      </c>
    </row>
    <row r="9" spans="1:14" x14ac:dyDescent="0.2">
      <c r="A9" s="13">
        <f>A8+1</f>
        <v>2</v>
      </c>
      <c r="C9" s="216"/>
      <c r="D9" s="216"/>
      <c r="E9" s="216"/>
      <c r="F9" s="216"/>
    </row>
    <row r="10" spans="1:14" x14ac:dyDescent="0.2">
      <c r="A10" s="13">
        <f t="shared" ref="A10:A28" si="1">A9+1</f>
        <v>3</v>
      </c>
      <c r="B10" s="283" t="s">
        <v>334</v>
      </c>
      <c r="C10" s="284">
        <v>0</v>
      </c>
      <c r="D10" s="284">
        <v>0</v>
      </c>
      <c r="E10" s="284">
        <v>0</v>
      </c>
      <c r="F10" s="284">
        <v>0</v>
      </c>
      <c r="G10" s="284">
        <v>6649604.2409999967</v>
      </c>
      <c r="H10" s="284">
        <v>0</v>
      </c>
      <c r="I10" s="284">
        <v>0</v>
      </c>
      <c r="J10" s="284">
        <v>0</v>
      </c>
      <c r="K10" s="284">
        <v>0</v>
      </c>
      <c r="L10" s="284">
        <v>0</v>
      </c>
      <c r="M10" s="284">
        <v>0</v>
      </c>
      <c r="N10" s="284">
        <v>0</v>
      </c>
    </row>
    <row r="11" spans="1:14" x14ac:dyDescent="0.2">
      <c r="A11" s="13">
        <f t="shared" si="1"/>
        <v>4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x14ac:dyDescent="0.2">
      <c r="A12" s="13">
        <f t="shared" si="1"/>
        <v>5</v>
      </c>
      <c r="B12" s="12" t="s">
        <v>345</v>
      </c>
      <c r="C12" s="61">
        <v>12.24</v>
      </c>
      <c r="D12" s="61">
        <v>24.49</v>
      </c>
      <c r="E12" s="61">
        <v>24.49</v>
      </c>
      <c r="F12" s="61">
        <v>25.75</v>
      </c>
      <c r="G12" s="61">
        <v>24.68</v>
      </c>
      <c r="H12" s="61">
        <v>22.6</v>
      </c>
      <c r="I12" s="61">
        <v>21.43</v>
      </c>
      <c r="J12" s="61">
        <v>19.100000000000001</v>
      </c>
      <c r="K12" s="61">
        <v>16.93</v>
      </c>
      <c r="L12" s="61">
        <v>15.83</v>
      </c>
      <c r="M12" s="61">
        <v>13.64</v>
      </c>
      <c r="N12" s="61">
        <v>11.51</v>
      </c>
    </row>
    <row r="13" spans="1:14" x14ac:dyDescent="0.2">
      <c r="A13" s="13">
        <f t="shared" si="1"/>
        <v>6</v>
      </c>
    </row>
    <row r="14" spans="1:14" x14ac:dyDescent="0.2">
      <c r="A14" s="13">
        <f t="shared" si="1"/>
        <v>7</v>
      </c>
      <c r="B14" s="287" t="s">
        <v>337</v>
      </c>
      <c r="C14" s="289">
        <v>0</v>
      </c>
      <c r="D14" s="289">
        <v>0</v>
      </c>
      <c r="E14" s="289">
        <v>0</v>
      </c>
      <c r="F14" s="289">
        <v>0</v>
      </c>
      <c r="G14" s="288">
        <v>1.1E-5</v>
      </c>
      <c r="H14" s="290">
        <v>1.1E-5</v>
      </c>
      <c r="I14" s="290">
        <v>1.1E-5</v>
      </c>
      <c r="J14" s="290">
        <v>1.1E-5</v>
      </c>
      <c r="K14" s="290">
        <v>1.1E-5</v>
      </c>
      <c r="L14" s="290">
        <v>1.1E-5</v>
      </c>
      <c r="M14" s="290">
        <v>1.1E-5</v>
      </c>
      <c r="N14" s="290">
        <v>1.1E-5</v>
      </c>
    </row>
    <row r="15" spans="1:14" x14ac:dyDescent="0.2">
      <c r="A15" s="13">
        <f t="shared" si="1"/>
        <v>8</v>
      </c>
      <c r="C15" s="52"/>
      <c r="D15" s="52"/>
      <c r="E15" s="52"/>
      <c r="F15" s="52"/>
      <c r="G15" s="285"/>
      <c r="H15" s="285"/>
      <c r="I15" s="285"/>
      <c r="J15" s="285"/>
      <c r="K15" s="285"/>
      <c r="L15" s="285"/>
      <c r="M15" s="285"/>
      <c r="N15" s="285"/>
    </row>
    <row r="16" spans="1:14" x14ac:dyDescent="0.2">
      <c r="A16" s="13">
        <f t="shared" si="1"/>
        <v>9</v>
      </c>
      <c r="B16" s="287" t="s">
        <v>347</v>
      </c>
      <c r="C16" s="289">
        <v>0</v>
      </c>
      <c r="D16" s="289">
        <v>0</v>
      </c>
      <c r="E16" s="289">
        <v>0</v>
      </c>
      <c r="F16" s="289">
        <v>0</v>
      </c>
      <c r="G16" s="289">
        <v>0</v>
      </c>
      <c r="H16" s="289">
        <v>0</v>
      </c>
      <c r="I16" s="289">
        <v>0</v>
      </c>
      <c r="J16" s="289">
        <v>0</v>
      </c>
      <c r="K16" s="289">
        <v>0</v>
      </c>
      <c r="L16" s="289">
        <v>0</v>
      </c>
      <c r="M16" s="289">
        <v>0</v>
      </c>
      <c r="N16" s="289">
        <v>0</v>
      </c>
    </row>
    <row r="17" spans="1:14" x14ac:dyDescent="0.2">
      <c r="A17" s="13">
        <f t="shared" si="1"/>
        <v>10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2">
      <c r="A18" s="13">
        <f t="shared" si="1"/>
        <v>11</v>
      </c>
      <c r="B18" s="12" t="s">
        <v>179</v>
      </c>
      <c r="C18" s="21">
        <f t="shared" ref="C18:N18" si="2">(C8*C14)+(C10*C16)</f>
        <v>0</v>
      </c>
      <c r="D18" s="21">
        <f t="shared" si="2"/>
        <v>0</v>
      </c>
      <c r="E18" s="21">
        <f t="shared" si="2"/>
        <v>0</v>
      </c>
      <c r="F18" s="21">
        <f t="shared" si="2"/>
        <v>0</v>
      </c>
      <c r="G18" s="21">
        <f t="shared" si="2"/>
        <v>607.50800000000004</v>
      </c>
      <c r="H18" s="21">
        <f t="shared" si="2"/>
        <v>562.26285195299999</v>
      </c>
      <c r="I18" s="21">
        <f t="shared" si="2"/>
        <v>662.51890997599992</v>
      </c>
      <c r="J18" s="21">
        <f t="shared" si="2"/>
        <v>590.60278151599994</v>
      </c>
      <c r="K18" s="21">
        <f t="shared" si="2"/>
        <v>574.49618017</v>
      </c>
      <c r="L18" s="21">
        <f t="shared" si="2"/>
        <v>481.71203988600001</v>
      </c>
      <c r="M18" s="21">
        <f t="shared" si="2"/>
        <v>632.81881683900008</v>
      </c>
      <c r="N18" s="21">
        <f t="shared" si="2"/>
        <v>446.27057351799994</v>
      </c>
    </row>
    <row r="19" spans="1:14" x14ac:dyDescent="0.2">
      <c r="A19" s="13">
        <f t="shared" si="1"/>
        <v>12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x14ac:dyDescent="0.2">
      <c r="A20" s="13">
        <f t="shared" si="1"/>
        <v>13</v>
      </c>
      <c r="B20" s="291" t="s">
        <v>349</v>
      </c>
      <c r="C20" s="292">
        <v>0.95437899999999998</v>
      </c>
      <c r="D20" s="292">
        <v>0.95437899999999998</v>
      </c>
      <c r="E20" s="292">
        <v>0.95437899999999998</v>
      </c>
      <c r="F20" s="292">
        <v>0.95437899999999998</v>
      </c>
      <c r="G20" s="292">
        <v>0.95437899999999998</v>
      </c>
      <c r="H20" s="292">
        <v>0.95437899999999998</v>
      </c>
      <c r="I20" s="292">
        <v>0.95437899999999998</v>
      </c>
      <c r="J20" s="292">
        <v>0.95437899999999998</v>
      </c>
      <c r="K20" s="292">
        <v>0.95437899999999998</v>
      </c>
      <c r="L20" s="292">
        <v>0.95437899999999998</v>
      </c>
      <c r="M20" s="292">
        <v>0.95437899999999998</v>
      </c>
      <c r="N20" s="292">
        <v>0.95437899999999998</v>
      </c>
    </row>
    <row r="21" spans="1:14" x14ac:dyDescent="0.2">
      <c r="A21" s="13">
        <f t="shared" si="1"/>
        <v>14</v>
      </c>
      <c r="C21" s="53"/>
      <c r="D21" s="53"/>
      <c r="E21" s="304"/>
      <c r="F21" s="53"/>
      <c r="G21" s="53"/>
      <c r="H21" s="53"/>
      <c r="I21" s="53"/>
      <c r="J21" s="53"/>
      <c r="K21" s="53"/>
      <c r="L21" s="53"/>
      <c r="M21" s="53"/>
      <c r="N21" s="53"/>
    </row>
    <row r="22" spans="1:14" x14ac:dyDescent="0.2">
      <c r="A22" s="13">
        <f t="shared" si="1"/>
        <v>15</v>
      </c>
      <c r="B22" s="291" t="s">
        <v>350</v>
      </c>
      <c r="C22" s="292">
        <v>0.95238599999999995</v>
      </c>
      <c r="D22" s="292">
        <v>0.95238599999999995</v>
      </c>
      <c r="E22" s="292">
        <v>0.95238599999999995</v>
      </c>
      <c r="F22" s="292">
        <v>0.95238599999999995</v>
      </c>
      <c r="G22" s="292">
        <v>0.95238599999999995</v>
      </c>
      <c r="H22" s="292">
        <v>0.95238599999999995</v>
      </c>
      <c r="I22" s="292">
        <v>0.95238599999999995</v>
      </c>
      <c r="J22" s="292">
        <v>0.95238599999999995</v>
      </c>
      <c r="K22" s="292">
        <v>0.95238599999999995</v>
      </c>
      <c r="L22" s="292">
        <v>0.95238599999999995</v>
      </c>
      <c r="M22" s="292">
        <v>0.95238599999999995</v>
      </c>
      <c r="N22" s="292">
        <v>0.95238599999999995</v>
      </c>
    </row>
    <row r="23" spans="1:14" x14ac:dyDescent="0.2">
      <c r="A23" s="13">
        <f t="shared" si="1"/>
        <v>16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</row>
    <row r="24" spans="1:14" ht="12" thickBot="1" x14ac:dyDescent="0.25">
      <c r="A24" s="13">
        <f t="shared" si="1"/>
        <v>17</v>
      </c>
      <c r="B24" s="12" t="s">
        <v>352</v>
      </c>
      <c r="C24" s="294">
        <f t="shared" ref="C24:F24" si="3">ROUND((C18*C20),2)</f>
        <v>0</v>
      </c>
      <c r="D24" s="294">
        <f t="shared" si="3"/>
        <v>0</v>
      </c>
      <c r="E24" s="294">
        <f t="shared" si="3"/>
        <v>0</v>
      </c>
      <c r="F24" s="294">
        <f t="shared" si="3"/>
        <v>0</v>
      </c>
      <c r="G24" s="294">
        <f>ROUND(((G8*G14*G22)+(G10*G16*G20)),2)</f>
        <v>578.58000000000004</v>
      </c>
      <c r="H24" s="294">
        <f t="shared" ref="H24:N24" si="4">ROUND(((H8*H14*H22)+(H10*H16*H20)),2)</f>
        <v>535.49</v>
      </c>
      <c r="I24" s="294">
        <f t="shared" si="4"/>
        <v>630.97</v>
      </c>
      <c r="J24" s="294">
        <f t="shared" si="4"/>
        <v>562.48</v>
      </c>
      <c r="K24" s="294">
        <f t="shared" si="4"/>
        <v>547.14</v>
      </c>
      <c r="L24" s="294">
        <f t="shared" si="4"/>
        <v>458.78</v>
      </c>
      <c r="M24" s="294">
        <f t="shared" si="4"/>
        <v>602.69000000000005</v>
      </c>
      <c r="N24" s="294">
        <f t="shared" si="4"/>
        <v>425.02</v>
      </c>
    </row>
    <row r="25" spans="1:14" x14ac:dyDescent="0.2">
      <c r="A25" s="13">
        <f t="shared" si="1"/>
        <v>18</v>
      </c>
    </row>
    <row r="26" spans="1:14" s="283" customFormat="1" x14ac:dyDescent="0.2">
      <c r="A26" s="13">
        <f t="shared" si="1"/>
        <v>19</v>
      </c>
      <c r="B26" s="283" t="s">
        <v>362</v>
      </c>
    </row>
    <row r="27" spans="1:14" s="287" customFormat="1" x14ac:dyDescent="0.2">
      <c r="A27" s="13">
        <f t="shared" si="1"/>
        <v>20</v>
      </c>
      <c r="B27" s="287" t="s">
        <v>354</v>
      </c>
    </row>
    <row r="28" spans="1:14" s="291" customFormat="1" x14ac:dyDescent="0.2">
      <c r="A28" s="13">
        <f t="shared" si="1"/>
        <v>21</v>
      </c>
      <c r="B28" s="291" t="s">
        <v>355</v>
      </c>
    </row>
    <row r="29" spans="1:14" x14ac:dyDescent="0.2">
      <c r="A29" s="296"/>
    </row>
    <row r="30" spans="1:14" x14ac:dyDescent="0.2">
      <c r="A30" s="13"/>
    </row>
    <row r="31" spans="1:14" x14ac:dyDescent="0.2">
      <c r="A31" s="13"/>
      <c r="H31" s="21"/>
    </row>
    <row r="32" spans="1:14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  <row r="38" spans="1:1" x14ac:dyDescent="0.2">
      <c r="A38" s="13"/>
    </row>
    <row r="39" spans="1:1" x14ac:dyDescent="0.2">
      <c r="A39" s="13"/>
    </row>
    <row r="40" spans="1:1" x14ac:dyDescent="0.2">
      <c r="A40" s="13"/>
    </row>
    <row r="41" spans="1:1" x14ac:dyDescent="0.2">
      <c r="A41" s="13"/>
    </row>
    <row r="42" spans="1:1" x14ac:dyDescent="0.2">
      <c r="A42" s="13"/>
    </row>
    <row r="43" spans="1:1" x14ac:dyDescent="0.2">
      <c r="A43" s="13"/>
    </row>
    <row r="44" spans="1:1" x14ac:dyDescent="0.2">
      <c r="A44" s="13"/>
    </row>
    <row r="45" spans="1:1" x14ac:dyDescent="0.2">
      <c r="A45" s="13"/>
    </row>
    <row r="46" spans="1:1" x14ac:dyDescent="0.2">
      <c r="A46" s="13"/>
    </row>
    <row r="47" spans="1:1" x14ac:dyDescent="0.2">
      <c r="A47" s="13"/>
    </row>
    <row r="48" spans="1:1" x14ac:dyDescent="0.2">
      <c r="A48" s="13"/>
    </row>
    <row r="49" spans="1:1" x14ac:dyDescent="0.2">
      <c r="A49" s="13"/>
    </row>
    <row r="50" spans="1:1" x14ac:dyDescent="0.2">
      <c r="A50" s="13"/>
    </row>
    <row r="51" spans="1:1" x14ac:dyDescent="0.2">
      <c r="A51" s="13"/>
    </row>
    <row r="52" spans="1:1" x14ac:dyDescent="0.2">
      <c r="A52" s="13"/>
    </row>
    <row r="53" spans="1:1" x14ac:dyDescent="0.2">
      <c r="A53" s="13"/>
    </row>
    <row r="54" spans="1:1" x14ac:dyDescent="0.2">
      <c r="A54" s="13"/>
    </row>
    <row r="55" spans="1:1" x14ac:dyDescent="0.2">
      <c r="A55" s="13"/>
    </row>
    <row r="56" spans="1:1" x14ac:dyDescent="0.2">
      <c r="A56" s="13"/>
    </row>
    <row r="57" spans="1:1" x14ac:dyDescent="0.2">
      <c r="A57" s="13"/>
    </row>
    <row r="58" spans="1:1" x14ac:dyDescent="0.2">
      <c r="A58" s="13"/>
    </row>
    <row r="59" spans="1:1" x14ac:dyDescent="0.2">
      <c r="A59" s="13"/>
    </row>
    <row r="60" spans="1:1" x14ac:dyDescent="0.2">
      <c r="A60" s="13"/>
    </row>
    <row r="61" spans="1:1" x14ac:dyDescent="0.2">
      <c r="A61" s="13"/>
    </row>
    <row r="62" spans="1:1" x14ac:dyDescent="0.2">
      <c r="A62" s="13"/>
    </row>
    <row r="63" spans="1:1" x14ac:dyDescent="0.2">
      <c r="A63" s="13"/>
    </row>
    <row r="64" spans="1:1" x14ac:dyDescent="0.2">
      <c r="A64" s="13"/>
    </row>
    <row r="65" spans="1:1" x14ac:dyDescent="0.2">
      <c r="A65" s="13"/>
    </row>
    <row r="66" spans="1:1" x14ac:dyDescent="0.2">
      <c r="A66" s="13"/>
    </row>
    <row r="67" spans="1:1" x14ac:dyDescent="0.2">
      <c r="A67" s="13"/>
    </row>
    <row r="68" spans="1:1" x14ac:dyDescent="0.2">
      <c r="A68" s="13"/>
    </row>
    <row r="69" spans="1:1" x14ac:dyDescent="0.2">
      <c r="A69" s="13"/>
    </row>
    <row r="70" spans="1:1" x14ac:dyDescent="0.2">
      <c r="A70" s="13"/>
    </row>
    <row r="71" spans="1:1" x14ac:dyDescent="0.2">
      <c r="A71" s="13"/>
    </row>
    <row r="72" spans="1:1" x14ac:dyDescent="0.2">
      <c r="A72" s="13"/>
    </row>
    <row r="73" spans="1:1" x14ac:dyDescent="0.2">
      <c r="A73" s="13"/>
    </row>
  </sheetData>
  <printOptions horizontalCentered="1"/>
  <pageMargins left="0.45" right="0.45" top="0.75" bottom="0.75" header="0.3" footer="0.3"/>
  <pageSetup scale="66" orientation="landscape" blackAndWhite="1" horizontalDpi="1200" verticalDpi="1200" r:id="rId1"/>
  <headerFooter>
    <oddFooter>&amp;R&amp;F
&amp;A</oddFooter>
  </headerFooter>
  <customProperties>
    <customPr name="_pios_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R74"/>
  <sheetViews>
    <sheetView topLeftCell="A34" zoomScaleNormal="100" workbookViewId="0">
      <selection activeCell="A45" sqref="A45:XFD45"/>
    </sheetView>
  </sheetViews>
  <sheetFormatPr defaultRowHeight="11.25" x14ac:dyDescent="0.2"/>
  <cols>
    <col min="1" max="1" width="21.28515625" style="25" customWidth="1"/>
    <col min="2" max="15" width="10.7109375" style="25" bestFit="1" customWidth="1"/>
    <col min="16" max="16" width="11.5703125" style="25" bestFit="1" customWidth="1"/>
    <col min="17" max="17" width="15" style="25" bestFit="1" customWidth="1"/>
    <col min="18" max="18" width="14" style="25" bestFit="1" customWidth="1"/>
    <col min="19" max="19" width="4.7109375" style="25" bestFit="1" customWidth="1"/>
    <col min="20" max="256" width="9.140625" style="25"/>
    <col min="257" max="257" width="12.140625" style="25" customWidth="1"/>
    <col min="258" max="258" width="14.7109375" style="25" bestFit="1" customWidth="1"/>
    <col min="259" max="259" width="12.7109375" style="25" bestFit="1" customWidth="1"/>
    <col min="260" max="260" width="13.7109375" style="25" bestFit="1" customWidth="1"/>
    <col min="261" max="261" width="12.7109375" style="25" bestFit="1" customWidth="1"/>
    <col min="262" max="262" width="12.28515625" style="25" bestFit="1" customWidth="1"/>
    <col min="263" max="263" width="12.7109375" style="25" bestFit="1" customWidth="1"/>
    <col min="264" max="264" width="12.42578125" style="25" bestFit="1" customWidth="1"/>
    <col min="265" max="265" width="12.5703125" style="25" bestFit="1" customWidth="1"/>
    <col min="266" max="266" width="13.7109375" style="25" bestFit="1" customWidth="1"/>
    <col min="267" max="271" width="13.7109375" style="25" customWidth="1"/>
    <col min="272" max="272" width="16" style="25" customWidth="1"/>
    <col min="273" max="274" width="14" style="25" bestFit="1" customWidth="1"/>
    <col min="275" max="275" width="4.7109375" style="25" bestFit="1" customWidth="1"/>
    <col min="276" max="512" width="9.140625" style="25"/>
    <col min="513" max="513" width="12.140625" style="25" customWidth="1"/>
    <col min="514" max="514" width="14.7109375" style="25" bestFit="1" customWidth="1"/>
    <col min="515" max="515" width="12.7109375" style="25" bestFit="1" customWidth="1"/>
    <col min="516" max="516" width="13.7109375" style="25" bestFit="1" customWidth="1"/>
    <col min="517" max="517" width="12.7109375" style="25" bestFit="1" customWidth="1"/>
    <col min="518" max="518" width="12.28515625" style="25" bestFit="1" customWidth="1"/>
    <col min="519" max="519" width="12.7109375" style="25" bestFit="1" customWidth="1"/>
    <col min="520" max="520" width="12.42578125" style="25" bestFit="1" customWidth="1"/>
    <col min="521" max="521" width="12.5703125" style="25" bestFit="1" customWidth="1"/>
    <col min="522" max="522" width="13.7109375" style="25" bestFit="1" customWidth="1"/>
    <col min="523" max="527" width="13.7109375" style="25" customWidth="1"/>
    <col min="528" max="528" width="16" style="25" customWidth="1"/>
    <col min="529" max="530" width="14" style="25" bestFit="1" customWidth="1"/>
    <col min="531" max="531" width="4.7109375" style="25" bestFit="1" customWidth="1"/>
    <col min="532" max="768" width="9.140625" style="25"/>
    <col min="769" max="769" width="12.140625" style="25" customWidth="1"/>
    <col min="770" max="770" width="14.7109375" style="25" bestFit="1" customWidth="1"/>
    <col min="771" max="771" width="12.7109375" style="25" bestFit="1" customWidth="1"/>
    <col min="772" max="772" width="13.7109375" style="25" bestFit="1" customWidth="1"/>
    <col min="773" max="773" width="12.7109375" style="25" bestFit="1" customWidth="1"/>
    <col min="774" max="774" width="12.28515625" style="25" bestFit="1" customWidth="1"/>
    <col min="775" max="775" width="12.7109375" style="25" bestFit="1" customWidth="1"/>
    <col min="776" max="776" width="12.42578125" style="25" bestFit="1" customWidth="1"/>
    <col min="777" max="777" width="12.5703125" style="25" bestFit="1" customWidth="1"/>
    <col min="778" max="778" width="13.7109375" style="25" bestFit="1" customWidth="1"/>
    <col min="779" max="783" width="13.7109375" style="25" customWidth="1"/>
    <col min="784" max="784" width="16" style="25" customWidth="1"/>
    <col min="785" max="786" width="14" style="25" bestFit="1" customWidth="1"/>
    <col min="787" max="787" width="4.7109375" style="25" bestFit="1" customWidth="1"/>
    <col min="788" max="1024" width="9.140625" style="25"/>
    <col min="1025" max="1025" width="12.140625" style="25" customWidth="1"/>
    <col min="1026" max="1026" width="14.7109375" style="25" bestFit="1" customWidth="1"/>
    <col min="1027" max="1027" width="12.7109375" style="25" bestFit="1" customWidth="1"/>
    <col min="1028" max="1028" width="13.7109375" style="25" bestFit="1" customWidth="1"/>
    <col min="1029" max="1029" width="12.7109375" style="25" bestFit="1" customWidth="1"/>
    <col min="1030" max="1030" width="12.28515625" style="25" bestFit="1" customWidth="1"/>
    <col min="1031" max="1031" width="12.7109375" style="25" bestFit="1" customWidth="1"/>
    <col min="1032" max="1032" width="12.42578125" style="25" bestFit="1" customWidth="1"/>
    <col min="1033" max="1033" width="12.5703125" style="25" bestFit="1" customWidth="1"/>
    <col min="1034" max="1034" width="13.7109375" style="25" bestFit="1" customWidth="1"/>
    <col min="1035" max="1039" width="13.7109375" style="25" customWidth="1"/>
    <col min="1040" max="1040" width="16" style="25" customWidth="1"/>
    <col min="1041" max="1042" width="14" style="25" bestFit="1" customWidth="1"/>
    <col min="1043" max="1043" width="4.7109375" style="25" bestFit="1" customWidth="1"/>
    <col min="1044" max="1280" width="9.140625" style="25"/>
    <col min="1281" max="1281" width="12.140625" style="25" customWidth="1"/>
    <col min="1282" max="1282" width="14.7109375" style="25" bestFit="1" customWidth="1"/>
    <col min="1283" max="1283" width="12.7109375" style="25" bestFit="1" customWidth="1"/>
    <col min="1284" max="1284" width="13.7109375" style="25" bestFit="1" customWidth="1"/>
    <col min="1285" max="1285" width="12.7109375" style="25" bestFit="1" customWidth="1"/>
    <col min="1286" max="1286" width="12.28515625" style="25" bestFit="1" customWidth="1"/>
    <col min="1287" max="1287" width="12.7109375" style="25" bestFit="1" customWidth="1"/>
    <col min="1288" max="1288" width="12.42578125" style="25" bestFit="1" customWidth="1"/>
    <col min="1289" max="1289" width="12.5703125" style="25" bestFit="1" customWidth="1"/>
    <col min="1290" max="1290" width="13.7109375" style="25" bestFit="1" customWidth="1"/>
    <col min="1291" max="1295" width="13.7109375" style="25" customWidth="1"/>
    <col min="1296" max="1296" width="16" style="25" customWidth="1"/>
    <col min="1297" max="1298" width="14" style="25" bestFit="1" customWidth="1"/>
    <col min="1299" max="1299" width="4.7109375" style="25" bestFit="1" customWidth="1"/>
    <col min="1300" max="1536" width="9.140625" style="25"/>
    <col min="1537" max="1537" width="12.140625" style="25" customWidth="1"/>
    <col min="1538" max="1538" width="14.7109375" style="25" bestFit="1" customWidth="1"/>
    <col min="1539" max="1539" width="12.7109375" style="25" bestFit="1" customWidth="1"/>
    <col min="1540" max="1540" width="13.7109375" style="25" bestFit="1" customWidth="1"/>
    <col min="1541" max="1541" width="12.7109375" style="25" bestFit="1" customWidth="1"/>
    <col min="1542" max="1542" width="12.28515625" style="25" bestFit="1" customWidth="1"/>
    <col min="1543" max="1543" width="12.7109375" style="25" bestFit="1" customWidth="1"/>
    <col min="1544" max="1544" width="12.42578125" style="25" bestFit="1" customWidth="1"/>
    <col min="1545" max="1545" width="12.5703125" style="25" bestFit="1" customWidth="1"/>
    <col min="1546" max="1546" width="13.7109375" style="25" bestFit="1" customWidth="1"/>
    <col min="1547" max="1551" width="13.7109375" style="25" customWidth="1"/>
    <col min="1552" max="1552" width="16" style="25" customWidth="1"/>
    <col min="1553" max="1554" width="14" style="25" bestFit="1" customWidth="1"/>
    <col min="1555" max="1555" width="4.7109375" style="25" bestFit="1" customWidth="1"/>
    <col min="1556" max="1792" width="9.140625" style="25"/>
    <col min="1793" max="1793" width="12.140625" style="25" customWidth="1"/>
    <col min="1794" max="1794" width="14.7109375" style="25" bestFit="1" customWidth="1"/>
    <col min="1795" max="1795" width="12.7109375" style="25" bestFit="1" customWidth="1"/>
    <col min="1796" max="1796" width="13.7109375" style="25" bestFit="1" customWidth="1"/>
    <col min="1797" max="1797" width="12.7109375" style="25" bestFit="1" customWidth="1"/>
    <col min="1798" max="1798" width="12.28515625" style="25" bestFit="1" customWidth="1"/>
    <col min="1799" max="1799" width="12.7109375" style="25" bestFit="1" customWidth="1"/>
    <col min="1800" max="1800" width="12.42578125" style="25" bestFit="1" customWidth="1"/>
    <col min="1801" max="1801" width="12.5703125" style="25" bestFit="1" customWidth="1"/>
    <col min="1802" max="1802" width="13.7109375" style="25" bestFit="1" customWidth="1"/>
    <col min="1803" max="1807" width="13.7109375" style="25" customWidth="1"/>
    <col min="1808" max="1808" width="16" style="25" customWidth="1"/>
    <col min="1809" max="1810" width="14" style="25" bestFit="1" customWidth="1"/>
    <col min="1811" max="1811" width="4.7109375" style="25" bestFit="1" customWidth="1"/>
    <col min="1812" max="2048" width="9.140625" style="25"/>
    <col min="2049" max="2049" width="12.140625" style="25" customWidth="1"/>
    <col min="2050" max="2050" width="14.7109375" style="25" bestFit="1" customWidth="1"/>
    <col min="2051" max="2051" width="12.7109375" style="25" bestFit="1" customWidth="1"/>
    <col min="2052" max="2052" width="13.7109375" style="25" bestFit="1" customWidth="1"/>
    <col min="2053" max="2053" width="12.7109375" style="25" bestFit="1" customWidth="1"/>
    <col min="2054" max="2054" width="12.28515625" style="25" bestFit="1" customWidth="1"/>
    <col min="2055" max="2055" width="12.7109375" style="25" bestFit="1" customWidth="1"/>
    <col min="2056" max="2056" width="12.42578125" style="25" bestFit="1" customWidth="1"/>
    <col min="2057" max="2057" width="12.5703125" style="25" bestFit="1" customWidth="1"/>
    <col min="2058" max="2058" width="13.7109375" style="25" bestFit="1" customWidth="1"/>
    <col min="2059" max="2063" width="13.7109375" style="25" customWidth="1"/>
    <col min="2064" max="2064" width="16" style="25" customWidth="1"/>
    <col min="2065" max="2066" width="14" style="25" bestFit="1" customWidth="1"/>
    <col min="2067" max="2067" width="4.7109375" style="25" bestFit="1" customWidth="1"/>
    <col min="2068" max="2304" width="9.140625" style="25"/>
    <col min="2305" max="2305" width="12.140625" style="25" customWidth="1"/>
    <col min="2306" max="2306" width="14.7109375" style="25" bestFit="1" customWidth="1"/>
    <col min="2307" max="2307" width="12.7109375" style="25" bestFit="1" customWidth="1"/>
    <col min="2308" max="2308" width="13.7109375" style="25" bestFit="1" customWidth="1"/>
    <col min="2309" max="2309" width="12.7109375" style="25" bestFit="1" customWidth="1"/>
    <col min="2310" max="2310" width="12.28515625" style="25" bestFit="1" customWidth="1"/>
    <col min="2311" max="2311" width="12.7109375" style="25" bestFit="1" customWidth="1"/>
    <col min="2312" max="2312" width="12.42578125" style="25" bestFit="1" customWidth="1"/>
    <col min="2313" max="2313" width="12.5703125" style="25" bestFit="1" customWidth="1"/>
    <col min="2314" max="2314" width="13.7109375" style="25" bestFit="1" customWidth="1"/>
    <col min="2315" max="2319" width="13.7109375" style="25" customWidth="1"/>
    <col min="2320" max="2320" width="16" style="25" customWidth="1"/>
    <col min="2321" max="2322" width="14" style="25" bestFit="1" customWidth="1"/>
    <col min="2323" max="2323" width="4.7109375" style="25" bestFit="1" customWidth="1"/>
    <col min="2324" max="2560" width="9.140625" style="25"/>
    <col min="2561" max="2561" width="12.140625" style="25" customWidth="1"/>
    <col min="2562" max="2562" width="14.7109375" style="25" bestFit="1" customWidth="1"/>
    <col min="2563" max="2563" width="12.7109375" style="25" bestFit="1" customWidth="1"/>
    <col min="2564" max="2564" width="13.7109375" style="25" bestFit="1" customWidth="1"/>
    <col min="2565" max="2565" width="12.7109375" style="25" bestFit="1" customWidth="1"/>
    <col min="2566" max="2566" width="12.28515625" style="25" bestFit="1" customWidth="1"/>
    <col min="2567" max="2567" width="12.7109375" style="25" bestFit="1" customWidth="1"/>
    <col min="2568" max="2568" width="12.42578125" style="25" bestFit="1" customWidth="1"/>
    <col min="2569" max="2569" width="12.5703125" style="25" bestFit="1" customWidth="1"/>
    <col min="2570" max="2570" width="13.7109375" style="25" bestFit="1" customWidth="1"/>
    <col min="2571" max="2575" width="13.7109375" style="25" customWidth="1"/>
    <col min="2576" max="2576" width="16" style="25" customWidth="1"/>
    <col min="2577" max="2578" width="14" style="25" bestFit="1" customWidth="1"/>
    <col min="2579" max="2579" width="4.7109375" style="25" bestFit="1" customWidth="1"/>
    <col min="2580" max="2816" width="9.140625" style="25"/>
    <col min="2817" max="2817" width="12.140625" style="25" customWidth="1"/>
    <col min="2818" max="2818" width="14.7109375" style="25" bestFit="1" customWidth="1"/>
    <col min="2819" max="2819" width="12.7109375" style="25" bestFit="1" customWidth="1"/>
    <col min="2820" max="2820" width="13.7109375" style="25" bestFit="1" customWidth="1"/>
    <col min="2821" max="2821" width="12.7109375" style="25" bestFit="1" customWidth="1"/>
    <col min="2822" max="2822" width="12.28515625" style="25" bestFit="1" customWidth="1"/>
    <col min="2823" max="2823" width="12.7109375" style="25" bestFit="1" customWidth="1"/>
    <col min="2824" max="2824" width="12.42578125" style="25" bestFit="1" customWidth="1"/>
    <col min="2825" max="2825" width="12.5703125" style="25" bestFit="1" customWidth="1"/>
    <col min="2826" max="2826" width="13.7109375" style="25" bestFit="1" customWidth="1"/>
    <col min="2827" max="2831" width="13.7109375" style="25" customWidth="1"/>
    <col min="2832" max="2832" width="16" style="25" customWidth="1"/>
    <col min="2833" max="2834" width="14" style="25" bestFit="1" customWidth="1"/>
    <col min="2835" max="2835" width="4.7109375" style="25" bestFit="1" customWidth="1"/>
    <col min="2836" max="3072" width="9.140625" style="25"/>
    <col min="3073" max="3073" width="12.140625" style="25" customWidth="1"/>
    <col min="3074" max="3074" width="14.7109375" style="25" bestFit="1" customWidth="1"/>
    <col min="3075" max="3075" width="12.7109375" style="25" bestFit="1" customWidth="1"/>
    <col min="3076" max="3076" width="13.7109375" style="25" bestFit="1" customWidth="1"/>
    <col min="3077" max="3077" width="12.7109375" style="25" bestFit="1" customWidth="1"/>
    <col min="3078" max="3078" width="12.28515625" style="25" bestFit="1" customWidth="1"/>
    <col min="3079" max="3079" width="12.7109375" style="25" bestFit="1" customWidth="1"/>
    <col min="3080" max="3080" width="12.42578125" style="25" bestFit="1" customWidth="1"/>
    <col min="3081" max="3081" width="12.5703125" style="25" bestFit="1" customWidth="1"/>
    <col min="3082" max="3082" width="13.7109375" style="25" bestFit="1" customWidth="1"/>
    <col min="3083" max="3087" width="13.7109375" style="25" customWidth="1"/>
    <col min="3088" max="3088" width="16" style="25" customWidth="1"/>
    <col min="3089" max="3090" width="14" style="25" bestFit="1" customWidth="1"/>
    <col min="3091" max="3091" width="4.7109375" style="25" bestFit="1" customWidth="1"/>
    <col min="3092" max="3328" width="9.140625" style="25"/>
    <col min="3329" max="3329" width="12.140625" style="25" customWidth="1"/>
    <col min="3330" max="3330" width="14.7109375" style="25" bestFit="1" customWidth="1"/>
    <col min="3331" max="3331" width="12.7109375" style="25" bestFit="1" customWidth="1"/>
    <col min="3332" max="3332" width="13.7109375" style="25" bestFit="1" customWidth="1"/>
    <col min="3333" max="3333" width="12.7109375" style="25" bestFit="1" customWidth="1"/>
    <col min="3334" max="3334" width="12.28515625" style="25" bestFit="1" customWidth="1"/>
    <col min="3335" max="3335" width="12.7109375" style="25" bestFit="1" customWidth="1"/>
    <col min="3336" max="3336" width="12.42578125" style="25" bestFit="1" customWidth="1"/>
    <col min="3337" max="3337" width="12.5703125" style="25" bestFit="1" customWidth="1"/>
    <col min="3338" max="3338" width="13.7109375" style="25" bestFit="1" customWidth="1"/>
    <col min="3339" max="3343" width="13.7109375" style="25" customWidth="1"/>
    <col min="3344" max="3344" width="16" style="25" customWidth="1"/>
    <col min="3345" max="3346" width="14" style="25" bestFit="1" customWidth="1"/>
    <col min="3347" max="3347" width="4.7109375" style="25" bestFit="1" customWidth="1"/>
    <col min="3348" max="3584" width="9.140625" style="25"/>
    <col min="3585" max="3585" width="12.140625" style="25" customWidth="1"/>
    <col min="3586" max="3586" width="14.7109375" style="25" bestFit="1" customWidth="1"/>
    <col min="3587" max="3587" width="12.7109375" style="25" bestFit="1" customWidth="1"/>
    <col min="3588" max="3588" width="13.7109375" style="25" bestFit="1" customWidth="1"/>
    <col min="3589" max="3589" width="12.7109375" style="25" bestFit="1" customWidth="1"/>
    <col min="3590" max="3590" width="12.28515625" style="25" bestFit="1" customWidth="1"/>
    <col min="3591" max="3591" width="12.7109375" style="25" bestFit="1" customWidth="1"/>
    <col min="3592" max="3592" width="12.42578125" style="25" bestFit="1" customWidth="1"/>
    <col min="3593" max="3593" width="12.5703125" style="25" bestFit="1" customWidth="1"/>
    <col min="3594" max="3594" width="13.7109375" style="25" bestFit="1" customWidth="1"/>
    <col min="3595" max="3599" width="13.7109375" style="25" customWidth="1"/>
    <col min="3600" max="3600" width="16" style="25" customWidth="1"/>
    <col min="3601" max="3602" width="14" style="25" bestFit="1" customWidth="1"/>
    <col min="3603" max="3603" width="4.7109375" style="25" bestFit="1" customWidth="1"/>
    <col min="3604" max="3840" width="9.140625" style="25"/>
    <col min="3841" max="3841" width="12.140625" style="25" customWidth="1"/>
    <col min="3842" max="3842" width="14.7109375" style="25" bestFit="1" customWidth="1"/>
    <col min="3843" max="3843" width="12.7109375" style="25" bestFit="1" customWidth="1"/>
    <col min="3844" max="3844" width="13.7109375" style="25" bestFit="1" customWidth="1"/>
    <col min="3845" max="3845" width="12.7109375" style="25" bestFit="1" customWidth="1"/>
    <col min="3846" max="3846" width="12.28515625" style="25" bestFit="1" customWidth="1"/>
    <col min="3847" max="3847" width="12.7109375" style="25" bestFit="1" customWidth="1"/>
    <col min="3848" max="3848" width="12.42578125" style="25" bestFit="1" customWidth="1"/>
    <col min="3849" max="3849" width="12.5703125" style="25" bestFit="1" customWidth="1"/>
    <col min="3850" max="3850" width="13.7109375" style="25" bestFit="1" customWidth="1"/>
    <col min="3851" max="3855" width="13.7109375" style="25" customWidth="1"/>
    <col min="3856" max="3856" width="16" style="25" customWidth="1"/>
    <col min="3857" max="3858" width="14" style="25" bestFit="1" customWidth="1"/>
    <col min="3859" max="3859" width="4.7109375" style="25" bestFit="1" customWidth="1"/>
    <col min="3860" max="4096" width="9.140625" style="25"/>
    <col min="4097" max="4097" width="12.140625" style="25" customWidth="1"/>
    <col min="4098" max="4098" width="14.7109375" style="25" bestFit="1" customWidth="1"/>
    <col min="4099" max="4099" width="12.7109375" style="25" bestFit="1" customWidth="1"/>
    <col min="4100" max="4100" width="13.7109375" style="25" bestFit="1" customWidth="1"/>
    <col min="4101" max="4101" width="12.7109375" style="25" bestFit="1" customWidth="1"/>
    <col min="4102" max="4102" width="12.28515625" style="25" bestFit="1" customWidth="1"/>
    <col min="4103" max="4103" width="12.7109375" style="25" bestFit="1" customWidth="1"/>
    <col min="4104" max="4104" width="12.42578125" style="25" bestFit="1" customWidth="1"/>
    <col min="4105" max="4105" width="12.5703125" style="25" bestFit="1" customWidth="1"/>
    <col min="4106" max="4106" width="13.7109375" style="25" bestFit="1" customWidth="1"/>
    <col min="4107" max="4111" width="13.7109375" style="25" customWidth="1"/>
    <col min="4112" max="4112" width="16" style="25" customWidth="1"/>
    <col min="4113" max="4114" width="14" style="25" bestFit="1" customWidth="1"/>
    <col min="4115" max="4115" width="4.7109375" style="25" bestFit="1" customWidth="1"/>
    <col min="4116" max="4352" width="9.140625" style="25"/>
    <col min="4353" max="4353" width="12.140625" style="25" customWidth="1"/>
    <col min="4354" max="4354" width="14.7109375" style="25" bestFit="1" customWidth="1"/>
    <col min="4355" max="4355" width="12.7109375" style="25" bestFit="1" customWidth="1"/>
    <col min="4356" max="4356" width="13.7109375" style="25" bestFit="1" customWidth="1"/>
    <col min="4357" max="4357" width="12.7109375" style="25" bestFit="1" customWidth="1"/>
    <col min="4358" max="4358" width="12.28515625" style="25" bestFit="1" customWidth="1"/>
    <col min="4359" max="4359" width="12.7109375" style="25" bestFit="1" customWidth="1"/>
    <col min="4360" max="4360" width="12.42578125" style="25" bestFit="1" customWidth="1"/>
    <col min="4361" max="4361" width="12.5703125" style="25" bestFit="1" customWidth="1"/>
    <col min="4362" max="4362" width="13.7109375" style="25" bestFit="1" customWidth="1"/>
    <col min="4363" max="4367" width="13.7109375" style="25" customWidth="1"/>
    <col min="4368" max="4368" width="16" style="25" customWidth="1"/>
    <col min="4369" max="4370" width="14" style="25" bestFit="1" customWidth="1"/>
    <col min="4371" max="4371" width="4.7109375" style="25" bestFit="1" customWidth="1"/>
    <col min="4372" max="4608" width="9.140625" style="25"/>
    <col min="4609" max="4609" width="12.140625" style="25" customWidth="1"/>
    <col min="4610" max="4610" width="14.7109375" style="25" bestFit="1" customWidth="1"/>
    <col min="4611" max="4611" width="12.7109375" style="25" bestFit="1" customWidth="1"/>
    <col min="4612" max="4612" width="13.7109375" style="25" bestFit="1" customWidth="1"/>
    <col min="4613" max="4613" width="12.7109375" style="25" bestFit="1" customWidth="1"/>
    <col min="4614" max="4614" width="12.28515625" style="25" bestFit="1" customWidth="1"/>
    <col min="4615" max="4615" width="12.7109375" style="25" bestFit="1" customWidth="1"/>
    <col min="4616" max="4616" width="12.42578125" style="25" bestFit="1" customWidth="1"/>
    <col min="4617" max="4617" width="12.5703125" style="25" bestFit="1" customWidth="1"/>
    <col min="4618" max="4618" width="13.7109375" style="25" bestFit="1" customWidth="1"/>
    <col min="4619" max="4623" width="13.7109375" style="25" customWidth="1"/>
    <col min="4624" max="4624" width="16" style="25" customWidth="1"/>
    <col min="4625" max="4626" width="14" style="25" bestFit="1" customWidth="1"/>
    <col min="4627" max="4627" width="4.7109375" style="25" bestFit="1" customWidth="1"/>
    <col min="4628" max="4864" width="9.140625" style="25"/>
    <col min="4865" max="4865" width="12.140625" style="25" customWidth="1"/>
    <col min="4866" max="4866" width="14.7109375" style="25" bestFit="1" customWidth="1"/>
    <col min="4867" max="4867" width="12.7109375" style="25" bestFit="1" customWidth="1"/>
    <col min="4868" max="4868" width="13.7109375" style="25" bestFit="1" customWidth="1"/>
    <col min="4869" max="4869" width="12.7109375" style="25" bestFit="1" customWidth="1"/>
    <col min="4870" max="4870" width="12.28515625" style="25" bestFit="1" customWidth="1"/>
    <col min="4871" max="4871" width="12.7109375" style="25" bestFit="1" customWidth="1"/>
    <col min="4872" max="4872" width="12.42578125" style="25" bestFit="1" customWidth="1"/>
    <col min="4873" max="4873" width="12.5703125" style="25" bestFit="1" customWidth="1"/>
    <col min="4874" max="4874" width="13.7109375" style="25" bestFit="1" customWidth="1"/>
    <col min="4875" max="4879" width="13.7109375" style="25" customWidth="1"/>
    <col min="4880" max="4880" width="16" style="25" customWidth="1"/>
    <col min="4881" max="4882" width="14" style="25" bestFit="1" customWidth="1"/>
    <col min="4883" max="4883" width="4.7109375" style="25" bestFit="1" customWidth="1"/>
    <col min="4884" max="5120" width="9.140625" style="25"/>
    <col min="5121" max="5121" width="12.140625" style="25" customWidth="1"/>
    <col min="5122" max="5122" width="14.7109375" style="25" bestFit="1" customWidth="1"/>
    <col min="5123" max="5123" width="12.7109375" style="25" bestFit="1" customWidth="1"/>
    <col min="5124" max="5124" width="13.7109375" style="25" bestFit="1" customWidth="1"/>
    <col min="5125" max="5125" width="12.7109375" style="25" bestFit="1" customWidth="1"/>
    <col min="5126" max="5126" width="12.28515625" style="25" bestFit="1" customWidth="1"/>
    <col min="5127" max="5127" width="12.7109375" style="25" bestFit="1" customWidth="1"/>
    <col min="5128" max="5128" width="12.42578125" style="25" bestFit="1" customWidth="1"/>
    <col min="5129" max="5129" width="12.5703125" style="25" bestFit="1" customWidth="1"/>
    <col min="5130" max="5130" width="13.7109375" style="25" bestFit="1" customWidth="1"/>
    <col min="5131" max="5135" width="13.7109375" style="25" customWidth="1"/>
    <col min="5136" max="5136" width="16" style="25" customWidth="1"/>
    <col min="5137" max="5138" width="14" style="25" bestFit="1" customWidth="1"/>
    <col min="5139" max="5139" width="4.7109375" style="25" bestFit="1" customWidth="1"/>
    <col min="5140" max="5376" width="9.140625" style="25"/>
    <col min="5377" max="5377" width="12.140625" style="25" customWidth="1"/>
    <col min="5378" max="5378" width="14.7109375" style="25" bestFit="1" customWidth="1"/>
    <col min="5379" max="5379" width="12.7109375" style="25" bestFit="1" customWidth="1"/>
    <col min="5380" max="5380" width="13.7109375" style="25" bestFit="1" customWidth="1"/>
    <col min="5381" max="5381" width="12.7109375" style="25" bestFit="1" customWidth="1"/>
    <col min="5382" max="5382" width="12.28515625" style="25" bestFit="1" customWidth="1"/>
    <col min="5383" max="5383" width="12.7109375" style="25" bestFit="1" customWidth="1"/>
    <col min="5384" max="5384" width="12.42578125" style="25" bestFit="1" customWidth="1"/>
    <col min="5385" max="5385" width="12.5703125" style="25" bestFit="1" customWidth="1"/>
    <col min="5386" max="5386" width="13.7109375" style="25" bestFit="1" customWidth="1"/>
    <col min="5387" max="5391" width="13.7109375" style="25" customWidth="1"/>
    <col min="5392" max="5392" width="16" style="25" customWidth="1"/>
    <col min="5393" max="5394" width="14" style="25" bestFit="1" customWidth="1"/>
    <col min="5395" max="5395" width="4.7109375" style="25" bestFit="1" customWidth="1"/>
    <col min="5396" max="5632" width="9.140625" style="25"/>
    <col min="5633" max="5633" width="12.140625" style="25" customWidth="1"/>
    <col min="5634" max="5634" width="14.7109375" style="25" bestFit="1" customWidth="1"/>
    <col min="5635" max="5635" width="12.7109375" style="25" bestFit="1" customWidth="1"/>
    <col min="5636" max="5636" width="13.7109375" style="25" bestFit="1" customWidth="1"/>
    <col min="5637" max="5637" width="12.7109375" style="25" bestFit="1" customWidth="1"/>
    <col min="5638" max="5638" width="12.28515625" style="25" bestFit="1" customWidth="1"/>
    <col min="5639" max="5639" width="12.7109375" style="25" bestFit="1" customWidth="1"/>
    <col min="5640" max="5640" width="12.42578125" style="25" bestFit="1" customWidth="1"/>
    <col min="5641" max="5641" width="12.5703125" style="25" bestFit="1" customWidth="1"/>
    <col min="5642" max="5642" width="13.7109375" style="25" bestFit="1" customWidth="1"/>
    <col min="5643" max="5647" width="13.7109375" style="25" customWidth="1"/>
    <col min="5648" max="5648" width="16" style="25" customWidth="1"/>
    <col min="5649" max="5650" width="14" style="25" bestFit="1" customWidth="1"/>
    <col min="5651" max="5651" width="4.7109375" style="25" bestFit="1" customWidth="1"/>
    <col min="5652" max="5888" width="9.140625" style="25"/>
    <col min="5889" max="5889" width="12.140625" style="25" customWidth="1"/>
    <col min="5890" max="5890" width="14.7109375" style="25" bestFit="1" customWidth="1"/>
    <col min="5891" max="5891" width="12.7109375" style="25" bestFit="1" customWidth="1"/>
    <col min="5892" max="5892" width="13.7109375" style="25" bestFit="1" customWidth="1"/>
    <col min="5893" max="5893" width="12.7109375" style="25" bestFit="1" customWidth="1"/>
    <col min="5894" max="5894" width="12.28515625" style="25" bestFit="1" customWidth="1"/>
    <col min="5895" max="5895" width="12.7109375" style="25" bestFit="1" customWidth="1"/>
    <col min="5896" max="5896" width="12.42578125" style="25" bestFit="1" customWidth="1"/>
    <col min="5897" max="5897" width="12.5703125" style="25" bestFit="1" customWidth="1"/>
    <col min="5898" max="5898" width="13.7109375" style="25" bestFit="1" customWidth="1"/>
    <col min="5899" max="5903" width="13.7109375" style="25" customWidth="1"/>
    <col min="5904" max="5904" width="16" style="25" customWidth="1"/>
    <col min="5905" max="5906" width="14" style="25" bestFit="1" customWidth="1"/>
    <col min="5907" max="5907" width="4.7109375" style="25" bestFit="1" customWidth="1"/>
    <col min="5908" max="6144" width="9.140625" style="25"/>
    <col min="6145" max="6145" width="12.140625" style="25" customWidth="1"/>
    <col min="6146" max="6146" width="14.7109375" style="25" bestFit="1" customWidth="1"/>
    <col min="6147" max="6147" width="12.7109375" style="25" bestFit="1" customWidth="1"/>
    <col min="6148" max="6148" width="13.7109375" style="25" bestFit="1" customWidth="1"/>
    <col min="6149" max="6149" width="12.7109375" style="25" bestFit="1" customWidth="1"/>
    <col min="6150" max="6150" width="12.28515625" style="25" bestFit="1" customWidth="1"/>
    <col min="6151" max="6151" width="12.7109375" style="25" bestFit="1" customWidth="1"/>
    <col min="6152" max="6152" width="12.42578125" style="25" bestFit="1" customWidth="1"/>
    <col min="6153" max="6153" width="12.5703125" style="25" bestFit="1" customWidth="1"/>
    <col min="6154" max="6154" width="13.7109375" style="25" bestFit="1" customWidth="1"/>
    <col min="6155" max="6159" width="13.7109375" style="25" customWidth="1"/>
    <col min="6160" max="6160" width="16" style="25" customWidth="1"/>
    <col min="6161" max="6162" width="14" style="25" bestFit="1" customWidth="1"/>
    <col min="6163" max="6163" width="4.7109375" style="25" bestFit="1" customWidth="1"/>
    <col min="6164" max="6400" width="9.140625" style="25"/>
    <col min="6401" max="6401" width="12.140625" style="25" customWidth="1"/>
    <col min="6402" max="6402" width="14.7109375" style="25" bestFit="1" customWidth="1"/>
    <col min="6403" max="6403" width="12.7109375" style="25" bestFit="1" customWidth="1"/>
    <col min="6404" max="6404" width="13.7109375" style="25" bestFit="1" customWidth="1"/>
    <col min="6405" max="6405" width="12.7109375" style="25" bestFit="1" customWidth="1"/>
    <col min="6406" max="6406" width="12.28515625" style="25" bestFit="1" customWidth="1"/>
    <col min="6407" max="6407" width="12.7109375" style="25" bestFit="1" customWidth="1"/>
    <col min="6408" max="6408" width="12.42578125" style="25" bestFit="1" customWidth="1"/>
    <col min="6409" max="6409" width="12.5703125" style="25" bestFit="1" customWidth="1"/>
    <col min="6410" max="6410" width="13.7109375" style="25" bestFit="1" customWidth="1"/>
    <col min="6411" max="6415" width="13.7109375" style="25" customWidth="1"/>
    <col min="6416" max="6416" width="16" style="25" customWidth="1"/>
    <col min="6417" max="6418" width="14" style="25" bestFit="1" customWidth="1"/>
    <col min="6419" max="6419" width="4.7109375" style="25" bestFit="1" customWidth="1"/>
    <col min="6420" max="6656" width="9.140625" style="25"/>
    <col min="6657" max="6657" width="12.140625" style="25" customWidth="1"/>
    <col min="6658" max="6658" width="14.7109375" style="25" bestFit="1" customWidth="1"/>
    <col min="6659" max="6659" width="12.7109375" style="25" bestFit="1" customWidth="1"/>
    <col min="6660" max="6660" width="13.7109375" style="25" bestFit="1" customWidth="1"/>
    <col min="6661" max="6661" width="12.7109375" style="25" bestFit="1" customWidth="1"/>
    <col min="6662" max="6662" width="12.28515625" style="25" bestFit="1" customWidth="1"/>
    <col min="6663" max="6663" width="12.7109375" style="25" bestFit="1" customWidth="1"/>
    <col min="6664" max="6664" width="12.42578125" style="25" bestFit="1" customWidth="1"/>
    <col min="6665" max="6665" width="12.5703125" style="25" bestFit="1" customWidth="1"/>
    <col min="6666" max="6666" width="13.7109375" style="25" bestFit="1" customWidth="1"/>
    <col min="6667" max="6671" width="13.7109375" style="25" customWidth="1"/>
    <col min="6672" max="6672" width="16" style="25" customWidth="1"/>
    <col min="6673" max="6674" width="14" style="25" bestFit="1" customWidth="1"/>
    <col min="6675" max="6675" width="4.7109375" style="25" bestFit="1" customWidth="1"/>
    <col min="6676" max="6912" width="9.140625" style="25"/>
    <col min="6913" max="6913" width="12.140625" style="25" customWidth="1"/>
    <col min="6914" max="6914" width="14.7109375" style="25" bestFit="1" customWidth="1"/>
    <col min="6915" max="6915" width="12.7109375" style="25" bestFit="1" customWidth="1"/>
    <col min="6916" max="6916" width="13.7109375" style="25" bestFit="1" customWidth="1"/>
    <col min="6917" max="6917" width="12.7109375" style="25" bestFit="1" customWidth="1"/>
    <col min="6918" max="6918" width="12.28515625" style="25" bestFit="1" customWidth="1"/>
    <col min="6919" max="6919" width="12.7109375" style="25" bestFit="1" customWidth="1"/>
    <col min="6920" max="6920" width="12.42578125" style="25" bestFit="1" customWidth="1"/>
    <col min="6921" max="6921" width="12.5703125" style="25" bestFit="1" customWidth="1"/>
    <col min="6922" max="6922" width="13.7109375" style="25" bestFit="1" customWidth="1"/>
    <col min="6923" max="6927" width="13.7109375" style="25" customWidth="1"/>
    <col min="6928" max="6928" width="16" style="25" customWidth="1"/>
    <col min="6929" max="6930" width="14" style="25" bestFit="1" customWidth="1"/>
    <col min="6931" max="6931" width="4.7109375" style="25" bestFit="1" customWidth="1"/>
    <col min="6932" max="7168" width="9.140625" style="25"/>
    <col min="7169" max="7169" width="12.140625" style="25" customWidth="1"/>
    <col min="7170" max="7170" width="14.7109375" style="25" bestFit="1" customWidth="1"/>
    <col min="7171" max="7171" width="12.7109375" style="25" bestFit="1" customWidth="1"/>
    <col min="7172" max="7172" width="13.7109375" style="25" bestFit="1" customWidth="1"/>
    <col min="7173" max="7173" width="12.7109375" style="25" bestFit="1" customWidth="1"/>
    <col min="7174" max="7174" width="12.28515625" style="25" bestFit="1" customWidth="1"/>
    <col min="7175" max="7175" width="12.7109375" style="25" bestFit="1" customWidth="1"/>
    <col min="7176" max="7176" width="12.42578125" style="25" bestFit="1" customWidth="1"/>
    <col min="7177" max="7177" width="12.5703125" style="25" bestFit="1" customWidth="1"/>
    <col min="7178" max="7178" width="13.7109375" style="25" bestFit="1" customWidth="1"/>
    <col min="7179" max="7183" width="13.7109375" style="25" customWidth="1"/>
    <col min="7184" max="7184" width="16" style="25" customWidth="1"/>
    <col min="7185" max="7186" width="14" style="25" bestFit="1" customWidth="1"/>
    <col min="7187" max="7187" width="4.7109375" style="25" bestFit="1" customWidth="1"/>
    <col min="7188" max="7424" width="9.140625" style="25"/>
    <col min="7425" max="7425" width="12.140625" style="25" customWidth="1"/>
    <col min="7426" max="7426" width="14.7109375" style="25" bestFit="1" customWidth="1"/>
    <col min="7427" max="7427" width="12.7109375" style="25" bestFit="1" customWidth="1"/>
    <col min="7428" max="7428" width="13.7109375" style="25" bestFit="1" customWidth="1"/>
    <col min="7429" max="7429" width="12.7109375" style="25" bestFit="1" customWidth="1"/>
    <col min="7430" max="7430" width="12.28515625" style="25" bestFit="1" customWidth="1"/>
    <col min="7431" max="7431" width="12.7109375" style="25" bestFit="1" customWidth="1"/>
    <col min="7432" max="7432" width="12.42578125" style="25" bestFit="1" customWidth="1"/>
    <col min="7433" max="7433" width="12.5703125" style="25" bestFit="1" customWidth="1"/>
    <col min="7434" max="7434" width="13.7109375" style="25" bestFit="1" customWidth="1"/>
    <col min="7435" max="7439" width="13.7109375" style="25" customWidth="1"/>
    <col min="7440" max="7440" width="16" style="25" customWidth="1"/>
    <col min="7441" max="7442" width="14" style="25" bestFit="1" customWidth="1"/>
    <col min="7443" max="7443" width="4.7109375" style="25" bestFit="1" customWidth="1"/>
    <col min="7444" max="7680" width="9.140625" style="25"/>
    <col min="7681" max="7681" width="12.140625" style="25" customWidth="1"/>
    <col min="7682" max="7682" width="14.7109375" style="25" bestFit="1" customWidth="1"/>
    <col min="7683" max="7683" width="12.7109375" style="25" bestFit="1" customWidth="1"/>
    <col min="7684" max="7684" width="13.7109375" style="25" bestFit="1" customWidth="1"/>
    <col min="7685" max="7685" width="12.7109375" style="25" bestFit="1" customWidth="1"/>
    <col min="7686" max="7686" width="12.28515625" style="25" bestFit="1" customWidth="1"/>
    <col min="7687" max="7687" width="12.7109375" style="25" bestFit="1" customWidth="1"/>
    <col min="7688" max="7688" width="12.42578125" style="25" bestFit="1" customWidth="1"/>
    <col min="7689" max="7689" width="12.5703125" style="25" bestFit="1" customWidth="1"/>
    <col min="7690" max="7690" width="13.7109375" style="25" bestFit="1" customWidth="1"/>
    <col min="7691" max="7695" width="13.7109375" style="25" customWidth="1"/>
    <col min="7696" max="7696" width="16" style="25" customWidth="1"/>
    <col min="7697" max="7698" width="14" style="25" bestFit="1" customWidth="1"/>
    <col min="7699" max="7699" width="4.7109375" style="25" bestFit="1" customWidth="1"/>
    <col min="7700" max="7936" width="9.140625" style="25"/>
    <col min="7937" max="7937" width="12.140625" style="25" customWidth="1"/>
    <col min="7938" max="7938" width="14.7109375" style="25" bestFit="1" customWidth="1"/>
    <col min="7939" max="7939" width="12.7109375" style="25" bestFit="1" customWidth="1"/>
    <col min="7940" max="7940" width="13.7109375" style="25" bestFit="1" customWidth="1"/>
    <col min="7941" max="7941" width="12.7109375" style="25" bestFit="1" customWidth="1"/>
    <col min="7942" max="7942" width="12.28515625" style="25" bestFit="1" customWidth="1"/>
    <col min="7943" max="7943" width="12.7109375" style="25" bestFit="1" customWidth="1"/>
    <col min="7944" max="7944" width="12.42578125" style="25" bestFit="1" customWidth="1"/>
    <col min="7945" max="7945" width="12.5703125" style="25" bestFit="1" customWidth="1"/>
    <col min="7946" max="7946" width="13.7109375" style="25" bestFit="1" customWidth="1"/>
    <col min="7947" max="7951" width="13.7109375" style="25" customWidth="1"/>
    <col min="7952" max="7952" width="16" style="25" customWidth="1"/>
    <col min="7953" max="7954" width="14" style="25" bestFit="1" customWidth="1"/>
    <col min="7955" max="7955" width="4.7109375" style="25" bestFit="1" customWidth="1"/>
    <col min="7956" max="8192" width="9.140625" style="25"/>
    <col min="8193" max="8193" width="12.140625" style="25" customWidth="1"/>
    <col min="8194" max="8194" width="14.7109375" style="25" bestFit="1" customWidth="1"/>
    <col min="8195" max="8195" width="12.7109375" style="25" bestFit="1" customWidth="1"/>
    <col min="8196" max="8196" width="13.7109375" style="25" bestFit="1" customWidth="1"/>
    <col min="8197" max="8197" width="12.7109375" style="25" bestFit="1" customWidth="1"/>
    <col min="8198" max="8198" width="12.28515625" style="25" bestFit="1" customWidth="1"/>
    <col min="8199" max="8199" width="12.7109375" style="25" bestFit="1" customWidth="1"/>
    <col min="8200" max="8200" width="12.42578125" style="25" bestFit="1" customWidth="1"/>
    <col min="8201" max="8201" width="12.5703125" style="25" bestFit="1" customWidth="1"/>
    <col min="8202" max="8202" width="13.7109375" style="25" bestFit="1" customWidth="1"/>
    <col min="8203" max="8207" width="13.7109375" style="25" customWidth="1"/>
    <col min="8208" max="8208" width="16" style="25" customWidth="1"/>
    <col min="8209" max="8210" width="14" style="25" bestFit="1" customWidth="1"/>
    <col min="8211" max="8211" width="4.7109375" style="25" bestFit="1" customWidth="1"/>
    <col min="8212" max="8448" width="9.140625" style="25"/>
    <col min="8449" max="8449" width="12.140625" style="25" customWidth="1"/>
    <col min="8450" max="8450" width="14.7109375" style="25" bestFit="1" customWidth="1"/>
    <col min="8451" max="8451" width="12.7109375" style="25" bestFit="1" customWidth="1"/>
    <col min="8452" max="8452" width="13.7109375" style="25" bestFit="1" customWidth="1"/>
    <col min="8453" max="8453" width="12.7109375" style="25" bestFit="1" customWidth="1"/>
    <col min="8454" max="8454" width="12.28515625" style="25" bestFit="1" customWidth="1"/>
    <col min="8455" max="8455" width="12.7109375" style="25" bestFit="1" customWidth="1"/>
    <col min="8456" max="8456" width="12.42578125" style="25" bestFit="1" customWidth="1"/>
    <col min="8457" max="8457" width="12.5703125" style="25" bestFit="1" customWidth="1"/>
    <col min="8458" max="8458" width="13.7109375" style="25" bestFit="1" customWidth="1"/>
    <col min="8459" max="8463" width="13.7109375" style="25" customWidth="1"/>
    <col min="8464" max="8464" width="16" style="25" customWidth="1"/>
    <col min="8465" max="8466" width="14" style="25" bestFit="1" customWidth="1"/>
    <col min="8467" max="8467" width="4.7109375" style="25" bestFit="1" customWidth="1"/>
    <col min="8468" max="8704" width="9.140625" style="25"/>
    <col min="8705" max="8705" width="12.140625" style="25" customWidth="1"/>
    <col min="8706" max="8706" width="14.7109375" style="25" bestFit="1" customWidth="1"/>
    <col min="8707" max="8707" width="12.7109375" style="25" bestFit="1" customWidth="1"/>
    <col min="8708" max="8708" width="13.7109375" style="25" bestFit="1" customWidth="1"/>
    <col min="8709" max="8709" width="12.7109375" style="25" bestFit="1" customWidth="1"/>
    <col min="8710" max="8710" width="12.28515625" style="25" bestFit="1" customWidth="1"/>
    <col min="8711" max="8711" width="12.7109375" style="25" bestFit="1" customWidth="1"/>
    <col min="8712" max="8712" width="12.42578125" style="25" bestFit="1" customWidth="1"/>
    <col min="8713" max="8713" width="12.5703125" style="25" bestFit="1" customWidth="1"/>
    <col min="8714" max="8714" width="13.7109375" style="25" bestFit="1" customWidth="1"/>
    <col min="8715" max="8719" width="13.7109375" style="25" customWidth="1"/>
    <col min="8720" max="8720" width="16" style="25" customWidth="1"/>
    <col min="8721" max="8722" width="14" style="25" bestFit="1" customWidth="1"/>
    <col min="8723" max="8723" width="4.7109375" style="25" bestFit="1" customWidth="1"/>
    <col min="8724" max="8960" width="9.140625" style="25"/>
    <col min="8961" max="8961" width="12.140625" style="25" customWidth="1"/>
    <col min="8962" max="8962" width="14.7109375" style="25" bestFit="1" customWidth="1"/>
    <col min="8963" max="8963" width="12.7109375" style="25" bestFit="1" customWidth="1"/>
    <col min="8964" max="8964" width="13.7109375" style="25" bestFit="1" customWidth="1"/>
    <col min="8965" max="8965" width="12.7109375" style="25" bestFit="1" customWidth="1"/>
    <col min="8966" max="8966" width="12.28515625" style="25" bestFit="1" customWidth="1"/>
    <col min="8967" max="8967" width="12.7109375" style="25" bestFit="1" customWidth="1"/>
    <col min="8968" max="8968" width="12.42578125" style="25" bestFit="1" customWidth="1"/>
    <col min="8969" max="8969" width="12.5703125" style="25" bestFit="1" customWidth="1"/>
    <col min="8970" max="8970" width="13.7109375" style="25" bestFit="1" customWidth="1"/>
    <col min="8971" max="8975" width="13.7109375" style="25" customWidth="1"/>
    <col min="8976" max="8976" width="16" style="25" customWidth="1"/>
    <col min="8977" max="8978" width="14" style="25" bestFit="1" customWidth="1"/>
    <col min="8979" max="8979" width="4.7109375" style="25" bestFit="1" customWidth="1"/>
    <col min="8980" max="9216" width="9.140625" style="25"/>
    <col min="9217" max="9217" width="12.140625" style="25" customWidth="1"/>
    <col min="9218" max="9218" width="14.7109375" style="25" bestFit="1" customWidth="1"/>
    <col min="9219" max="9219" width="12.7109375" style="25" bestFit="1" customWidth="1"/>
    <col min="9220" max="9220" width="13.7109375" style="25" bestFit="1" customWidth="1"/>
    <col min="9221" max="9221" width="12.7109375" style="25" bestFit="1" customWidth="1"/>
    <col min="9222" max="9222" width="12.28515625" style="25" bestFit="1" customWidth="1"/>
    <col min="9223" max="9223" width="12.7109375" style="25" bestFit="1" customWidth="1"/>
    <col min="9224" max="9224" width="12.42578125" style="25" bestFit="1" customWidth="1"/>
    <col min="9225" max="9225" width="12.5703125" style="25" bestFit="1" customWidth="1"/>
    <col min="9226" max="9226" width="13.7109375" style="25" bestFit="1" customWidth="1"/>
    <col min="9227" max="9231" width="13.7109375" style="25" customWidth="1"/>
    <col min="9232" max="9232" width="16" style="25" customWidth="1"/>
    <col min="9233" max="9234" width="14" style="25" bestFit="1" customWidth="1"/>
    <col min="9235" max="9235" width="4.7109375" style="25" bestFit="1" customWidth="1"/>
    <col min="9236" max="9472" width="9.140625" style="25"/>
    <col min="9473" max="9473" width="12.140625" style="25" customWidth="1"/>
    <col min="9474" max="9474" width="14.7109375" style="25" bestFit="1" customWidth="1"/>
    <col min="9475" max="9475" width="12.7109375" style="25" bestFit="1" customWidth="1"/>
    <col min="9476" max="9476" width="13.7109375" style="25" bestFit="1" customWidth="1"/>
    <col min="9477" max="9477" width="12.7109375" style="25" bestFit="1" customWidth="1"/>
    <col min="9478" max="9478" width="12.28515625" style="25" bestFit="1" customWidth="1"/>
    <col min="9479" max="9479" width="12.7109375" style="25" bestFit="1" customWidth="1"/>
    <col min="9480" max="9480" width="12.42578125" style="25" bestFit="1" customWidth="1"/>
    <col min="9481" max="9481" width="12.5703125" style="25" bestFit="1" customWidth="1"/>
    <col min="9482" max="9482" width="13.7109375" style="25" bestFit="1" customWidth="1"/>
    <col min="9483" max="9487" width="13.7109375" style="25" customWidth="1"/>
    <col min="9488" max="9488" width="16" style="25" customWidth="1"/>
    <col min="9489" max="9490" width="14" style="25" bestFit="1" customWidth="1"/>
    <col min="9491" max="9491" width="4.7109375" style="25" bestFit="1" customWidth="1"/>
    <col min="9492" max="9728" width="9.140625" style="25"/>
    <col min="9729" max="9729" width="12.140625" style="25" customWidth="1"/>
    <col min="9730" max="9730" width="14.7109375" style="25" bestFit="1" customWidth="1"/>
    <col min="9731" max="9731" width="12.7109375" style="25" bestFit="1" customWidth="1"/>
    <col min="9732" max="9732" width="13.7109375" style="25" bestFit="1" customWidth="1"/>
    <col min="9733" max="9733" width="12.7109375" style="25" bestFit="1" customWidth="1"/>
    <col min="9734" max="9734" width="12.28515625" style="25" bestFit="1" customWidth="1"/>
    <col min="9735" max="9735" width="12.7109375" style="25" bestFit="1" customWidth="1"/>
    <col min="9736" max="9736" width="12.42578125" style="25" bestFit="1" customWidth="1"/>
    <col min="9737" max="9737" width="12.5703125" style="25" bestFit="1" customWidth="1"/>
    <col min="9738" max="9738" width="13.7109375" style="25" bestFit="1" customWidth="1"/>
    <col min="9739" max="9743" width="13.7109375" style="25" customWidth="1"/>
    <col min="9744" max="9744" width="16" style="25" customWidth="1"/>
    <col min="9745" max="9746" width="14" style="25" bestFit="1" customWidth="1"/>
    <col min="9747" max="9747" width="4.7109375" style="25" bestFit="1" customWidth="1"/>
    <col min="9748" max="9984" width="9.140625" style="25"/>
    <col min="9985" max="9985" width="12.140625" style="25" customWidth="1"/>
    <col min="9986" max="9986" width="14.7109375" style="25" bestFit="1" customWidth="1"/>
    <col min="9987" max="9987" width="12.7109375" style="25" bestFit="1" customWidth="1"/>
    <col min="9988" max="9988" width="13.7109375" style="25" bestFit="1" customWidth="1"/>
    <col min="9989" max="9989" width="12.7109375" style="25" bestFit="1" customWidth="1"/>
    <col min="9990" max="9990" width="12.28515625" style="25" bestFit="1" customWidth="1"/>
    <col min="9991" max="9991" width="12.7109375" style="25" bestFit="1" customWidth="1"/>
    <col min="9992" max="9992" width="12.42578125" style="25" bestFit="1" customWidth="1"/>
    <col min="9993" max="9993" width="12.5703125" style="25" bestFit="1" customWidth="1"/>
    <col min="9994" max="9994" width="13.7109375" style="25" bestFit="1" customWidth="1"/>
    <col min="9995" max="9999" width="13.7109375" style="25" customWidth="1"/>
    <col min="10000" max="10000" width="16" style="25" customWidth="1"/>
    <col min="10001" max="10002" width="14" style="25" bestFit="1" customWidth="1"/>
    <col min="10003" max="10003" width="4.7109375" style="25" bestFit="1" customWidth="1"/>
    <col min="10004" max="10240" width="9.140625" style="25"/>
    <col min="10241" max="10241" width="12.140625" style="25" customWidth="1"/>
    <col min="10242" max="10242" width="14.7109375" style="25" bestFit="1" customWidth="1"/>
    <col min="10243" max="10243" width="12.7109375" style="25" bestFit="1" customWidth="1"/>
    <col min="10244" max="10244" width="13.7109375" style="25" bestFit="1" customWidth="1"/>
    <col min="10245" max="10245" width="12.7109375" style="25" bestFit="1" customWidth="1"/>
    <col min="10246" max="10246" width="12.28515625" style="25" bestFit="1" customWidth="1"/>
    <col min="10247" max="10247" width="12.7109375" style="25" bestFit="1" customWidth="1"/>
    <col min="10248" max="10248" width="12.42578125" style="25" bestFit="1" customWidth="1"/>
    <col min="10249" max="10249" width="12.5703125" style="25" bestFit="1" customWidth="1"/>
    <col min="10250" max="10250" width="13.7109375" style="25" bestFit="1" customWidth="1"/>
    <col min="10251" max="10255" width="13.7109375" style="25" customWidth="1"/>
    <col min="10256" max="10256" width="16" style="25" customWidth="1"/>
    <col min="10257" max="10258" width="14" style="25" bestFit="1" customWidth="1"/>
    <col min="10259" max="10259" width="4.7109375" style="25" bestFit="1" customWidth="1"/>
    <col min="10260" max="10496" width="9.140625" style="25"/>
    <col min="10497" max="10497" width="12.140625" style="25" customWidth="1"/>
    <col min="10498" max="10498" width="14.7109375" style="25" bestFit="1" customWidth="1"/>
    <col min="10499" max="10499" width="12.7109375" style="25" bestFit="1" customWidth="1"/>
    <col min="10500" max="10500" width="13.7109375" style="25" bestFit="1" customWidth="1"/>
    <col min="10501" max="10501" width="12.7109375" style="25" bestFit="1" customWidth="1"/>
    <col min="10502" max="10502" width="12.28515625" style="25" bestFit="1" customWidth="1"/>
    <col min="10503" max="10503" width="12.7109375" style="25" bestFit="1" customWidth="1"/>
    <col min="10504" max="10504" width="12.42578125" style="25" bestFit="1" customWidth="1"/>
    <col min="10505" max="10505" width="12.5703125" style="25" bestFit="1" customWidth="1"/>
    <col min="10506" max="10506" width="13.7109375" style="25" bestFit="1" customWidth="1"/>
    <col min="10507" max="10511" width="13.7109375" style="25" customWidth="1"/>
    <col min="10512" max="10512" width="16" style="25" customWidth="1"/>
    <col min="10513" max="10514" width="14" style="25" bestFit="1" customWidth="1"/>
    <col min="10515" max="10515" width="4.7109375" style="25" bestFit="1" customWidth="1"/>
    <col min="10516" max="10752" width="9.140625" style="25"/>
    <col min="10753" max="10753" width="12.140625" style="25" customWidth="1"/>
    <col min="10754" max="10754" width="14.7109375" style="25" bestFit="1" customWidth="1"/>
    <col min="10755" max="10755" width="12.7109375" style="25" bestFit="1" customWidth="1"/>
    <col min="10756" max="10756" width="13.7109375" style="25" bestFit="1" customWidth="1"/>
    <col min="10757" max="10757" width="12.7109375" style="25" bestFit="1" customWidth="1"/>
    <col min="10758" max="10758" width="12.28515625" style="25" bestFit="1" customWidth="1"/>
    <col min="10759" max="10759" width="12.7109375" style="25" bestFit="1" customWidth="1"/>
    <col min="10760" max="10760" width="12.42578125" style="25" bestFit="1" customWidth="1"/>
    <col min="10761" max="10761" width="12.5703125" style="25" bestFit="1" customWidth="1"/>
    <col min="10762" max="10762" width="13.7109375" style="25" bestFit="1" customWidth="1"/>
    <col min="10763" max="10767" width="13.7109375" style="25" customWidth="1"/>
    <col min="10768" max="10768" width="16" style="25" customWidth="1"/>
    <col min="10769" max="10770" width="14" style="25" bestFit="1" customWidth="1"/>
    <col min="10771" max="10771" width="4.7109375" style="25" bestFit="1" customWidth="1"/>
    <col min="10772" max="11008" width="9.140625" style="25"/>
    <col min="11009" max="11009" width="12.140625" style="25" customWidth="1"/>
    <col min="11010" max="11010" width="14.7109375" style="25" bestFit="1" customWidth="1"/>
    <col min="11011" max="11011" width="12.7109375" style="25" bestFit="1" customWidth="1"/>
    <col min="11012" max="11012" width="13.7109375" style="25" bestFit="1" customWidth="1"/>
    <col min="11013" max="11013" width="12.7109375" style="25" bestFit="1" customWidth="1"/>
    <col min="11014" max="11014" width="12.28515625" style="25" bestFit="1" customWidth="1"/>
    <col min="11015" max="11015" width="12.7109375" style="25" bestFit="1" customWidth="1"/>
    <col min="11016" max="11016" width="12.42578125" style="25" bestFit="1" customWidth="1"/>
    <col min="11017" max="11017" width="12.5703125" style="25" bestFit="1" customWidth="1"/>
    <col min="11018" max="11018" width="13.7109375" style="25" bestFit="1" customWidth="1"/>
    <col min="11019" max="11023" width="13.7109375" style="25" customWidth="1"/>
    <col min="11024" max="11024" width="16" style="25" customWidth="1"/>
    <col min="11025" max="11026" width="14" style="25" bestFit="1" customWidth="1"/>
    <col min="11027" max="11027" width="4.7109375" style="25" bestFit="1" customWidth="1"/>
    <col min="11028" max="11264" width="9.140625" style="25"/>
    <col min="11265" max="11265" width="12.140625" style="25" customWidth="1"/>
    <col min="11266" max="11266" width="14.7109375" style="25" bestFit="1" customWidth="1"/>
    <col min="11267" max="11267" width="12.7109375" style="25" bestFit="1" customWidth="1"/>
    <col min="11268" max="11268" width="13.7109375" style="25" bestFit="1" customWidth="1"/>
    <col min="11269" max="11269" width="12.7109375" style="25" bestFit="1" customWidth="1"/>
    <col min="11270" max="11270" width="12.28515625" style="25" bestFit="1" customWidth="1"/>
    <col min="11271" max="11271" width="12.7109375" style="25" bestFit="1" customWidth="1"/>
    <col min="11272" max="11272" width="12.42578125" style="25" bestFit="1" customWidth="1"/>
    <col min="11273" max="11273" width="12.5703125" style="25" bestFit="1" customWidth="1"/>
    <col min="11274" max="11274" width="13.7109375" style="25" bestFit="1" customWidth="1"/>
    <col min="11275" max="11279" width="13.7109375" style="25" customWidth="1"/>
    <col min="11280" max="11280" width="16" style="25" customWidth="1"/>
    <col min="11281" max="11282" width="14" style="25" bestFit="1" customWidth="1"/>
    <col min="11283" max="11283" width="4.7109375" style="25" bestFit="1" customWidth="1"/>
    <col min="11284" max="11520" width="9.140625" style="25"/>
    <col min="11521" max="11521" width="12.140625" style="25" customWidth="1"/>
    <col min="11522" max="11522" width="14.7109375" style="25" bestFit="1" customWidth="1"/>
    <col min="11523" max="11523" width="12.7109375" style="25" bestFit="1" customWidth="1"/>
    <col min="11524" max="11524" width="13.7109375" style="25" bestFit="1" customWidth="1"/>
    <col min="11525" max="11525" width="12.7109375" style="25" bestFit="1" customWidth="1"/>
    <col min="11526" max="11526" width="12.28515625" style="25" bestFit="1" customWidth="1"/>
    <col min="11527" max="11527" width="12.7109375" style="25" bestFit="1" customWidth="1"/>
    <col min="11528" max="11528" width="12.42578125" style="25" bestFit="1" customWidth="1"/>
    <col min="11529" max="11529" width="12.5703125" style="25" bestFit="1" customWidth="1"/>
    <col min="11530" max="11530" width="13.7109375" style="25" bestFit="1" customWidth="1"/>
    <col min="11531" max="11535" width="13.7109375" style="25" customWidth="1"/>
    <col min="11536" max="11536" width="16" style="25" customWidth="1"/>
    <col min="11537" max="11538" width="14" style="25" bestFit="1" customWidth="1"/>
    <col min="11539" max="11539" width="4.7109375" style="25" bestFit="1" customWidth="1"/>
    <col min="11540" max="11776" width="9.140625" style="25"/>
    <col min="11777" max="11777" width="12.140625" style="25" customWidth="1"/>
    <col min="11778" max="11778" width="14.7109375" style="25" bestFit="1" customWidth="1"/>
    <col min="11779" max="11779" width="12.7109375" style="25" bestFit="1" customWidth="1"/>
    <col min="11780" max="11780" width="13.7109375" style="25" bestFit="1" customWidth="1"/>
    <col min="11781" max="11781" width="12.7109375" style="25" bestFit="1" customWidth="1"/>
    <col min="11782" max="11782" width="12.28515625" style="25" bestFit="1" customWidth="1"/>
    <col min="11783" max="11783" width="12.7109375" style="25" bestFit="1" customWidth="1"/>
    <col min="11784" max="11784" width="12.42578125" style="25" bestFit="1" customWidth="1"/>
    <col min="11785" max="11785" width="12.5703125" style="25" bestFit="1" customWidth="1"/>
    <col min="11786" max="11786" width="13.7109375" style="25" bestFit="1" customWidth="1"/>
    <col min="11787" max="11791" width="13.7109375" style="25" customWidth="1"/>
    <col min="11792" max="11792" width="16" style="25" customWidth="1"/>
    <col min="11793" max="11794" width="14" style="25" bestFit="1" customWidth="1"/>
    <col min="11795" max="11795" width="4.7109375" style="25" bestFit="1" customWidth="1"/>
    <col min="11796" max="12032" width="9.140625" style="25"/>
    <col min="12033" max="12033" width="12.140625" style="25" customWidth="1"/>
    <col min="12034" max="12034" width="14.7109375" style="25" bestFit="1" customWidth="1"/>
    <col min="12035" max="12035" width="12.7109375" style="25" bestFit="1" customWidth="1"/>
    <col min="12036" max="12036" width="13.7109375" style="25" bestFit="1" customWidth="1"/>
    <col min="12037" max="12037" width="12.7109375" style="25" bestFit="1" customWidth="1"/>
    <col min="12038" max="12038" width="12.28515625" style="25" bestFit="1" customWidth="1"/>
    <col min="12039" max="12039" width="12.7109375" style="25" bestFit="1" customWidth="1"/>
    <col min="12040" max="12040" width="12.42578125" style="25" bestFit="1" customWidth="1"/>
    <col min="12041" max="12041" width="12.5703125" style="25" bestFit="1" customWidth="1"/>
    <col min="12042" max="12042" width="13.7109375" style="25" bestFit="1" customWidth="1"/>
    <col min="12043" max="12047" width="13.7109375" style="25" customWidth="1"/>
    <col min="12048" max="12048" width="16" style="25" customWidth="1"/>
    <col min="12049" max="12050" width="14" style="25" bestFit="1" customWidth="1"/>
    <col min="12051" max="12051" width="4.7109375" style="25" bestFit="1" customWidth="1"/>
    <col min="12052" max="12288" width="9.140625" style="25"/>
    <col min="12289" max="12289" width="12.140625" style="25" customWidth="1"/>
    <col min="12290" max="12290" width="14.7109375" style="25" bestFit="1" customWidth="1"/>
    <col min="12291" max="12291" width="12.7109375" style="25" bestFit="1" customWidth="1"/>
    <col min="12292" max="12292" width="13.7109375" style="25" bestFit="1" customWidth="1"/>
    <col min="12293" max="12293" width="12.7109375" style="25" bestFit="1" customWidth="1"/>
    <col min="12294" max="12294" width="12.28515625" style="25" bestFit="1" customWidth="1"/>
    <col min="12295" max="12295" width="12.7109375" style="25" bestFit="1" customWidth="1"/>
    <col min="12296" max="12296" width="12.42578125" style="25" bestFit="1" customWidth="1"/>
    <col min="12297" max="12297" width="12.5703125" style="25" bestFit="1" customWidth="1"/>
    <col min="12298" max="12298" width="13.7109375" style="25" bestFit="1" customWidth="1"/>
    <col min="12299" max="12303" width="13.7109375" style="25" customWidth="1"/>
    <col min="12304" max="12304" width="16" style="25" customWidth="1"/>
    <col min="12305" max="12306" width="14" style="25" bestFit="1" customWidth="1"/>
    <col min="12307" max="12307" width="4.7109375" style="25" bestFit="1" customWidth="1"/>
    <col min="12308" max="12544" width="9.140625" style="25"/>
    <col min="12545" max="12545" width="12.140625" style="25" customWidth="1"/>
    <col min="12546" max="12546" width="14.7109375" style="25" bestFit="1" customWidth="1"/>
    <col min="12547" max="12547" width="12.7109375" style="25" bestFit="1" customWidth="1"/>
    <col min="12548" max="12548" width="13.7109375" style="25" bestFit="1" customWidth="1"/>
    <col min="12549" max="12549" width="12.7109375" style="25" bestFit="1" customWidth="1"/>
    <col min="12550" max="12550" width="12.28515625" style="25" bestFit="1" customWidth="1"/>
    <col min="12551" max="12551" width="12.7109375" style="25" bestFit="1" customWidth="1"/>
    <col min="12552" max="12552" width="12.42578125" style="25" bestFit="1" customWidth="1"/>
    <col min="12553" max="12553" width="12.5703125" style="25" bestFit="1" customWidth="1"/>
    <col min="12554" max="12554" width="13.7109375" style="25" bestFit="1" customWidth="1"/>
    <col min="12555" max="12559" width="13.7109375" style="25" customWidth="1"/>
    <col min="12560" max="12560" width="16" style="25" customWidth="1"/>
    <col min="12561" max="12562" width="14" style="25" bestFit="1" customWidth="1"/>
    <col min="12563" max="12563" width="4.7109375" style="25" bestFit="1" customWidth="1"/>
    <col min="12564" max="12800" width="9.140625" style="25"/>
    <col min="12801" max="12801" width="12.140625" style="25" customWidth="1"/>
    <col min="12802" max="12802" width="14.7109375" style="25" bestFit="1" customWidth="1"/>
    <col min="12803" max="12803" width="12.7109375" style="25" bestFit="1" customWidth="1"/>
    <col min="12804" max="12804" width="13.7109375" style="25" bestFit="1" customWidth="1"/>
    <col min="12805" max="12805" width="12.7109375" style="25" bestFit="1" customWidth="1"/>
    <col min="12806" max="12806" width="12.28515625" style="25" bestFit="1" customWidth="1"/>
    <col min="12807" max="12807" width="12.7109375" style="25" bestFit="1" customWidth="1"/>
    <col min="12808" max="12808" width="12.42578125" style="25" bestFit="1" customWidth="1"/>
    <col min="12809" max="12809" width="12.5703125" style="25" bestFit="1" customWidth="1"/>
    <col min="12810" max="12810" width="13.7109375" style="25" bestFit="1" customWidth="1"/>
    <col min="12811" max="12815" width="13.7109375" style="25" customWidth="1"/>
    <col min="12816" max="12816" width="16" style="25" customWidth="1"/>
    <col min="12817" max="12818" width="14" style="25" bestFit="1" customWidth="1"/>
    <col min="12819" max="12819" width="4.7109375" style="25" bestFit="1" customWidth="1"/>
    <col min="12820" max="13056" width="9.140625" style="25"/>
    <col min="13057" max="13057" width="12.140625" style="25" customWidth="1"/>
    <col min="13058" max="13058" width="14.7109375" style="25" bestFit="1" customWidth="1"/>
    <col min="13059" max="13059" width="12.7109375" style="25" bestFit="1" customWidth="1"/>
    <col min="13060" max="13060" width="13.7109375" style="25" bestFit="1" customWidth="1"/>
    <col min="13061" max="13061" width="12.7109375" style="25" bestFit="1" customWidth="1"/>
    <col min="13062" max="13062" width="12.28515625" style="25" bestFit="1" customWidth="1"/>
    <col min="13063" max="13063" width="12.7109375" style="25" bestFit="1" customWidth="1"/>
    <col min="13064" max="13064" width="12.42578125" style="25" bestFit="1" customWidth="1"/>
    <col min="13065" max="13065" width="12.5703125" style="25" bestFit="1" customWidth="1"/>
    <col min="13066" max="13066" width="13.7109375" style="25" bestFit="1" customWidth="1"/>
    <col min="13067" max="13071" width="13.7109375" style="25" customWidth="1"/>
    <col min="13072" max="13072" width="16" style="25" customWidth="1"/>
    <col min="13073" max="13074" width="14" style="25" bestFit="1" customWidth="1"/>
    <col min="13075" max="13075" width="4.7109375" style="25" bestFit="1" customWidth="1"/>
    <col min="13076" max="13312" width="9.140625" style="25"/>
    <col min="13313" max="13313" width="12.140625" style="25" customWidth="1"/>
    <col min="13314" max="13314" width="14.7109375" style="25" bestFit="1" customWidth="1"/>
    <col min="13315" max="13315" width="12.7109375" style="25" bestFit="1" customWidth="1"/>
    <col min="13316" max="13316" width="13.7109375" style="25" bestFit="1" customWidth="1"/>
    <col min="13317" max="13317" width="12.7109375" style="25" bestFit="1" customWidth="1"/>
    <col min="13318" max="13318" width="12.28515625" style="25" bestFit="1" customWidth="1"/>
    <col min="13319" max="13319" width="12.7109375" style="25" bestFit="1" customWidth="1"/>
    <col min="13320" max="13320" width="12.42578125" style="25" bestFit="1" customWidth="1"/>
    <col min="13321" max="13321" width="12.5703125" style="25" bestFit="1" customWidth="1"/>
    <col min="13322" max="13322" width="13.7109375" style="25" bestFit="1" customWidth="1"/>
    <col min="13323" max="13327" width="13.7109375" style="25" customWidth="1"/>
    <col min="13328" max="13328" width="16" style="25" customWidth="1"/>
    <col min="13329" max="13330" width="14" style="25" bestFit="1" customWidth="1"/>
    <col min="13331" max="13331" width="4.7109375" style="25" bestFit="1" customWidth="1"/>
    <col min="13332" max="13568" width="9.140625" style="25"/>
    <col min="13569" max="13569" width="12.140625" style="25" customWidth="1"/>
    <col min="13570" max="13570" width="14.7109375" style="25" bestFit="1" customWidth="1"/>
    <col min="13571" max="13571" width="12.7109375" style="25" bestFit="1" customWidth="1"/>
    <col min="13572" max="13572" width="13.7109375" style="25" bestFit="1" customWidth="1"/>
    <col min="13573" max="13573" width="12.7109375" style="25" bestFit="1" customWidth="1"/>
    <col min="13574" max="13574" width="12.28515625" style="25" bestFit="1" customWidth="1"/>
    <col min="13575" max="13575" width="12.7109375" style="25" bestFit="1" customWidth="1"/>
    <col min="13576" max="13576" width="12.42578125" style="25" bestFit="1" customWidth="1"/>
    <col min="13577" max="13577" width="12.5703125" style="25" bestFit="1" customWidth="1"/>
    <col min="13578" max="13578" width="13.7109375" style="25" bestFit="1" customWidth="1"/>
    <col min="13579" max="13583" width="13.7109375" style="25" customWidth="1"/>
    <col min="13584" max="13584" width="16" style="25" customWidth="1"/>
    <col min="13585" max="13586" width="14" style="25" bestFit="1" customWidth="1"/>
    <col min="13587" max="13587" width="4.7109375" style="25" bestFit="1" customWidth="1"/>
    <col min="13588" max="13824" width="9.140625" style="25"/>
    <col min="13825" max="13825" width="12.140625" style="25" customWidth="1"/>
    <col min="13826" max="13826" width="14.7109375" style="25" bestFit="1" customWidth="1"/>
    <col min="13827" max="13827" width="12.7109375" style="25" bestFit="1" customWidth="1"/>
    <col min="13828" max="13828" width="13.7109375" style="25" bestFit="1" customWidth="1"/>
    <col min="13829" max="13829" width="12.7109375" style="25" bestFit="1" customWidth="1"/>
    <col min="13830" max="13830" width="12.28515625" style="25" bestFit="1" customWidth="1"/>
    <col min="13831" max="13831" width="12.7109375" style="25" bestFit="1" customWidth="1"/>
    <col min="13832" max="13832" width="12.42578125" style="25" bestFit="1" customWidth="1"/>
    <col min="13833" max="13833" width="12.5703125" style="25" bestFit="1" customWidth="1"/>
    <col min="13834" max="13834" width="13.7109375" style="25" bestFit="1" customWidth="1"/>
    <col min="13835" max="13839" width="13.7109375" style="25" customWidth="1"/>
    <col min="13840" max="13840" width="16" style="25" customWidth="1"/>
    <col min="13841" max="13842" width="14" style="25" bestFit="1" customWidth="1"/>
    <col min="13843" max="13843" width="4.7109375" style="25" bestFit="1" customWidth="1"/>
    <col min="13844" max="14080" width="9.140625" style="25"/>
    <col min="14081" max="14081" width="12.140625" style="25" customWidth="1"/>
    <col min="14082" max="14082" width="14.7109375" style="25" bestFit="1" customWidth="1"/>
    <col min="14083" max="14083" width="12.7109375" style="25" bestFit="1" customWidth="1"/>
    <col min="14084" max="14084" width="13.7109375" style="25" bestFit="1" customWidth="1"/>
    <col min="14085" max="14085" width="12.7109375" style="25" bestFit="1" customWidth="1"/>
    <col min="14086" max="14086" width="12.28515625" style="25" bestFit="1" customWidth="1"/>
    <col min="14087" max="14087" width="12.7109375" style="25" bestFit="1" customWidth="1"/>
    <col min="14088" max="14088" width="12.42578125" style="25" bestFit="1" customWidth="1"/>
    <col min="14089" max="14089" width="12.5703125" style="25" bestFit="1" customWidth="1"/>
    <col min="14090" max="14090" width="13.7109375" style="25" bestFit="1" customWidth="1"/>
    <col min="14091" max="14095" width="13.7109375" style="25" customWidth="1"/>
    <col min="14096" max="14096" width="16" style="25" customWidth="1"/>
    <col min="14097" max="14098" width="14" style="25" bestFit="1" customWidth="1"/>
    <col min="14099" max="14099" width="4.7109375" style="25" bestFit="1" customWidth="1"/>
    <col min="14100" max="14336" width="9.140625" style="25"/>
    <col min="14337" max="14337" width="12.140625" style="25" customWidth="1"/>
    <col min="14338" max="14338" width="14.7109375" style="25" bestFit="1" customWidth="1"/>
    <col min="14339" max="14339" width="12.7109375" style="25" bestFit="1" customWidth="1"/>
    <col min="14340" max="14340" width="13.7109375" style="25" bestFit="1" customWidth="1"/>
    <col min="14341" max="14341" width="12.7109375" style="25" bestFit="1" customWidth="1"/>
    <col min="14342" max="14342" width="12.28515625" style="25" bestFit="1" customWidth="1"/>
    <col min="14343" max="14343" width="12.7109375" style="25" bestFit="1" customWidth="1"/>
    <col min="14344" max="14344" width="12.42578125" style="25" bestFit="1" customWidth="1"/>
    <col min="14345" max="14345" width="12.5703125" style="25" bestFit="1" customWidth="1"/>
    <col min="14346" max="14346" width="13.7109375" style="25" bestFit="1" customWidth="1"/>
    <col min="14347" max="14351" width="13.7109375" style="25" customWidth="1"/>
    <col min="14352" max="14352" width="16" style="25" customWidth="1"/>
    <col min="14353" max="14354" width="14" style="25" bestFit="1" customWidth="1"/>
    <col min="14355" max="14355" width="4.7109375" style="25" bestFit="1" customWidth="1"/>
    <col min="14356" max="14592" width="9.140625" style="25"/>
    <col min="14593" max="14593" width="12.140625" style="25" customWidth="1"/>
    <col min="14594" max="14594" width="14.7109375" style="25" bestFit="1" customWidth="1"/>
    <col min="14595" max="14595" width="12.7109375" style="25" bestFit="1" customWidth="1"/>
    <col min="14596" max="14596" width="13.7109375" style="25" bestFit="1" customWidth="1"/>
    <col min="14597" max="14597" width="12.7109375" style="25" bestFit="1" customWidth="1"/>
    <col min="14598" max="14598" width="12.28515625" style="25" bestFit="1" customWidth="1"/>
    <col min="14599" max="14599" width="12.7109375" style="25" bestFit="1" customWidth="1"/>
    <col min="14600" max="14600" width="12.42578125" style="25" bestFit="1" customWidth="1"/>
    <col min="14601" max="14601" width="12.5703125" style="25" bestFit="1" customWidth="1"/>
    <col min="14602" max="14602" width="13.7109375" style="25" bestFit="1" customWidth="1"/>
    <col min="14603" max="14607" width="13.7109375" style="25" customWidth="1"/>
    <col min="14608" max="14608" width="16" style="25" customWidth="1"/>
    <col min="14609" max="14610" width="14" style="25" bestFit="1" customWidth="1"/>
    <col min="14611" max="14611" width="4.7109375" style="25" bestFit="1" customWidth="1"/>
    <col min="14612" max="14848" width="9.140625" style="25"/>
    <col min="14849" max="14849" width="12.140625" style="25" customWidth="1"/>
    <col min="14850" max="14850" width="14.7109375" style="25" bestFit="1" customWidth="1"/>
    <col min="14851" max="14851" width="12.7109375" style="25" bestFit="1" customWidth="1"/>
    <col min="14852" max="14852" width="13.7109375" style="25" bestFit="1" customWidth="1"/>
    <col min="14853" max="14853" width="12.7109375" style="25" bestFit="1" customWidth="1"/>
    <col min="14854" max="14854" width="12.28515625" style="25" bestFit="1" customWidth="1"/>
    <col min="14855" max="14855" width="12.7109375" style="25" bestFit="1" customWidth="1"/>
    <col min="14856" max="14856" width="12.42578125" style="25" bestFit="1" customWidth="1"/>
    <col min="14857" max="14857" width="12.5703125" style="25" bestFit="1" customWidth="1"/>
    <col min="14858" max="14858" width="13.7109375" style="25" bestFit="1" customWidth="1"/>
    <col min="14859" max="14863" width="13.7109375" style="25" customWidth="1"/>
    <col min="14864" max="14864" width="16" style="25" customWidth="1"/>
    <col min="14865" max="14866" width="14" style="25" bestFit="1" customWidth="1"/>
    <col min="14867" max="14867" width="4.7109375" style="25" bestFit="1" customWidth="1"/>
    <col min="14868" max="15104" width="9.140625" style="25"/>
    <col min="15105" max="15105" width="12.140625" style="25" customWidth="1"/>
    <col min="15106" max="15106" width="14.7109375" style="25" bestFit="1" customWidth="1"/>
    <col min="15107" max="15107" width="12.7109375" style="25" bestFit="1" customWidth="1"/>
    <col min="15108" max="15108" width="13.7109375" style="25" bestFit="1" customWidth="1"/>
    <col min="15109" max="15109" width="12.7109375" style="25" bestFit="1" customWidth="1"/>
    <col min="15110" max="15110" width="12.28515625" style="25" bestFit="1" customWidth="1"/>
    <col min="15111" max="15111" width="12.7109375" style="25" bestFit="1" customWidth="1"/>
    <col min="15112" max="15112" width="12.42578125" style="25" bestFit="1" customWidth="1"/>
    <col min="15113" max="15113" width="12.5703125" style="25" bestFit="1" customWidth="1"/>
    <col min="15114" max="15114" width="13.7109375" style="25" bestFit="1" customWidth="1"/>
    <col min="15115" max="15119" width="13.7109375" style="25" customWidth="1"/>
    <col min="15120" max="15120" width="16" style="25" customWidth="1"/>
    <col min="15121" max="15122" width="14" style="25" bestFit="1" customWidth="1"/>
    <col min="15123" max="15123" width="4.7109375" style="25" bestFit="1" customWidth="1"/>
    <col min="15124" max="15360" width="9.140625" style="25"/>
    <col min="15361" max="15361" width="12.140625" style="25" customWidth="1"/>
    <col min="15362" max="15362" width="14.7109375" style="25" bestFit="1" customWidth="1"/>
    <col min="15363" max="15363" width="12.7109375" style="25" bestFit="1" customWidth="1"/>
    <col min="15364" max="15364" width="13.7109375" style="25" bestFit="1" customWidth="1"/>
    <col min="15365" max="15365" width="12.7109375" style="25" bestFit="1" customWidth="1"/>
    <col min="15366" max="15366" width="12.28515625" style="25" bestFit="1" customWidth="1"/>
    <col min="15367" max="15367" width="12.7109375" style="25" bestFit="1" customWidth="1"/>
    <col min="15368" max="15368" width="12.42578125" style="25" bestFit="1" customWidth="1"/>
    <col min="15369" max="15369" width="12.5703125" style="25" bestFit="1" customWidth="1"/>
    <col min="15370" max="15370" width="13.7109375" style="25" bestFit="1" customWidth="1"/>
    <col min="15371" max="15375" width="13.7109375" style="25" customWidth="1"/>
    <col min="15376" max="15376" width="16" style="25" customWidth="1"/>
    <col min="15377" max="15378" width="14" style="25" bestFit="1" customWidth="1"/>
    <col min="15379" max="15379" width="4.7109375" style="25" bestFit="1" customWidth="1"/>
    <col min="15380" max="15616" width="9.140625" style="25"/>
    <col min="15617" max="15617" width="12.140625" style="25" customWidth="1"/>
    <col min="15618" max="15618" width="14.7109375" style="25" bestFit="1" customWidth="1"/>
    <col min="15619" max="15619" width="12.7109375" style="25" bestFit="1" customWidth="1"/>
    <col min="15620" max="15620" width="13.7109375" style="25" bestFit="1" customWidth="1"/>
    <col min="15621" max="15621" width="12.7109375" style="25" bestFit="1" customWidth="1"/>
    <col min="15622" max="15622" width="12.28515625" style="25" bestFit="1" customWidth="1"/>
    <col min="15623" max="15623" width="12.7109375" style="25" bestFit="1" customWidth="1"/>
    <col min="15624" max="15624" width="12.42578125" style="25" bestFit="1" customWidth="1"/>
    <col min="15625" max="15625" width="12.5703125" style="25" bestFit="1" customWidth="1"/>
    <col min="15626" max="15626" width="13.7109375" style="25" bestFit="1" customWidth="1"/>
    <col min="15627" max="15631" width="13.7109375" style="25" customWidth="1"/>
    <col min="15632" max="15632" width="16" style="25" customWidth="1"/>
    <col min="15633" max="15634" width="14" style="25" bestFit="1" customWidth="1"/>
    <col min="15635" max="15635" width="4.7109375" style="25" bestFit="1" customWidth="1"/>
    <col min="15636" max="15872" width="9.140625" style="25"/>
    <col min="15873" max="15873" width="12.140625" style="25" customWidth="1"/>
    <col min="15874" max="15874" width="14.7109375" style="25" bestFit="1" customWidth="1"/>
    <col min="15875" max="15875" width="12.7109375" style="25" bestFit="1" customWidth="1"/>
    <col min="15876" max="15876" width="13.7109375" style="25" bestFit="1" customWidth="1"/>
    <col min="15877" max="15877" width="12.7109375" style="25" bestFit="1" customWidth="1"/>
    <col min="15878" max="15878" width="12.28515625" style="25" bestFit="1" customWidth="1"/>
    <col min="15879" max="15879" width="12.7109375" style="25" bestFit="1" customWidth="1"/>
    <col min="15880" max="15880" width="12.42578125" style="25" bestFit="1" customWidth="1"/>
    <col min="15881" max="15881" width="12.5703125" style="25" bestFit="1" customWidth="1"/>
    <col min="15882" max="15882" width="13.7109375" style="25" bestFit="1" customWidth="1"/>
    <col min="15883" max="15887" width="13.7109375" style="25" customWidth="1"/>
    <col min="15888" max="15888" width="16" style="25" customWidth="1"/>
    <col min="15889" max="15890" width="14" style="25" bestFit="1" customWidth="1"/>
    <col min="15891" max="15891" width="4.7109375" style="25" bestFit="1" customWidth="1"/>
    <col min="15892" max="16128" width="9.140625" style="25"/>
    <col min="16129" max="16129" width="12.140625" style="25" customWidth="1"/>
    <col min="16130" max="16130" width="14.7109375" style="25" bestFit="1" customWidth="1"/>
    <col min="16131" max="16131" width="12.7109375" style="25" bestFit="1" customWidth="1"/>
    <col min="16132" max="16132" width="13.7109375" style="25" bestFit="1" customWidth="1"/>
    <col min="16133" max="16133" width="12.7109375" style="25" bestFit="1" customWidth="1"/>
    <col min="16134" max="16134" width="12.28515625" style="25" bestFit="1" customWidth="1"/>
    <col min="16135" max="16135" width="12.7109375" style="25" bestFit="1" customWidth="1"/>
    <col min="16136" max="16136" width="12.42578125" style="25" bestFit="1" customWidth="1"/>
    <col min="16137" max="16137" width="12.5703125" style="25" bestFit="1" customWidth="1"/>
    <col min="16138" max="16138" width="13.7109375" style="25" bestFit="1" customWidth="1"/>
    <col min="16139" max="16143" width="13.7109375" style="25" customWidth="1"/>
    <col min="16144" max="16144" width="16" style="25" customWidth="1"/>
    <col min="16145" max="16146" width="14" style="25" bestFit="1" customWidth="1"/>
    <col min="16147" max="16147" width="4.7109375" style="25" bestFit="1" customWidth="1"/>
    <col min="16148" max="16384" width="9.140625" style="25"/>
  </cols>
  <sheetData>
    <row r="1" spans="1:18" ht="12.75" customHeight="1" x14ac:dyDescent="0.2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27"/>
    </row>
    <row r="2" spans="1:18" ht="12.75" customHeight="1" x14ac:dyDescent="0.2">
      <c r="A2" s="400" t="str">
        <f>'Delivery Rate Change Calc'!A2:H2</f>
        <v>2019 Electric Decoupling Filing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140"/>
    </row>
    <row r="3" spans="1:18" ht="12.75" customHeight="1" x14ac:dyDescent="0.2">
      <c r="A3" s="398" t="s">
        <v>167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398"/>
      <c r="O3" s="398"/>
      <c r="P3" s="398"/>
      <c r="Q3" s="140"/>
    </row>
    <row r="4" spans="1:18" ht="12.75" customHeight="1" x14ac:dyDescent="0.2">
      <c r="A4" s="400" t="str">
        <f>'Delivery Rate Change Calc'!A4:H4</f>
        <v>Proposed Effective May 1, 2019</v>
      </c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140"/>
    </row>
    <row r="5" spans="1:18" ht="12.75" customHeight="1" x14ac:dyDescent="0.2">
      <c r="A5" s="140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</row>
    <row r="6" spans="1:18" x14ac:dyDescent="0.2">
      <c r="A6" s="28" t="s">
        <v>168</v>
      </c>
      <c r="B6" s="28"/>
      <c r="C6" s="28"/>
      <c r="I6" s="28"/>
      <c r="J6" s="28"/>
      <c r="P6" s="279" t="s">
        <v>385</v>
      </c>
      <c r="Q6" s="32"/>
    </row>
    <row r="7" spans="1:18" x14ac:dyDescent="0.2">
      <c r="A7" s="35" t="s">
        <v>169</v>
      </c>
      <c r="B7" s="278">
        <v>43525</v>
      </c>
      <c r="C7" s="141">
        <f>EDATE(B7,1)</f>
        <v>43556</v>
      </c>
      <c r="D7" s="141">
        <f t="shared" ref="D7:O7" si="0">EDATE(C7,1)</f>
        <v>43586</v>
      </c>
      <c r="E7" s="141">
        <f t="shared" si="0"/>
        <v>43617</v>
      </c>
      <c r="F7" s="141">
        <f t="shared" si="0"/>
        <v>43647</v>
      </c>
      <c r="G7" s="141">
        <f t="shared" si="0"/>
        <v>43678</v>
      </c>
      <c r="H7" s="141">
        <f t="shared" si="0"/>
        <v>43709</v>
      </c>
      <c r="I7" s="141">
        <f t="shared" si="0"/>
        <v>43739</v>
      </c>
      <c r="J7" s="141">
        <f t="shared" si="0"/>
        <v>43770</v>
      </c>
      <c r="K7" s="141">
        <f t="shared" si="0"/>
        <v>43800</v>
      </c>
      <c r="L7" s="141">
        <f t="shared" si="0"/>
        <v>43831</v>
      </c>
      <c r="M7" s="141">
        <f t="shared" si="0"/>
        <v>43862</v>
      </c>
      <c r="N7" s="141">
        <f t="shared" si="0"/>
        <v>43891</v>
      </c>
      <c r="O7" s="141">
        <f t="shared" si="0"/>
        <v>43922</v>
      </c>
      <c r="P7" s="35" t="s">
        <v>79</v>
      </c>
    </row>
    <row r="8" spans="1:18" x14ac:dyDescent="0.2">
      <c r="A8" s="32">
        <v>7</v>
      </c>
      <c r="B8" s="277">
        <v>1045223067</v>
      </c>
      <c r="C8" s="277">
        <v>862137372</v>
      </c>
      <c r="D8" s="277">
        <v>739575710</v>
      </c>
      <c r="E8" s="277">
        <v>680198808</v>
      </c>
      <c r="F8" s="277">
        <v>681004084</v>
      </c>
      <c r="G8" s="277">
        <v>664490350</v>
      </c>
      <c r="H8" s="277">
        <v>667416415</v>
      </c>
      <c r="I8" s="277">
        <v>832664172</v>
      </c>
      <c r="J8" s="277">
        <v>1027841469</v>
      </c>
      <c r="K8" s="277">
        <v>1298827818</v>
      </c>
      <c r="L8" s="277">
        <v>1258213250</v>
      </c>
      <c r="M8" s="277">
        <v>1089063259</v>
      </c>
      <c r="N8" s="277">
        <v>1040796512</v>
      </c>
      <c r="O8" s="277">
        <v>858057531</v>
      </c>
      <c r="P8" s="143">
        <f>SUM(D8:O8)</f>
        <v>10838149378</v>
      </c>
      <c r="Q8" s="144"/>
      <c r="R8" s="145"/>
    </row>
    <row r="9" spans="1:18" x14ac:dyDescent="0.2">
      <c r="A9" s="32" t="s">
        <v>170</v>
      </c>
      <c r="B9" s="277">
        <v>189933</v>
      </c>
      <c r="C9" s="277">
        <v>167628</v>
      </c>
      <c r="D9" s="277">
        <v>166290</v>
      </c>
      <c r="E9" s="277">
        <v>187192</v>
      </c>
      <c r="F9" s="277">
        <v>205916</v>
      </c>
      <c r="G9" s="277">
        <v>194650</v>
      </c>
      <c r="H9" s="277">
        <v>171585</v>
      </c>
      <c r="I9" s="277">
        <v>177828</v>
      </c>
      <c r="J9" s="277">
        <v>196531</v>
      </c>
      <c r="K9" s="277">
        <v>256182</v>
      </c>
      <c r="L9" s="277">
        <v>245750</v>
      </c>
      <c r="M9" s="277">
        <v>189741</v>
      </c>
      <c r="N9" s="277">
        <v>188488</v>
      </c>
      <c r="O9" s="277">
        <v>166469</v>
      </c>
      <c r="P9" s="143">
        <f>SUM(D9:O9)</f>
        <v>2346622</v>
      </c>
      <c r="Q9" s="144"/>
      <c r="R9" s="145"/>
    </row>
    <row r="10" spans="1:18" x14ac:dyDescent="0.2">
      <c r="A10" s="32" t="s">
        <v>7</v>
      </c>
      <c r="B10" s="277">
        <v>273710892</v>
      </c>
      <c r="C10" s="277">
        <v>244712725</v>
      </c>
      <c r="D10" s="277">
        <v>234391959</v>
      </c>
      <c r="E10" s="277">
        <v>231714430</v>
      </c>
      <c r="F10" s="277">
        <v>246686564</v>
      </c>
      <c r="G10" s="277">
        <v>252538226</v>
      </c>
      <c r="H10" s="277">
        <v>234542474</v>
      </c>
      <c r="I10" s="277">
        <v>248013585</v>
      </c>
      <c r="J10" s="277">
        <v>269933352</v>
      </c>
      <c r="K10" s="277">
        <v>301609320</v>
      </c>
      <c r="L10" s="277">
        <v>301353905</v>
      </c>
      <c r="M10" s="277">
        <v>270457496</v>
      </c>
      <c r="N10" s="277">
        <v>278240659</v>
      </c>
      <c r="O10" s="277">
        <v>248128006</v>
      </c>
      <c r="P10" s="143">
        <f t="shared" ref="P10:P19" si="1">SUM(D10:O10)</f>
        <v>3117609976</v>
      </c>
      <c r="Q10" s="144"/>
      <c r="R10" s="145"/>
    </row>
    <row r="11" spans="1:18" x14ac:dyDescent="0.2">
      <c r="A11" s="32" t="s">
        <v>171</v>
      </c>
      <c r="B11" s="277">
        <v>272769729</v>
      </c>
      <c r="C11" s="277">
        <v>258867791</v>
      </c>
      <c r="D11" s="277">
        <v>256834075</v>
      </c>
      <c r="E11" s="277">
        <v>256905191</v>
      </c>
      <c r="F11" s="277">
        <v>269504651</v>
      </c>
      <c r="G11" s="277">
        <v>279243349</v>
      </c>
      <c r="H11" s="277">
        <v>261587274</v>
      </c>
      <c r="I11" s="277">
        <v>267180003</v>
      </c>
      <c r="J11" s="277">
        <v>274380514</v>
      </c>
      <c r="K11" s="277">
        <v>297837101</v>
      </c>
      <c r="L11" s="277">
        <v>296268485</v>
      </c>
      <c r="M11" s="277">
        <v>279940906</v>
      </c>
      <c r="N11" s="277">
        <v>277731615</v>
      </c>
      <c r="O11" s="277">
        <v>263403150</v>
      </c>
      <c r="P11" s="143">
        <f t="shared" si="1"/>
        <v>3280816314</v>
      </c>
      <c r="Q11" s="144"/>
      <c r="R11" s="145"/>
    </row>
    <row r="12" spans="1:18" x14ac:dyDescent="0.2">
      <c r="A12" s="32" t="s">
        <v>24</v>
      </c>
      <c r="B12" s="277">
        <v>163042231</v>
      </c>
      <c r="C12" s="277">
        <v>152804703</v>
      </c>
      <c r="D12" s="277">
        <v>157680879</v>
      </c>
      <c r="E12" s="277">
        <v>157611605</v>
      </c>
      <c r="F12" s="277">
        <v>167813054</v>
      </c>
      <c r="G12" s="277">
        <v>172968349</v>
      </c>
      <c r="H12" s="277">
        <v>160480254</v>
      </c>
      <c r="I12" s="277">
        <v>162395055</v>
      </c>
      <c r="J12" s="277">
        <v>158958136</v>
      </c>
      <c r="K12" s="277">
        <v>167497916</v>
      </c>
      <c r="L12" s="277">
        <v>165336717</v>
      </c>
      <c r="M12" s="277">
        <v>156556428</v>
      </c>
      <c r="N12" s="277">
        <v>162756863</v>
      </c>
      <c r="O12" s="277">
        <v>152470666</v>
      </c>
      <c r="P12" s="143">
        <f t="shared" si="1"/>
        <v>1942525922</v>
      </c>
      <c r="Q12" s="144"/>
      <c r="R12" s="145"/>
    </row>
    <row r="13" spans="1:18" x14ac:dyDescent="0.2">
      <c r="A13" s="32">
        <v>29</v>
      </c>
      <c r="B13" s="277">
        <v>334979</v>
      </c>
      <c r="C13" s="277">
        <v>612600</v>
      </c>
      <c r="D13" s="277">
        <v>1558016</v>
      </c>
      <c r="E13" s="277">
        <v>2266966</v>
      </c>
      <c r="F13" s="277">
        <v>3727077</v>
      </c>
      <c r="G13" s="277">
        <v>3927510</v>
      </c>
      <c r="H13" s="277">
        <v>1854882</v>
      </c>
      <c r="I13" s="277">
        <v>629103</v>
      </c>
      <c r="J13" s="277">
        <v>339283</v>
      </c>
      <c r="K13" s="277">
        <v>356056</v>
      </c>
      <c r="L13" s="277">
        <v>327674</v>
      </c>
      <c r="M13" s="277">
        <v>325065</v>
      </c>
      <c r="N13" s="277">
        <v>346879</v>
      </c>
      <c r="O13" s="277">
        <v>633315</v>
      </c>
      <c r="P13" s="143">
        <f t="shared" si="1"/>
        <v>16291826</v>
      </c>
      <c r="Q13" s="144"/>
      <c r="R13" s="145"/>
    </row>
    <row r="14" spans="1:18" x14ac:dyDescent="0.2">
      <c r="A14" s="32" t="s">
        <v>25</v>
      </c>
      <c r="B14" s="277">
        <v>121236163</v>
      </c>
      <c r="C14" s="277">
        <v>113414025</v>
      </c>
      <c r="D14" s="277">
        <v>116668338</v>
      </c>
      <c r="E14" s="277">
        <v>116303011</v>
      </c>
      <c r="F14" s="277">
        <v>117834976</v>
      </c>
      <c r="G14" s="277">
        <v>121020000</v>
      </c>
      <c r="H14" s="277">
        <v>115558343</v>
      </c>
      <c r="I14" s="277">
        <v>118574929</v>
      </c>
      <c r="J14" s="277">
        <v>115449012</v>
      </c>
      <c r="K14" s="277">
        <v>123064531</v>
      </c>
      <c r="L14" s="277">
        <v>126426491</v>
      </c>
      <c r="M14" s="277">
        <v>116517969</v>
      </c>
      <c r="N14" s="277">
        <v>120075422</v>
      </c>
      <c r="O14" s="277">
        <v>112580852</v>
      </c>
      <c r="P14" s="143">
        <f t="shared" si="1"/>
        <v>1420073874</v>
      </c>
      <c r="Q14" s="144"/>
      <c r="R14" s="145"/>
    </row>
    <row r="15" spans="1:18" x14ac:dyDescent="0.2">
      <c r="A15" s="32">
        <v>35</v>
      </c>
      <c r="B15" s="277">
        <v>6108</v>
      </c>
      <c r="C15" s="277">
        <v>431178</v>
      </c>
      <c r="D15" s="277">
        <v>757940</v>
      </c>
      <c r="E15" s="277">
        <v>789478</v>
      </c>
      <c r="F15" s="277">
        <v>1065024</v>
      </c>
      <c r="G15" s="277">
        <v>998244</v>
      </c>
      <c r="H15" s="277">
        <v>783261</v>
      </c>
      <c r="I15" s="277">
        <v>266154</v>
      </c>
      <c r="J15" s="277">
        <v>59324</v>
      </c>
      <c r="K15" s="277">
        <v>4761</v>
      </c>
      <c r="L15" s="277">
        <v>4171</v>
      </c>
      <c r="M15" s="277">
        <v>3178</v>
      </c>
      <c r="N15" s="277">
        <v>6221</v>
      </c>
      <c r="O15" s="277">
        <v>438424</v>
      </c>
      <c r="P15" s="143">
        <f t="shared" si="1"/>
        <v>5176180</v>
      </c>
      <c r="Q15" s="144"/>
      <c r="R15" s="145"/>
    </row>
    <row r="16" spans="1:18" x14ac:dyDescent="0.2">
      <c r="A16" s="341">
        <v>40</v>
      </c>
      <c r="B16" s="277">
        <v>49084590</v>
      </c>
      <c r="C16" s="277">
        <v>48355217</v>
      </c>
      <c r="D16" s="277">
        <v>49123810</v>
      </c>
      <c r="E16" s="277">
        <v>48900616</v>
      </c>
      <c r="F16" s="277">
        <v>49593081</v>
      </c>
      <c r="G16" s="277">
        <v>49131449</v>
      </c>
      <c r="H16" s="277">
        <v>49350987</v>
      </c>
      <c r="I16" s="277">
        <v>49704457</v>
      </c>
      <c r="J16" s="277">
        <v>48678931</v>
      </c>
      <c r="K16" s="277">
        <v>48312222</v>
      </c>
      <c r="L16" s="277">
        <v>48748369</v>
      </c>
      <c r="M16" s="277">
        <v>47805371</v>
      </c>
      <c r="N16" s="277">
        <v>48948393</v>
      </c>
      <c r="O16" s="277">
        <v>48301213</v>
      </c>
      <c r="P16" s="143">
        <f t="shared" si="1"/>
        <v>586598899</v>
      </c>
      <c r="Q16" s="144"/>
      <c r="R16" s="145"/>
    </row>
    <row r="17" spans="1:18" x14ac:dyDescent="0.2">
      <c r="A17" s="32">
        <v>43</v>
      </c>
      <c r="B17" s="277">
        <v>12832102</v>
      </c>
      <c r="C17" s="277">
        <v>9856538</v>
      </c>
      <c r="D17" s="277">
        <v>8521410</v>
      </c>
      <c r="E17" s="277">
        <v>6976888</v>
      </c>
      <c r="F17" s="277">
        <v>5329322</v>
      </c>
      <c r="G17" s="277">
        <v>6231642</v>
      </c>
      <c r="H17" s="277">
        <v>8142567</v>
      </c>
      <c r="I17" s="277">
        <v>9900952</v>
      </c>
      <c r="J17" s="277">
        <v>12525831</v>
      </c>
      <c r="K17" s="277">
        <v>15760086</v>
      </c>
      <c r="L17" s="277">
        <v>16333296</v>
      </c>
      <c r="M17" s="277">
        <v>14389101</v>
      </c>
      <c r="N17" s="277">
        <v>13069324</v>
      </c>
      <c r="O17" s="277">
        <v>10022173</v>
      </c>
      <c r="P17" s="143">
        <f t="shared" si="1"/>
        <v>127202592</v>
      </c>
      <c r="Q17" s="144"/>
      <c r="R17" s="145"/>
    </row>
    <row r="18" spans="1:18" x14ac:dyDescent="0.2">
      <c r="A18" s="32">
        <v>46</v>
      </c>
      <c r="B18" s="277">
        <v>7355142</v>
      </c>
      <c r="C18" s="277">
        <v>5497413</v>
      </c>
      <c r="D18" s="277">
        <v>5724159</v>
      </c>
      <c r="E18" s="277">
        <v>6729057</v>
      </c>
      <c r="F18" s="277">
        <v>7521485</v>
      </c>
      <c r="G18" s="277">
        <v>7214588</v>
      </c>
      <c r="H18" s="277">
        <v>6333236</v>
      </c>
      <c r="I18" s="277">
        <v>5885851</v>
      </c>
      <c r="J18" s="277">
        <v>5317994</v>
      </c>
      <c r="K18" s="277">
        <v>5715658</v>
      </c>
      <c r="L18" s="277">
        <v>6180253</v>
      </c>
      <c r="M18" s="277">
        <v>6969551</v>
      </c>
      <c r="N18" s="277">
        <v>7079224</v>
      </c>
      <c r="O18" s="277">
        <v>5357871</v>
      </c>
      <c r="P18" s="143">
        <f t="shared" si="1"/>
        <v>76028927</v>
      </c>
      <c r="Q18" s="144"/>
      <c r="R18" s="145"/>
    </row>
    <row r="19" spans="1:18" x14ac:dyDescent="0.2">
      <c r="A19" s="32">
        <v>49</v>
      </c>
      <c r="B19" s="277">
        <v>50801169</v>
      </c>
      <c r="C19" s="277">
        <v>46521102</v>
      </c>
      <c r="D19" s="277">
        <v>47438554</v>
      </c>
      <c r="E19" s="277">
        <v>48915379</v>
      </c>
      <c r="F19" s="277">
        <v>52640002</v>
      </c>
      <c r="G19" s="277">
        <v>52828996</v>
      </c>
      <c r="H19" s="277">
        <v>52348153</v>
      </c>
      <c r="I19" s="277">
        <v>51481579</v>
      </c>
      <c r="J19" s="277">
        <v>51858322</v>
      </c>
      <c r="K19" s="277">
        <v>54005697</v>
      </c>
      <c r="L19" s="277">
        <v>50109842</v>
      </c>
      <c r="M19" s="277">
        <v>47030597</v>
      </c>
      <c r="N19" s="277">
        <v>50947520</v>
      </c>
      <c r="O19" s="277">
        <v>46691014</v>
      </c>
      <c r="P19" s="143">
        <f t="shared" si="1"/>
        <v>606295655</v>
      </c>
      <c r="Q19" s="144"/>
      <c r="R19" s="145"/>
    </row>
    <row r="20" spans="1:18" x14ac:dyDescent="0.2">
      <c r="A20" s="25" t="s">
        <v>79</v>
      </c>
      <c r="B20" s="146">
        <f t="shared" ref="B20:O20" si="2">SUM(B8:B19)</f>
        <v>1996586105</v>
      </c>
      <c r="C20" s="146">
        <f t="shared" si="2"/>
        <v>1743378292</v>
      </c>
      <c r="D20" s="146">
        <f t="shared" si="2"/>
        <v>1618441140</v>
      </c>
      <c r="E20" s="146">
        <f t="shared" si="2"/>
        <v>1557498621</v>
      </c>
      <c r="F20" s="146">
        <f t="shared" si="2"/>
        <v>1602925236</v>
      </c>
      <c r="G20" s="146">
        <f t="shared" si="2"/>
        <v>1610787353</v>
      </c>
      <c r="H20" s="146">
        <f t="shared" si="2"/>
        <v>1558569431</v>
      </c>
      <c r="I20" s="146">
        <f t="shared" si="2"/>
        <v>1746873668</v>
      </c>
      <c r="J20" s="146">
        <f t="shared" si="2"/>
        <v>1965538699</v>
      </c>
      <c r="K20" s="146">
        <f t="shared" si="2"/>
        <v>2313247348</v>
      </c>
      <c r="L20" s="146">
        <f t="shared" si="2"/>
        <v>2269548203</v>
      </c>
      <c r="M20" s="146">
        <f t="shared" si="2"/>
        <v>2029248662</v>
      </c>
      <c r="N20" s="146">
        <f t="shared" si="2"/>
        <v>2000187120</v>
      </c>
      <c r="O20" s="146">
        <f t="shared" si="2"/>
        <v>1746250684</v>
      </c>
      <c r="P20" s="146">
        <f>SUM(P8:P19)</f>
        <v>22019116165</v>
      </c>
      <c r="Q20" s="144"/>
      <c r="R20" s="145"/>
    </row>
    <row r="21" spans="1:18" x14ac:dyDescent="0.2">
      <c r="A21" s="32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3"/>
      <c r="Q21" s="144"/>
      <c r="R21" s="145"/>
    </row>
    <row r="22" spans="1:18" x14ac:dyDescent="0.2">
      <c r="A22" s="114" t="s">
        <v>176</v>
      </c>
      <c r="B22" s="143">
        <f t="shared" ref="B22:O22" si="3">SUM(B9,B11,B13,B15,B17)</f>
        <v>286132851</v>
      </c>
      <c r="C22" s="143">
        <f t="shared" si="3"/>
        <v>269935735</v>
      </c>
      <c r="D22" s="143">
        <f t="shared" si="3"/>
        <v>267837731</v>
      </c>
      <c r="E22" s="143">
        <f t="shared" si="3"/>
        <v>267125715</v>
      </c>
      <c r="F22" s="143">
        <f t="shared" si="3"/>
        <v>279831990</v>
      </c>
      <c r="G22" s="143">
        <f t="shared" si="3"/>
        <v>290595395</v>
      </c>
      <c r="H22" s="143">
        <f t="shared" si="3"/>
        <v>272539569</v>
      </c>
      <c r="I22" s="143">
        <f t="shared" si="3"/>
        <v>278154040</v>
      </c>
      <c r="J22" s="143">
        <f t="shared" si="3"/>
        <v>287501483</v>
      </c>
      <c r="K22" s="143">
        <f t="shared" si="3"/>
        <v>314214186</v>
      </c>
      <c r="L22" s="143">
        <f t="shared" si="3"/>
        <v>313179376</v>
      </c>
      <c r="M22" s="143">
        <f t="shared" si="3"/>
        <v>294847991</v>
      </c>
      <c r="N22" s="143">
        <f t="shared" si="3"/>
        <v>291342527</v>
      </c>
      <c r="O22" s="143">
        <f t="shared" si="3"/>
        <v>274663531</v>
      </c>
      <c r="P22" s="143">
        <f>SUM(D22:O22)</f>
        <v>3431833534</v>
      </c>
      <c r="Q22" s="144"/>
      <c r="R22" s="145"/>
    </row>
    <row r="23" spans="1:18" x14ac:dyDescent="0.2">
      <c r="A23" s="114" t="s">
        <v>175</v>
      </c>
      <c r="B23" s="143">
        <f t="shared" ref="B23:O23" si="4">SUM(B18:B19)</f>
        <v>58156311</v>
      </c>
      <c r="C23" s="143">
        <f t="shared" si="4"/>
        <v>52018515</v>
      </c>
      <c r="D23" s="143">
        <f t="shared" si="4"/>
        <v>53162713</v>
      </c>
      <c r="E23" s="143">
        <f t="shared" si="4"/>
        <v>55644436</v>
      </c>
      <c r="F23" s="143">
        <f t="shared" si="4"/>
        <v>60161487</v>
      </c>
      <c r="G23" s="143">
        <f t="shared" si="4"/>
        <v>60043584</v>
      </c>
      <c r="H23" s="143">
        <f t="shared" si="4"/>
        <v>58681389</v>
      </c>
      <c r="I23" s="143">
        <f t="shared" si="4"/>
        <v>57367430</v>
      </c>
      <c r="J23" s="143">
        <f t="shared" si="4"/>
        <v>57176316</v>
      </c>
      <c r="K23" s="143">
        <f t="shared" si="4"/>
        <v>59721355</v>
      </c>
      <c r="L23" s="143">
        <f t="shared" si="4"/>
        <v>56290095</v>
      </c>
      <c r="M23" s="143">
        <f t="shared" si="4"/>
        <v>54000148</v>
      </c>
      <c r="N23" s="143">
        <f t="shared" si="4"/>
        <v>58026744</v>
      </c>
      <c r="O23" s="143">
        <f t="shared" si="4"/>
        <v>52048885</v>
      </c>
      <c r="P23" s="143">
        <f>SUM(D23:O23)</f>
        <v>682324582</v>
      </c>
      <c r="Q23" s="147"/>
      <c r="R23" s="145"/>
    </row>
    <row r="24" spans="1:18" x14ac:dyDescent="0.2">
      <c r="A24" s="114"/>
      <c r="B24" s="114"/>
      <c r="C24" s="114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7"/>
      <c r="R24" s="145"/>
    </row>
    <row r="25" spans="1:18" x14ac:dyDescent="0.2">
      <c r="A25" s="114"/>
      <c r="B25" s="342"/>
      <c r="C25" s="342"/>
      <c r="D25" s="342"/>
      <c r="E25" s="342"/>
      <c r="F25" s="342"/>
      <c r="G25" s="342"/>
      <c r="H25" s="342"/>
      <c r="I25" s="342"/>
      <c r="J25" s="342"/>
      <c r="K25" s="342"/>
      <c r="L25" s="342"/>
      <c r="M25" s="342"/>
      <c r="N25" s="342"/>
      <c r="O25" s="342"/>
      <c r="P25" s="342"/>
      <c r="Q25" s="147"/>
      <c r="R25" s="145"/>
    </row>
    <row r="26" spans="1:18" x14ac:dyDescent="0.2">
      <c r="A26" s="114"/>
      <c r="B26" s="114"/>
      <c r="C26" s="114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7"/>
      <c r="R26" s="145"/>
    </row>
    <row r="27" spans="1:18" x14ac:dyDescent="0.2">
      <c r="A27" s="28" t="s">
        <v>172</v>
      </c>
      <c r="B27" s="28"/>
      <c r="C27" s="28"/>
      <c r="I27" s="28"/>
      <c r="J27" s="28"/>
      <c r="P27" s="32" t="str">
        <f>P6</f>
        <v>12ME Apr 2020</v>
      </c>
      <c r="Q27" s="147"/>
      <c r="R27" s="145"/>
    </row>
    <row r="28" spans="1:18" x14ac:dyDescent="0.2">
      <c r="A28" s="35" t="s">
        <v>169</v>
      </c>
      <c r="B28" s="141">
        <f t="shared" ref="B28:O28" si="5">B7</f>
        <v>43525</v>
      </c>
      <c r="C28" s="141">
        <f t="shared" si="5"/>
        <v>43556</v>
      </c>
      <c r="D28" s="141">
        <f t="shared" si="5"/>
        <v>43586</v>
      </c>
      <c r="E28" s="141">
        <f t="shared" si="5"/>
        <v>43617</v>
      </c>
      <c r="F28" s="141">
        <f t="shared" si="5"/>
        <v>43647</v>
      </c>
      <c r="G28" s="141">
        <f t="shared" si="5"/>
        <v>43678</v>
      </c>
      <c r="H28" s="141">
        <f t="shared" si="5"/>
        <v>43709</v>
      </c>
      <c r="I28" s="141">
        <f t="shared" si="5"/>
        <v>43739</v>
      </c>
      <c r="J28" s="141">
        <f t="shared" si="5"/>
        <v>43770</v>
      </c>
      <c r="K28" s="141">
        <f t="shared" si="5"/>
        <v>43800</v>
      </c>
      <c r="L28" s="141">
        <f t="shared" si="5"/>
        <v>43831</v>
      </c>
      <c r="M28" s="141">
        <f t="shared" si="5"/>
        <v>43862</v>
      </c>
      <c r="N28" s="141">
        <f t="shared" si="5"/>
        <v>43891</v>
      </c>
      <c r="O28" s="141">
        <f t="shared" si="5"/>
        <v>43922</v>
      </c>
      <c r="P28" s="35" t="s">
        <v>79</v>
      </c>
      <c r="Q28" s="147"/>
      <c r="R28" s="145"/>
    </row>
    <row r="29" spans="1:18" x14ac:dyDescent="0.2">
      <c r="A29" s="32" t="s">
        <v>24</v>
      </c>
      <c r="B29" s="61">
        <v>360815</v>
      </c>
      <c r="C29" s="61">
        <v>361566</v>
      </c>
      <c r="D29" s="61">
        <v>372782</v>
      </c>
      <c r="E29" s="61">
        <v>364014</v>
      </c>
      <c r="F29" s="61">
        <v>375562</v>
      </c>
      <c r="G29" s="61">
        <v>378303</v>
      </c>
      <c r="H29" s="61">
        <v>376052</v>
      </c>
      <c r="I29" s="61">
        <v>370101</v>
      </c>
      <c r="J29" s="61">
        <v>361160</v>
      </c>
      <c r="K29" s="61">
        <v>370374</v>
      </c>
      <c r="L29" s="61">
        <v>364615</v>
      </c>
      <c r="M29" s="61">
        <v>364618</v>
      </c>
      <c r="N29" s="61">
        <v>356667</v>
      </c>
      <c r="O29" s="61">
        <v>357228</v>
      </c>
      <c r="P29" s="143">
        <f>SUM(D29:O29)</f>
        <v>4411476</v>
      </c>
      <c r="Q29" s="147"/>
      <c r="R29" s="145"/>
    </row>
    <row r="30" spans="1:18" x14ac:dyDescent="0.2">
      <c r="A30" s="32" t="s">
        <v>25</v>
      </c>
      <c r="B30" s="61">
        <v>276862</v>
      </c>
      <c r="C30" s="61">
        <v>280144</v>
      </c>
      <c r="D30" s="61">
        <v>287225</v>
      </c>
      <c r="E30" s="61">
        <v>283409</v>
      </c>
      <c r="F30" s="61">
        <v>280825</v>
      </c>
      <c r="G30" s="61">
        <v>279957</v>
      </c>
      <c r="H30" s="61">
        <v>280857</v>
      </c>
      <c r="I30" s="61">
        <v>281923</v>
      </c>
      <c r="J30" s="61">
        <v>278764</v>
      </c>
      <c r="K30" s="61">
        <v>281646</v>
      </c>
      <c r="L30" s="61">
        <v>285719</v>
      </c>
      <c r="M30" s="61">
        <v>284894</v>
      </c>
      <c r="N30" s="61">
        <v>276480</v>
      </c>
      <c r="O30" s="61">
        <v>279593</v>
      </c>
      <c r="P30" s="143">
        <f>SUM(D30:O30)</f>
        <v>3381292</v>
      </c>
      <c r="Q30" s="147"/>
      <c r="R30" s="145"/>
    </row>
    <row r="31" spans="1:18" x14ac:dyDescent="0.2">
      <c r="A31" s="114"/>
      <c r="B31" s="114"/>
      <c r="C31" s="114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7"/>
      <c r="R31" s="145"/>
    </row>
    <row r="32" spans="1:18" x14ac:dyDescent="0.2">
      <c r="A32" s="114"/>
      <c r="B32" s="114"/>
      <c r="C32" s="114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7"/>
      <c r="R32" s="145"/>
    </row>
    <row r="33" spans="1:18" x14ac:dyDescent="0.2">
      <c r="A33" s="28" t="s">
        <v>173</v>
      </c>
      <c r="B33" s="28"/>
      <c r="C33" s="28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32" t="str">
        <f>P6</f>
        <v>12ME Apr 2020</v>
      </c>
    </row>
    <row r="34" spans="1:18" x14ac:dyDescent="0.2">
      <c r="A34" s="35" t="s">
        <v>169</v>
      </c>
      <c r="B34" s="141">
        <f t="shared" ref="B34:O34" si="6">B7</f>
        <v>43525</v>
      </c>
      <c r="C34" s="141">
        <f t="shared" si="6"/>
        <v>43556</v>
      </c>
      <c r="D34" s="141">
        <f t="shared" si="6"/>
        <v>43586</v>
      </c>
      <c r="E34" s="141">
        <f t="shared" si="6"/>
        <v>43617</v>
      </c>
      <c r="F34" s="141">
        <f t="shared" si="6"/>
        <v>43647</v>
      </c>
      <c r="G34" s="141">
        <f t="shared" si="6"/>
        <v>43678</v>
      </c>
      <c r="H34" s="141">
        <f t="shared" si="6"/>
        <v>43709</v>
      </c>
      <c r="I34" s="141">
        <f t="shared" si="6"/>
        <v>43739</v>
      </c>
      <c r="J34" s="141">
        <f t="shared" si="6"/>
        <v>43770</v>
      </c>
      <c r="K34" s="141">
        <f t="shared" si="6"/>
        <v>43800</v>
      </c>
      <c r="L34" s="141">
        <f t="shared" si="6"/>
        <v>43831</v>
      </c>
      <c r="M34" s="141">
        <f t="shared" si="6"/>
        <v>43862</v>
      </c>
      <c r="N34" s="141">
        <f t="shared" si="6"/>
        <v>43891</v>
      </c>
      <c r="O34" s="141">
        <f t="shared" si="6"/>
        <v>43922</v>
      </c>
      <c r="P34" s="148" t="s">
        <v>174</v>
      </c>
      <c r="Q34" s="149"/>
      <c r="R34" s="149"/>
    </row>
    <row r="35" spans="1:18" x14ac:dyDescent="0.2">
      <c r="A35" s="32">
        <v>7</v>
      </c>
      <c r="B35" s="277">
        <v>1019085</v>
      </c>
      <c r="C35" s="277">
        <v>1019931</v>
      </c>
      <c r="D35" s="277">
        <v>1020683</v>
      </c>
      <c r="E35" s="277">
        <v>1021430</v>
      </c>
      <c r="F35" s="277">
        <v>1021988</v>
      </c>
      <c r="G35" s="277">
        <v>1022867</v>
      </c>
      <c r="H35" s="277">
        <v>1024025</v>
      </c>
      <c r="I35" s="277">
        <v>1025540</v>
      </c>
      <c r="J35" s="277">
        <v>1026939</v>
      </c>
      <c r="K35" s="277">
        <v>1028064</v>
      </c>
      <c r="L35" s="277">
        <v>1029333</v>
      </c>
      <c r="M35" s="277">
        <v>1030402</v>
      </c>
      <c r="N35" s="277">
        <v>1031317</v>
      </c>
      <c r="O35" s="277">
        <v>1032174</v>
      </c>
      <c r="P35" s="150">
        <f>AVERAGE(D35:O35)</f>
        <v>1026230.1666666666</v>
      </c>
    </row>
    <row r="36" spans="1:18" x14ac:dyDescent="0.2">
      <c r="A36" s="32" t="s">
        <v>170</v>
      </c>
      <c r="B36" s="277">
        <v>3</v>
      </c>
      <c r="C36" s="277">
        <v>3</v>
      </c>
      <c r="D36" s="277">
        <v>3</v>
      </c>
      <c r="E36" s="277">
        <v>3</v>
      </c>
      <c r="F36" s="277">
        <v>3</v>
      </c>
      <c r="G36" s="277">
        <v>3</v>
      </c>
      <c r="H36" s="277">
        <v>3</v>
      </c>
      <c r="I36" s="277">
        <v>3</v>
      </c>
      <c r="J36" s="277">
        <v>3</v>
      </c>
      <c r="K36" s="277">
        <v>3</v>
      </c>
      <c r="L36" s="277">
        <v>3</v>
      </c>
      <c r="M36" s="277">
        <v>3</v>
      </c>
      <c r="N36" s="277">
        <v>3</v>
      </c>
      <c r="O36" s="277">
        <v>3</v>
      </c>
      <c r="P36" s="150">
        <f>AVERAGE(D36:O36)</f>
        <v>3</v>
      </c>
    </row>
    <row r="37" spans="1:18" x14ac:dyDescent="0.2">
      <c r="A37" s="32" t="s">
        <v>7</v>
      </c>
      <c r="B37" s="277">
        <v>123415</v>
      </c>
      <c r="C37" s="277">
        <v>123671</v>
      </c>
      <c r="D37" s="277">
        <v>123867</v>
      </c>
      <c r="E37" s="277">
        <v>124092</v>
      </c>
      <c r="F37" s="277">
        <v>124320</v>
      </c>
      <c r="G37" s="277">
        <v>124529</v>
      </c>
      <c r="H37" s="277">
        <v>124664</v>
      </c>
      <c r="I37" s="277">
        <v>124839</v>
      </c>
      <c r="J37" s="277">
        <v>125069</v>
      </c>
      <c r="K37" s="277">
        <v>125216</v>
      </c>
      <c r="L37" s="277">
        <v>125339</v>
      </c>
      <c r="M37" s="277">
        <v>125442</v>
      </c>
      <c r="N37" s="277">
        <v>125657</v>
      </c>
      <c r="O37" s="277">
        <v>125900</v>
      </c>
      <c r="P37" s="150">
        <f t="shared" ref="P37:P46" si="7">AVERAGE(D37:O37)</f>
        <v>124911.16666666667</v>
      </c>
      <c r="Q37" s="151"/>
      <c r="R37" s="151"/>
    </row>
    <row r="38" spans="1:18" x14ac:dyDescent="0.2">
      <c r="A38" s="152" t="s">
        <v>171</v>
      </c>
      <c r="B38" s="277">
        <v>7618</v>
      </c>
      <c r="C38" s="277">
        <v>7614</v>
      </c>
      <c r="D38" s="277">
        <v>7617</v>
      </c>
      <c r="E38" s="277">
        <v>7623</v>
      </c>
      <c r="F38" s="277">
        <v>7626</v>
      </c>
      <c r="G38" s="277">
        <v>7629</v>
      </c>
      <c r="H38" s="277">
        <v>7625</v>
      </c>
      <c r="I38" s="277">
        <v>7631</v>
      </c>
      <c r="J38" s="277">
        <v>7642</v>
      </c>
      <c r="K38" s="277">
        <v>7650</v>
      </c>
      <c r="L38" s="277">
        <v>7690</v>
      </c>
      <c r="M38" s="277">
        <v>7718</v>
      </c>
      <c r="N38" s="277">
        <v>7708</v>
      </c>
      <c r="O38" s="277">
        <v>7703</v>
      </c>
      <c r="P38" s="150">
        <f t="shared" si="7"/>
        <v>7655.166666666667</v>
      </c>
      <c r="Q38" s="37"/>
      <c r="R38" s="37"/>
    </row>
    <row r="39" spans="1:18" x14ac:dyDescent="0.2">
      <c r="A39" s="32" t="s">
        <v>24</v>
      </c>
      <c r="B39" s="277">
        <v>806</v>
      </c>
      <c r="C39" s="277">
        <v>805</v>
      </c>
      <c r="D39" s="277">
        <v>806</v>
      </c>
      <c r="E39" s="277">
        <v>806</v>
      </c>
      <c r="F39" s="277">
        <v>806</v>
      </c>
      <c r="G39" s="277">
        <v>807</v>
      </c>
      <c r="H39" s="277">
        <v>807</v>
      </c>
      <c r="I39" s="277">
        <v>808</v>
      </c>
      <c r="J39" s="277">
        <v>808</v>
      </c>
      <c r="K39" s="277">
        <v>809</v>
      </c>
      <c r="L39" s="277">
        <v>810</v>
      </c>
      <c r="M39" s="277">
        <v>812</v>
      </c>
      <c r="N39" s="277">
        <v>812</v>
      </c>
      <c r="O39" s="277">
        <v>812</v>
      </c>
      <c r="P39" s="150">
        <f t="shared" si="7"/>
        <v>808.58333333333337</v>
      </c>
      <c r="Q39" s="37"/>
      <c r="R39" s="37"/>
    </row>
    <row r="40" spans="1:18" x14ac:dyDescent="0.2">
      <c r="A40" s="32">
        <v>29</v>
      </c>
      <c r="B40" s="277">
        <v>529</v>
      </c>
      <c r="C40" s="277">
        <v>554</v>
      </c>
      <c r="D40" s="277">
        <v>612</v>
      </c>
      <c r="E40" s="277">
        <v>652</v>
      </c>
      <c r="F40" s="277">
        <v>696</v>
      </c>
      <c r="G40" s="277">
        <v>716</v>
      </c>
      <c r="H40" s="277">
        <v>714</v>
      </c>
      <c r="I40" s="277">
        <v>667</v>
      </c>
      <c r="J40" s="277">
        <v>577</v>
      </c>
      <c r="K40" s="277">
        <v>565</v>
      </c>
      <c r="L40" s="277">
        <v>543</v>
      </c>
      <c r="M40" s="277">
        <v>546</v>
      </c>
      <c r="N40" s="277">
        <v>542</v>
      </c>
      <c r="O40" s="277">
        <v>567</v>
      </c>
      <c r="P40" s="150">
        <f t="shared" si="7"/>
        <v>616.41666666666663</v>
      </c>
      <c r="Q40" s="37"/>
      <c r="R40" s="37"/>
    </row>
    <row r="41" spans="1:18" x14ac:dyDescent="0.2">
      <c r="A41" s="32" t="s">
        <v>25</v>
      </c>
      <c r="B41" s="277">
        <v>487</v>
      </c>
      <c r="C41" s="277">
        <v>485</v>
      </c>
      <c r="D41" s="277">
        <v>486</v>
      </c>
      <c r="E41" s="277">
        <v>486</v>
      </c>
      <c r="F41" s="277">
        <v>487</v>
      </c>
      <c r="G41" s="277">
        <v>487</v>
      </c>
      <c r="H41" s="277">
        <v>488</v>
      </c>
      <c r="I41" s="277">
        <v>488</v>
      </c>
      <c r="J41" s="277">
        <v>489</v>
      </c>
      <c r="K41" s="277">
        <v>489</v>
      </c>
      <c r="L41" s="277">
        <v>491</v>
      </c>
      <c r="M41" s="277">
        <v>492</v>
      </c>
      <c r="N41" s="277">
        <v>492</v>
      </c>
      <c r="O41" s="277">
        <v>490</v>
      </c>
      <c r="P41" s="150">
        <f t="shared" si="7"/>
        <v>488.75</v>
      </c>
      <c r="Q41" s="37"/>
      <c r="R41" s="37"/>
    </row>
    <row r="42" spans="1:18" x14ac:dyDescent="0.2">
      <c r="A42" s="32">
        <v>35</v>
      </c>
      <c r="B42" s="277">
        <v>1</v>
      </c>
      <c r="C42" s="277">
        <v>1</v>
      </c>
      <c r="D42" s="277">
        <v>1</v>
      </c>
      <c r="E42" s="277">
        <v>1</v>
      </c>
      <c r="F42" s="277">
        <v>1</v>
      </c>
      <c r="G42" s="277">
        <v>1</v>
      </c>
      <c r="H42" s="277">
        <v>1</v>
      </c>
      <c r="I42" s="277">
        <v>1</v>
      </c>
      <c r="J42" s="277">
        <v>1</v>
      </c>
      <c r="K42" s="277">
        <v>1</v>
      </c>
      <c r="L42" s="277">
        <v>1</v>
      </c>
      <c r="M42" s="277">
        <v>1</v>
      </c>
      <c r="N42" s="277">
        <v>1</v>
      </c>
      <c r="O42" s="277">
        <v>1</v>
      </c>
      <c r="P42" s="150">
        <f t="shared" si="7"/>
        <v>1</v>
      </c>
      <c r="Q42" s="37"/>
      <c r="R42" s="37"/>
    </row>
    <row r="43" spans="1:18" x14ac:dyDescent="0.2">
      <c r="A43" s="32">
        <v>40</v>
      </c>
      <c r="B43" s="277">
        <v>128</v>
      </c>
      <c r="C43" s="277">
        <v>128</v>
      </c>
      <c r="D43" s="277">
        <v>128</v>
      </c>
      <c r="E43" s="277">
        <v>128</v>
      </c>
      <c r="F43" s="277">
        <v>128</v>
      </c>
      <c r="G43" s="277">
        <v>128</v>
      </c>
      <c r="H43" s="277">
        <v>128</v>
      </c>
      <c r="I43" s="277">
        <v>128</v>
      </c>
      <c r="J43" s="277">
        <v>128</v>
      </c>
      <c r="K43" s="277">
        <v>128</v>
      </c>
      <c r="L43" s="277">
        <v>128</v>
      </c>
      <c r="M43" s="277">
        <v>128</v>
      </c>
      <c r="N43" s="277">
        <v>128</v>
      </c>
      <c r="O43" s="277">
        <v>128</v>
      </c>
      <c r="P43" s="150">
        <f t="shared" si="7"/>
        <v>128</v>
      </c>
      <c r="Q43" s="37"/>
      <c r="R43" s="37"/>
    </row>
    <row r="44" spans="1:18" x14ac:dyDescent="0.2">
      <c r="A44" s="32">
        <v>43</v>
      </c>
      <c r="B44" s="277">
        <v>157</v>
      </c>
      <c r="C44" s="277">
        <v>157</v>
      </c>
      <c r="D44" s="277">
        <v>157</v>
      </c>
      <c r="E44" s="277">
        <v>157</v>
      </c>
      <c r="F44" s="277">
        <v>158</v>
      </c>
      <c r="G44" s="277">
        <v>158</v>
      </c>
      <c r="H44" s="277">
        <v>158</v>
      </c>
      <c r="I44" s="277">
        <v>158</v>
      </c>
      <c r="J44" s="277">
        <v>158</v>
      </c>
      <c r="K44" s="277">
        <v>158</v>
      </c>
      <c r="L44" s="277">
        <v>158</v>
      </c>
      <c r="M44" s="277">
        <v>159</v>
      </c>
      <c r="N44" s="277">
        <v>159</v>
      </c>
      <c r="O44" s="277">
        <v>159</v>
      </c>
      <c r="P44" s="150">
        <f t="shared" si="7"/>
        <v>158.08333333333334</v>
      </c>
      <c r="Q44" s="37"/>
      <c r="R44" s="37"/>
    </row>
    <row r="45" spans="1:18" x14ac:dyDescent="0.2">
      <c r="A45" s="32">
        <v>46</v>
      </c>
      <c r="B45" s="277">
        <v>6</v>
      </c>
      <c r="C45" s="277">
        <v>6</v>
      </c>
      <c r="D45" s="277">
        <v>6</v>
      </c>
      <c r="E45" s="277">
        <v>6</v>
      </c>
      <c r="F45" s="277">
        <v>6</v>
      </c>
      <c r="G45" s="277">
        <v>6</v>
      </c>
      <c r="H45" s="277">
        <v>6</v>
      </c>
      <c r="I45" s="277">
        <v>6</v>
      </c>
      <c r="J45" s="277">
        <v>6</v>
      </c>
      <c r="K45" s="277">
        <v>6</v>
      </c>
      <c r="L45" s="277">
        <v>6</v>
      </c>
      <c r="M45" s="277">
        <v>6</v>
      </c>
      <c r="N45" s="277">
        <v>6</v>
      </c>
      <c r="O45" s="277">
        <v>6</v>
      </c>
      <c r="P45" s="150">
        <f t="shared" si="7"/>
        <v>6</v>
      </c>
      <c r="Q45" s="37"/>
      <c r="R45" s="37"/>
    </row>
    <row r="46" spans="1:18" x14ac:dyDescent="0.2">
      <c r="A46" s="32">
        <v>49</v>
      </c>
      <c r="B46" s="51">
        <v>19</v>
      </c>
      <c r="C46" s="51">
        <v>19</v>
      </c>
      <c r="D46" s="51">
        <v>19</v>
      </c>
      <c r="E46" s="51">
        <v>19</v>
      </c>
      <c r="F46" s="51">
        <v>19</v>
      </c>
      <c r="G46" s="51">
        <v>19</v>
      </c>
      <c r="H46" s="51">
        <v>19</v>
      </c>
      <c r="I46" s="51">
        <v>19</v>
      </c>
      <c r="J46" s="51">
        <v>19</v>
      </c>
      <c r="K46" s="51">
        <v>19</v>
      </c>
      <c r="L46" s="51">
        <v>19</v>
      </c>
      <c r="M46" s="51">
        <v>19</v>
      </c>
      <c r="N46" s="51">
        <v>19</v>
      </c>
      <c r="O46" s="51">
        <v>19</v>
      </c>
      <c r="P46" s="153">
        <f t="shared" si="7"/>
        <v>19</v>
      </c>
      <c r="Q46" s="37"/>
      <c r="R46" s="37"/>
    </row>
    <row r="47" spans="1:18" x14ac:dyDescent="0.2">
      <c r="A47" s="114" t="s">
        <v>79</v>
      </c>
      <c r="B47" s="154">
        <f>SUM(B35:B46)</f>
        <v>1152254</v>
      </c>
      <c r="C47" s="154">
        <f t="shared" ref="C47:P47" si="8">SUM(C35:C46)</f>
        <v>1153374</v>
      </c>
      <c r="D47" s="154">
        <f t="shared" si="8"/>
        <v>1154385</v>
      </c>
      <c r="E47" s="154">
        <f t="shared" si="8"/>
        <v>1155403</v>
      </c>
      <c r="F47" s="154">
        <f t="shared" si="8"/>
        <v>1156238</v>
      </c>
      <c r="G47" s="154">
        <f t="shared" si="8"/>
        <v>1157350</v>
      </c>
      <c r="H47" s="154">
        <f t="shared" si="8"/>
        <v>1158638</v>
      </c>
      <c r="I47" s="154">
        <f t="shared" si="8"/>
        <v>1160288</v>
      </c>
      <c r="J47" s="154">
        <f t="shared" si="8"/>
        <v>1161839</v>
      </c>
      <c r="K47" s="154">
        <f t="shared" si="8"/>
        <v>1163108</v>
      </c>
      <c r="L47" s="154">
        <f t="shared" si="8"/>
        <v>1164521</v>
      </c>
      <c r="M47" s="154">
        <f t="shared" si="8"/>
        <v>1165728</v>
      </c>
      <c r="N47" s="154">
        <f t="shared" si="8"/>
        <v>1166844</v>
      </c>
      <c r="O47" s="154">
        <f t="shared" si="8"/>
        <v>1167962</v>
      </c>
      <c r="P47" s="154">
        <f t="shared" si="8"/>
        <v>1161025.3333333333</v>
      </c>
      <c r="Q47" s="151"/>
      <c r="R47" s="151"/>
    </row>
    <row r="48" spans="1:18" x14ac:dyDescent="0.2">
      <c r="A48" s="114"/>
      <c r="B48" s="114"/>
      <c r="C48" s="114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50"/>
      <c r="Q48" s="37"/>
      <c r="R48" s="37"/>
    </row>
    <row r="49" spans="1:18" x14ac:dyDescent="0.2">
      <c r="A49" s="114" t="s">
        <v>176</v>
      </c>
      <c r="B49" s="143">
        <f>SUM(B36,B38,B40,B42,B44)</f>
        <v>8308</v>
      </c>
      <c r="C49" s="143">
        <f t="shared" ref="C49:O49" si="9">SUM(C36,C38,C40,C42,C44)</f>
        <v>8329</v>
      </c>
      <c r="D49" s="143">
        <f t="shared" si="9"/>
        <v>8390</v>
      </c>
      <c r="E49" s="143">
        <f t="shared" si="9"/>
        <v>8436</v>
      </c>
      <c r="F49" s="143">
        <f t="shared" si="9"/>
        <v>8484</v>
      </c>
      <c r="G49" s="143">
        <f t="shared" si="9"/>
        <v>8507</v>
      </c>
      <c r="H49" s="143">
        <f t="shared" si="9"/>
        <v>8501</v>
      </c>
      <c r="I49" s="143">
        <f t="shared" si="9"/>
        <v>8460</v>
      </c>
      <c r="J49" s="143">
        <f t="shared" si="9"/>
        <v>8381</v>
      </c>
      <c r="K49" s="143">
        <f t="shared" si="9"/>
        <v>8377</v>
      </c>
      <c r="L49" s="143">
        <f t="shared" si="9"/>
        <v>8395</v>
      </c>
      <c r="M49" s="143">
        <f t="shared" si="9"/>
        <v>8427</v>
      </c>
      <c r="N49" s="143">
        <f t="shared" si="9"/>
        <v>8413</v>
      </c>
      <c r="O49" s="143">
        <f t="shared" si="9"/>
        <v>8433</v>
      </c>
      <c r="P49" s="150">
        <f>AVERAGE(D49:O49)</f>
        <v>8433.6666666666661</v>
      </c>
      <c r="Q49" s="144"/>
      <c r="R49" s="147"/>
    </row>
    <row r="50" spans="1:18" x14ac:dyDescent="0.2">
      <c r="A50" s="114" t="s">
        <v>175</v>
      </c>
      <c r="B50" s="143">
        <f>SUM(B45:B46)</f>
        <v>25</v>
      </c>
      <c r="C50" s="143">
        <f t="shared" ref="C50:O50" si="10">SUM(C45:C46)</f>
        <v>25</v>
      </c>
      <c r="D50" s="143">
        <f t="shared" si="10"/>
        <v>25</v>
      </c>
      <c r="E50" s="143">
        <f t="shared" si="10"/>
        <v>25</v>
      </c>
      <c r="F50" s="143">
        <f t="shared" si="10"/>
        <v>25</v>
      </c>
      <c r="G50" s="143">
        <f t="shared" si="10"/>
        <v>25</v>
      </c>
      <c r="H50" s="143">
        <f t="shared" si="10"/>
        <v>25</v>
      </c>
      <c r="I50" s="143">
        <f t="shared" si="10"/>
        <v>25</v>
      </c>
      <c r="J50" s="143">
        <f t="shared" si="10"/>
        <v>25</v>
      </c>
      <c r="K50" s="143">
        <f t="shared" si="10"/>
        <v>25</v>
      </c>
      <c r="L50" s="143">
        <f t="shared" si="10"/>
        <v>25</v>
      </c>
      <c r="M50" s="143">
        <f t="shared" si="10"/>
        <v>25</v>
      </c>
      <c r="N50" s="143">
        <f t="shared" si="10"/>
        <v>25</v>
      </c>
      <c r="O50" s="143">
        <f t="shared" si="10"/>
        <v>25</v>
      </c>
      <c r="P50" s="150">
        <f>AVERAGE(D50:O50)</f>
        <v>25</v>
      </c>
      <c r="Q50" s="143"/>
    </row>
    <row r="51" spans="1:18" x14ac:dyDescent="0.2"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</row>
    <row r="52" spans="1:18" x14ac:dyDescent="0.2">
      <c r="A52" s="25" t="s">
        <v>434</v>
      </c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55"/>
    </row>
    <row r="53" spans="1:18" x14ac:dyDescent="0.2"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55"/>
    </row>
    <row r="54" spans="1:18" x14ac:dyDescent="0.2"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</row>
    <row r="57" spans="1:18" x14ac:dyDescent="0.2">
      <c r="D57" s="156"/>
      <c r="E57" s="156"/>
      <c r="F57" s="156"/>
      <c r="G57" s="155"/>
      <c r="H57" s="155"/>
      <c r="I57" s="155"/>
      <c r="J57" s="155"/>
      <c r="K57" s="155"/>
      <c r="L57" s="155"/>
      <c r="M57" s="155"/>
      <c r="N57" s="155"/>
      <c r="O57" s="155"/>
      <c r="P57" s="155"/>
      <c r="Q57" s="155"/>
    </row>
    <row r="60" spans="1:18" x14ac:dyDescent="0.2">
      <c r="D60" s="157"/>
      <c r="E60" s="157"/>
      <c r="F60" s="157"/>
    </row>
    <row r="61" spans="1:18" x14ac:dyDescent="0.2">
      <c r="A61" s="32"/>
      <c r="B61" s="32"/>
      <c r="C61" s="32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</row>
    <row r="62" spans="1:18" x14ac:dyDescent="0.2">
      <c r="A62" s="32"/>
      <c r="B62" s="32"/>
      <c r="C62" s="32"/>
      <c r="D62" s="158"/>
      <c r="E62" s="158"/>
      <c r="F62" s="158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</row>
    <row r="63" spans="1:18" x14ac:dyDescent="0.2"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</row>
    <row r="64" spans="1:18" x14ac:dyDescent="0.2">
      <c r="A64" s="32"/>
      <c r="B64" s="32"/>
      <c r="C64" s="32"/>
      <c r="D64" s="159"/>
      <c r="E64" s="159"/>
      <c r="F64" s="159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</row>
    <row r="65" spans="1:17" x14ac:dyDescent="0.2">
      <c r="A65" s="32"/>
      <c r="B65" s="32"/>
      <c r="C65" s="32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</row>
    <row r="66" spans="1:17" x14ac:dyDescent="0.2">
      <c r="A66" s="32"/>
      <c r="B66" s="32"/>
      <c r="C66" s="32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</row>
    <row r="67" spans="1:17" x14ac:dyDescent="0.2">
      <c r="A67" s="32"/>
      <c r="B67" s="32"/>
      <c r="C67" s="32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</row>
    <row r="68" spans="1:17" x14ac:dyDescent="0.2">
      <c r="A68" s="32"/>
      <c r="B68" s="32"/>
      <c r="C68" s="32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</row>
    <row r="69" spans="1:17" x14ac:dyDescent="0.2">
      <c r="A69" s="32"/>
      <c r="B69" s="32"/>
      <c r="C69" s="32"/>
      <c r="D69" s="155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</row>
    <row r="70" spans="1:17" x14ac:dyDescent="0.2">
      <c r="A70" s="32"/>
      <c r="B70" s="32"/>
      <c r="C70" s="32"/>
      <c r="D70" s="155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</row>
    <row r="71" spans="1:17" x14ac:dyDescent="0.2"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</row>
    <row r="73" spans="1:17" x14ac:dyDescent="0.2"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</row>
    <row r="74" spans="1:17" x14ac:dyDescent="0.2"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</row>
  </sheetData>
  <mergeCells count="4">
    <mergeCell ref="A1:P1"/>
    <mergeCell ref="A2:P2"/>
    <mergeCell ref="A3:P3"/>
    <mergeCell ref="A4:P4"/>
  </mergeCells>
  <printOptions horizontalCentered="1"/>
  <pageMargins left="0.45" right="0.45" top="0.75" bottom="0.75" header="0.3" footer="0.3"/>
  <pageSetup scale="70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G37"/>
  <sheetViews>
    <sheetView zoomScaleNormal="100" workbookViewId="0">
      <selection activeCell="C27" sqref="C27"/>
    </sheetView>
  </sheetViews>
  <sheetFormatPr defaultColWidth="9.140625" defaultRowHeight="11.25" x14ac:dyDescent="0.2"/>
  <cols>
    <col min="1" max="1" width="4.28515625" style="94" bestFit="1" customWidth="1"/>
    <col min="2" max="2" width="26.85546875" style="94" bestFit="1" customWidth="1"/>
    <col min="3" max="3" width="10.28515625" style="94" bestFit="1" customWidth="1"/>
    <col min="4" max="4" width="1.28515625" style="94" customWidth="1"/>
    <col min="5" max="5" width="5.140625" style="94" customWidth="1"/>
    <col min="6" max="6" width="26.85546875" style="94" bestFit="1" customWidth="1"/>
    <col min="7" max="7" width="13.28515625" style="94" bestFit="1" customWidth="1"/>
    <col min="8" max="16384" width="9.140625" style="94"/>
  </cols>
  <sheetData>
    <row r="1" spans="1:7" ht="15" x14ac:dyDescent="0.25">
      <c r="A1" s="401" t="s">
        <v>0</v>
      </c>
      <c r="B1" s="401"/>
      <c r="C1" s="401"/>
      <c r="D1" s="417"/>
      <c r="E1" s="417"/>
      <c r="F1" s="417"/>
      <c r="G1" s="417"/>
    </row>
    <row r="2" spans="1:7" ht="15" x14ac:dyDescent="0.25">
      <c r="A2" s="418" t="s">
        <v>1</v>
      </c>
      <c r="B2" s="418"/>
      <c r="C2" s="418"/>
      <c r="D2" s="417"/>
      <c r="E2" s="417"/>
      <c r="F2" s="417"/>
      <c r="G2" s="417"/>
    </row>
    <row r="3" spans="1:7" ht="15" x14ac:dyDescent="0.25">
      <c r="A3" s="401" t="s">
        <v>156</v>
      </c>
      <c r="B3" s="401"/>
      <c r="C3" s="401"/>
      <c r="D3" s="417"/>
      <c r="E3" s="417"/>
      <c r="F3" s="417"/>
      <c r="G3" s="417"/>
    </row>
    <row r="4" spans="1:7" ht="15" x14ac:dyDescent="0.25">
      <c r="A4" s="418" t="str">
        <f>'Delivery Rate Change Calc'!A4:H4</f>
        <v>Proposed Effective May 1, 2019</v>
      </c>
      <c r="B4" s="418"/>
      <c r="C4" s="418"/>
      <c r="D4" s="417"/>
      <c r="E4" s="417"/>
      <c r="F4" s="417"/>
      <c r="G4" s="417"/>
    </row>
    <row r="5" spans="1:7" x14ac:dyDescent="0.2">
      <c r="A5" s="398"/>
      <c r="B5" s="398"/>
      <c r="C5" s="398"/>
    </row>
    <row r="6" spans="1:7" x14ac:dyDescent="0.2">
      <c r="A6" s="12"/>
      <c r="B6" s="12"/>
      <c r="C6" s="392" t="s">
        <v>394</v>
      </c>
      <c r="D6" s="389"/>
      <c r="E6" s="389"/>
      <c r="F6" s="389"/>
      <c r="G6" s="393" t="s">
        <v>95</v>
      </c>
    </row>
    <row r="7" spans="1:7" ht="45" x14ac:dyDescent="0.2">
      <c r="A7" s="33" t="s">
        <v>58</v>
      </c>
      <c r="B7" s="11"/>
      <c r="C7" s="276" t="s">
        <v>384</v>
      </c>
      <c r="E7" s="33" t="s">
        <v>58</v>
      </c>
      <c r="F7" s="11"/>
      <c r="G7" s="276" t="s">
        <v>384</v>
      </c>
    </row>
    <row r="8" spans="1:7" x14ac:dyDescent="0.2">
      <c r="A8" s="12"/>
      <c r="B8" s="13" t="s">
        <v>9</v>
      </c>
      <c r="C8" s="13" t="s">
        <v>10</v>
      </c>
      <c r="E8" s="12"/>
      <c r="F8" s="13" t="s">
        <v>11</v>
      </c>
      <c r="G8" s="13" t="s">
        <v>12</v>
      </c>
    </row>
    <row r="9" spans="1:7" x14ac:dyDescent="0.2">
      <c r="A9" s="13">
        <v>1</v>
      </c>
      <c r="B9" s="14"/>
      <c r="C9" s="12"/>
      <c r="E9" s="13">
        <v>1</v>
      </c>
      <c r="F9" s="14"/>
      <c r="G9" s="12"/>
    </row>
    <row r="10" spans="1:7" x14ac:dyDescent="0.2">
      <c r="A10" s="13">
        <f t="shared" ref="A10:A36" si="0">A9+1</f>
        <v>2</v>
      </c>
      <c r="B10" s="223" t="s">
        <v>81</v>
      </c>
      <c r="C10" s="12"/>
      <c r="E10" s="13">
        <f t="shared" ref="E10:E36" si="1">E9+1</f>
        <v>2</v>
      </c>
      <c r="F10" s="223" t="s">
        <v>81</v>
      </c>
      <c r="G10" s="12"/>
    </row>
    <row r="11" spans="1:7" x14ac:dyDescent="0.2">
      <c r="A11" s="13">
        <f t="shared" si="0"/>
        <v>3</v>
      </c>
      <c r="B11" s="12" t="s">
        <v>82</v>
      </c>
      <c r="C11" s="224">
        <f>'2018 Average Cust Counts'!N11</f>
        <v>1010571.8333333334</v>
      </c>
      <c r="E11" s="13">
        <f t="shared" si="1"/>
        <v>3</v>
      </c>
      <c r="F11" s="12" t="s">
        <v>82</v>
      </c>
      <c r="G11" s="224"/>
    </row>
    <row r="12" spans="1:7" x14ac:dyDescent="0.2">
      <c r="A12" s="13">
        <f t="shared" si="0"/>
        <v>4</v>
      </c>
      <c r="B12" s="12" t="s">
        <v>83</v>
      </c>
      <c r="C12" s="224">
        <f>'2018 Average Cust Counts'!N12</f>
        <v>121589.83333333333</v>
      </c>
      <c r="E12" s="13">
        <f t="shared" si="1"/>
        <v>4</v>
      </c>
      <c r="F12" s="12" t="s">
        <v>83</v>
      </c>
      <c r="G12" s="224"/>
    </row>
    <row r="13" spans="1:7" x14ac:dyDescent="0.2">
      <c r="A13" s="13">
        <f t="shared" si="0"/>
        <v>5</v>
      </c>
      <c r="B13" s="12" t="s">
        <v>381</v>
      </c>
      <c r="C13" s="224">
        <f>'2018 Average Cust Counts'!N13</f>
        <v>8308</v>
      </c>
      <c r="E13" s="13">
        <f t="shared" si="1"/>
        <v>5</v>
      </c>
      <c r="F13" s="12" t="s">
        <v>381</v>
      </c>
      <c r="G13" s="224"/>
    </row>
    <row r="14" spans="1:7" x14ac:dyDescent="0.2">
      <c r="A14" s="13">
        <f t="shared" si="0"/>
        <v>6</v>
      </c>
      <c r="B14" s="12" t="s">
        <v>382</v>
      </c>
      <c r="C14" s="224">
        <f>'2018 Average Cust Counts'!N14</f>
        <v>128.5</v>
      </c>
      <c r="E14" s="13">
        <f t="shared" si="1"/>
        <v>6</v>
      </c>
      <c r="F14" s="12" t="s">
        <v>382</v>
      </c>
      <c r="G14" s="224"/>
    </row>
    <row r="15" spans="1:7" x14ac:dyDescent="0.2">
      <c r="A15" s="13">
        <f t="shared" si="0"/>
        <v>7</v>
      </c>
      <c r="B15" s="12" t="s">
        <v>157</v>
      </c>
      <c r="C15" s="224">
        <f>'2018 Average Cust Counts'!N15</f>
        <v>831.08333333333337</v>
      </c>
      <c r="E15" s="13">
        <f t="shared" si="1"/>
        <v>7</v>
      </c>
      <c r="F15" s="12" t="s">
        <v>157</v>
      </c>
      <c r="G15" s="224"/>
    </row>
    <row r="16" spans="1:7" x14ac:dyDescent="0.2">
      <c r="A16" s="13">
        <f t="shared" si="0"/>
        <v>8</v>
      </c>
      <c r="B16" s="12" t="s">
        <v>158</v>
      </c>
      <c r="C16" s="224">
        <f>'2018 Average Cust Counts'!N16</f>
        <v>481.83333333333331</v>
      </c>
      <c r="E16" s="13">
        <f t="shared" si="1"/>
        <v>8</v>
      </c>
      <c r="F16" s="12" t="s">
        <v>158</v>
      </c>
      <c r="G16" s="224"/>
    </row>
    <row r="17" spans="1:7" x14ac:dyDescent="0.2">
      <c r="A17" s="13">
        <f t="shared" si="0"/>
        <v>9</v>
      </c>
      <c r="B17" s="12" t="s">
        <v>221</v>
      </c>
      <c r="C17" s="224">
        <f>'2018 Average Cust Counts'!N17</f>
        <v>25</v>
      </c>
      <c r="E17" s="13">
        <f t="shared" si="1"/>
        <v>9</v>
      </c>
      <c r="F17" s="12" t="s">
        <v>221</v>
      </c>
      <c r="G17" s="224"/>
    </row>
    <row r="18" spans="1:7" x14ac:dyDescent="0.2">
      <c r="A18" s="13">
        <f t="shared" si="0"/>
        <v>10</v>
      </c>
      <c r="B18" s="12"/>
      <c r="C18" s="44"/>
      <c r="E18" s="13">
        <f t="shared" si="1"/>
        <v>10</v>
      </c>
      <c r="F18" s="12"/>
      <c r="G18" s="44"/>
    </row>
    <row r="19" spans="1:7" x14ac:dyDescent="0.2">
      <c r="A19" s="13">
        <f t="shared" si="0"/>
        <v>11</v>
      </c>
      <c r="B19" s="225" t="s">
        <v>159</v>
      </c>
      <c r="C19" s="44"/>
      <c r="E19" s="13">
        <f t="shared" si="1"/>
        <v>11</v>
      </c>
      <c r="F19" s="225" t="s">
        <v>441</v>
      </c>
      <c r="G19" s="44"/>
    </row>
    <row r="20" spans="1:7" x14ac:dyDescent="0.2">
      <c r="A20" s="13">
        <f t="shared" si="0"/>
        <v>12</v>
      </c>
      <c r="B20" s="12" t="s">
        <v>82</v>
      </c>
      <c r="C20" s="22">
        <v>422.79903419107961</v>
      </c>
      <c r="E20" s="13">
        <f t="shared" si="1"/>
        <v>12</v>
      </c>
      <c r="F20" s="12" t="s">
        <v>82</v>
      </c>
      <c r="G20" s="22">
        <v>297457037.89283293</v>
      </c>
    </row>
    <row r="21" spans="1:7" x14ac:dyDescent="0.2">
      <c r="A21" s="13">
        <f t="shared" si="0"/>
        <v>13</v>
      </c>
      <c r="B21" s="12" t="s">
        <v>83</v>
      </c>
      <c r="C21" s="22">
        <v>841.37013152797488</v>
      </c>
      <c r="E21" s="13">
        <f t="shared" si="1"/>
        <v>13</v>
      </c>
      <c r="F21" s="12" t="s">
        <v>83</v>
      </c>
      <c r="G21" s="22">
        <v>72924622.04392907</v>
      </c>
    </row>
    <row r="22" spans="1:7" x14ac:dyDescent="0.2">
      <c r="A22" s="13">
        <f t="shared" si="0"/>
        <v>14</v>
      </c>
      <c r="B22" s="12" t="s">
        <v>381</v>
      </c>
      <c r="C22" s="22">
        <v>12916.640458193306</v>
      </c>
      <c r="E22" s="13">
        <f t="shared" si="1"/>
        <v>14</v>
      </c>
      <c r="F22" s="12" t="s">
        <v>381</v>
      </c>
      <c r="G22" s="22">
        <v>76054218.085537478</v>
      </c>
    </row>
    <row r="23" spans="1:7" x14ac:dyDescent="0.2">
      <c r="A23" s="13">
        <f t="shared" si="0"/>
        <v>15</v>
      </c>
      <c r="B23" s="12" t="s">
        <v>382</v>
      </c>
      <c r="C23" s="22">
        <v>37923.655926070191</v>
      </c>
      <c r="E23" s="13">
        <f t="shared" si="1"/>
        <v>15</v>
      </c>
      <c r="F23" s="12" t="s">
        <v>382</v>
      </c>
      <c r="G23" s="22">
        <v>14809570.029492721</v>
      </c>
    </row>
    <row r="24" spans="1:7" x14ac:dyDescent="0.2">
      <c r="A24" s="13">
        <f t="shared" si="0"/>
        <v>16</v>
      </c>
      <c r="B24" s="12" t="s">
        <v>157</v>
      </c>
      <c r="C24" s="22">
        <v>56453.406783364</v>
      </c>
      <c r="E24" s="13">
        <f t="shared" si="1"/>
        <v>16</v>
      </c>
      <c r="F24" s="12" t="s">
        <v>157</v>
      </c>
      <c r="G24" s="22">
        <v>47620085.712548651</v>
      </c>
    </row>
    <row r="25" spans="1:7" x14ac:dyDescent="0.2">
      <c r="A25" s="13">
        <f t="shared" si="0"/>
        <v>17</v>
      </c>
      <c r="B25" s="12" t="s">
        <v>158</v>
      </c>
      <c r="C25" s="22">
        <v>72260.034678719589</v>
      </c>
      <c r="E25" s="13">
        <f t="shared" si="1"/>
        <v>17</v>
      </c>
      <c r="F25" s="12" t="s">
        <v>158</v>
      </c>
      <c r="G25" s="22">
        <v>31457487.150437057</v>
      </c>
    </row>
    <row r="26" spans="1:7" x14ac:dyDescent="0.2">
      <c r="A26" s="13">
        <f t="shared" si="0"/>
        <v>18</v>
      </c>
      <c r="B26" s="12" t="s">
        <v>221</v>
      </c>
      <c r="C26" s="22">
        <v>0</v>
      </c>
      <c r="E26" s="13">
        <f t="shared" si="1"/>
        <v>18</v>
      </c>
      <c r="F26" s="12" t="s">
        <v>221</v>
      </c>
      <c r="G26" s="22"/>
    </row>
    <row r="27" spans="1:7" x14ac:dyDescent="0.2">
      <c r="A27" s="13">
        <f t="shared" si="0"/>
        <v>19</v>
      </c>
      <c r="B27" s="12"/>
      <c r="C27" s="22"/>
      <c r="E27" s="13">
        <f t="shared" si="1"/>
        <v>19</v>
      </c>
      <c r="F27" s="12"/>
      <c r="G27" s="22"/>
    </row>
    <row r="28" spans="1:7" x14ac:dyDescent="0.2">
      <c r="A28" s="13">
        <f t="shared" si="0"/>
        <v>20</v>
      </c>
      <c r="B28" s="225" t="s">
        <v>160</v>
      </c>
      <c r="C28" s="12"/>
      <c r="E28" s="13">
        <f t="shared" si="1"/>
        <v>20</v>
      </c>
      <c r="F28" s="225" t="s">
        <v>437</v>
      </c>
      <c r="G28" s="12"/>
    </row>
    <row r="29" spans="1:7" x14ac:dyDescent="0.2">
      <c r="A29" s="13">
        <f t="shared" si="0"/>
        <v>21</v>
      </c>
      <c r="B29" s="12" t="s">
        <v>82</v>
      </c>
      <c r="C29" s="21">
        <f>ROUND(C11*C20,0)</f>
        <v>427268795</v>
      </c>
      <c r="E29" s="13">
        <f t="shared" si="1"/>
        <v>21</v>
      </c>
      <c r="F29" s="12" t="s">
        <v>82</v>
      </c>
      <c r="G29" s="21">
        <f>G20</f>
        <v>297457037.89283293</v>
      </c>
    </row>
    <row r="30" spans="1:7" x14ac:dyDescent="0.2">
      <c r="A30" s="13">
        <f t="shared" si="0"/>
        <v>22</v>
      </c>
      <c r="B30" s="12" t="s">
        <v>83</v>
      </c>
      <c r="C30" s="21">
        <f>ROUND(C12*C21,0)</f>
        <v>102302054</v>
      </c>
      <c r="E30" s="13">
        <f t="shared" si="1"/>
        <v>22</v>
      </c>
      <c r="F30" s="12" t="s">
        <v>83</v>
      </c>
      <c r="G30" s="21">
        <f t="shared" ref="G30:G35" si="2">G21</f>
        <v>72924622.04392907</v>
      </c>
    </row>
    <row r="31" spans="1:7" x14ac:dyDescent="0.2">
      <c r="A31" s="13">
        <f t="shared" si="0"/>
        <v>23</v>
      </c>
      <c r="B31" s="12" t="s">
        <v>381</v>
      </c>
      <c r="C31" s="21">
        <f>ROUND(C13*C22,0)</f>
        <v>107311449</v>
      </c>
      <c r="E31" s="13">
        <f t="shared" si="1"/>
        <v>23</v>
      </c>
      <c r="F31" s="12" t="s">
        <v>381</v>
      </c>
      <c r="G31" s="21">
        <f t="shared" si="2"/>
        <v>76054218.085537478</v>
      </c>
    </row>
    <row r="32" spans="1:7" x14ac:dyDescent="0.2">
      <c r="A32" s="13">
        <f t="shared" si="0"/>
        <v>24</v>
      </c>
      <c r="B32" s="12" t="s">
        <v>382</v>
      </c>
      <c r="C32" s="21">
        <f>ROUND(C14*C23,0)</f>
        <v>4873190</v>
      </c>
      <c r="E32" s="13">
        <f t="shared" si="1"/>
        <v>24</v>
      </c>
      <c r="F32" s="12" t="s">
        <v>382</v>
      </c>
      <c r="G32" s="21">
        <f t="shared" si="2"/>
        <v>14809570.029492721</v>
      </c>
    </row>
    <row r="33" spans="1:7" x14ac:dyDescent="0.2">
      <c r="A33" s="13">
        <f t="shared" si="0"/>
        <v>25</v>
      </c>
      <c r="B33" s="12" t="s">
        <v>157</v>
      </c>
      <c r="C33" s="21">
        <f>ROUND(C15*C24,0)</f>
        <v>46917485</v>
      </c>
      <c r="D33" s="226"/>
      <c r="E33" s="13">
        <f t="shared" si="1"/>
        <v>25</v>
      </c>
      <c r="F33" s="12" t="s">
        <v>442</v>
      </c>
      <c r="G33" s="21">
        <f t="shared" si="2"/>
        <v>47620085.712548651</v>
      </c>
    </row>
    <row r="34" spans="1:7" x14ac:dyDescent="0.2">
      <c r="A34" s="13">
        <f t="shared" si="0"/>
        <v>26</v>
      </c>
      <c r="B34" s="12" t="s">
        <v>158</v>
      </c>
      <c r="C34" s="21">
        <f t="shared" ref="C34" si="3">ROUND(C16*C25,0)</f>
        <v>34817293</v>
      </c>
      <c r="D34" s="226"/>
      <c r="E34" s="13">
        <f t="shared" si="1"/>
        <v>26</v>
      </c>
      <c r="F34" s="12" t="s">
        <v>443</v>
      </c>
      <c r="G34" s="21">
        <f t="shared" si="2"/>
        <v>31457487.150437057</v>
      </c>
    </row>
    <row r="35" spans="1:7" x14ac:dyDescent="0.2">
      <c r="A35" s="13">
        <f t="shared" si="0"/>
        <v>27</v>
      </c>
      <c r="B35" s="12" t="s">
        <v>221</v>
      </c>
      <c r="C35" s="375">
        <f>ROUND(C17*C26,0)</f>
        <v>0</v>
      </c>
      <c r="D35" s="226"/>
      <c r="E35" s="13">
        <f t="shared" si="1"/>
        <v>27</v>
      </c>
      <c r="F35" s="12" t="s">
        <v>383</v>
      </c>
      <c r="G35" s="375">
        <f t="shared" si="2"/>
        <v>0</v>
      </c>
    </row>
    <row r="36" spans="1:7" x14ac:dyDescent="0.2">
      <c r="A36" s="13">
        <f t="shared" si="0"/>
        <v>28</v>
      </c>
      <c r="B36" s="94" t="s">
        <v>79</v>
      </c>
      <c r="C36" s="390">
        <f>SUM(C29:C35)</f>
        <v>723490266</v>
      </c>
      <c r="D36" s="226"/>
      <c r="E36" s="13">
        <f t="shared" si="1"/>
        <v>28</v>
      </c>
      <c r="F36" s="12" t="s">
        <v>79</v>
      </c>
      <c r="G36" s="390">
        <f>SUM(G29:G35)</f>
        <v>540323020.91477799</v>
      </c>
    </row>
    <row r="37" spans="1:7" x14ac:dyDescent="0.2">
      <c r="A37" s="13"/>
    </row>
  </sheetData>
  <mergeCells count="5">
    <mergeCell ref="A5:C5"/>
    <mergeCell ref="A1:G1"/>
    <mergeCell ref="A2:G2"/>
    <mergeCell ref="A3:G3"/>
    <mergeCell ref="A4:G4"/>
  </mergeCells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AB55"/>
  <sheetViews>
    <sheetView zoomScaleNormal="75" workbookViewId="0">
      <pane xSplit="1" ySplit="7" topLeftCell="H8" activePane="bottomRight" state="frozen"/>
      <selection activeCell="J45" sqref="J45"/>
      <selection pane="topRight" activeCell="J45" sqref="J45"/>
      <selection pane="bottomLeft" activeCell="J45" sqref="J45"/>
      <selection pane="bottomRight" activeCell="J45" sqref="J45"/>
    </sheetView>
  </sheetViews>
  <sheetFormatPr defaultColWidth="8.85546875" defaultRowHeight="11.25" x14ac:dyDescent="0.2"/>
  <cols>
    <col min="1" max="1" width="32.7109375" style="94" bestFit="1" customWidth="1"/>
    <col min="2" max="13" width="10.7109375" style="94" bestFit="1" customWidth="1"/>
    <col min="14" max="14" width="11.5703125" style="94" bestFit="1" customWidth="1"/>
    <col min="15" max="15" width="1.5703125" style="94" customWidth="1"/>
    <col min="16" max="16" width="9.5703125" style="94" bestFit="1" customWidth="1"/>
    <col min="17" max="17" width="1.5703125" style="94" bestFit="1" customWidth="1"/>
    <col min="18" max="16384" width="8.85546875" style="94"/>
  </cols>
  <sheetData>
    <row r="1" spans="1:28" x14ac:dyDescent="0.2">
      <c r="A1" s="106" t="s">
        <v>222</v>
      </c>
    </row>
    <row r="2" spans="1:28" x14ac:dyDescent="0.2">
      <c r="A2" s="106" t="s">
        <v>223</v>
      </c>
    </row>
    <row r="3" spans="1:28" x14ac:dyDescent="0.2">
      <c r="A3" s="39"/>
    </row>
    <row r="4" spans="1:28" x14ac:dyDescent="0.2">
      <c r="A4" s="227"/>
    </row>
    <row r="5" spans="1:28" x14ac:dyDescent="0.2"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</row>
    <row r="6" spans="1:28" x14ac:dyDescent="0.2">
      <c r="A6" s="228" t="s">
        <v>224</v>
      </c>
    </row>
    <row r="7" spans="1:28" x14ac:dyDescent="0.2">
      <c r="A7" s="106" t="s">
        <v>225</v>
      </c>
      <c r="B7" s="229">
        <v>43101</v>
      </c>
      <c r="C7" s="229">
        <v>43132</v>
      </c>
      <c r="D7" s="229">
        <v>43160</v>
      </c>
      <c r="E7" s="229">
        <v>43191</v>
      </c>
      <c r="F7" s="229">
        <v>43221</v>
      </c>
      <c r="G7" s="229">
        <v>43252</v>
      </c>
      <c r="H7" s="229">
        <v>43282</v>
      </c>
      <c r="I7" s="229">
        <v>43313</v>
      </c>
      <c r="J7" s="229">
        <v>43344</v>
      </c>
      <c r="K7" s="229">
        <v>43374</v>
      </c>
      <c r="L7" s="229">
        <v>43405</v>
      </c>
      <c r="M7" s="229">
        <v>43435</v>
      </c>
      <c r="N7" s="230" t="s">
        <v>226</v>
      </c>
    </row>
    <row r="8" spans="1:28" x14ac:dyDescent="0.2">
      <c r="A8" s="231" t="s">
        <v>227</v>
      </c>
      <c r="B8" s="273">
        <v>1312478482.8336635</v>
      </c>
      <c r="C8" s="273">
        <v>1081187639.0991576</v>
      </c>
      <c r="D8" s="273">
        <v>1124111667.4870651</v>
      </c>
      <c r="E8" s="273">
        <v>933663404.66798472</v>
      </c>
      <c r="F8" s="273">
        <v>757682043.58456337</v>
      </c>
      <c r="G8" s="273">
        <v>659761976.2122457</v>
      </c>
      <c r="H8" s="273">
        <v>631249836.28234935</v>
      </c>
      <c r="I8" s="273">
        <v>714848180.45086169</v>
      </c>
      <c r="J8" s="273">
        <v>681691509.27155018</v>
      </c>
      <c r="K8" s="273">
        <v>693718260.41482353</v>
      </c>
      <c r="L8" s="273">
        <v>905701012.86647594</v>
      </c>
      <c r="M8" s="273">
        <v>1151652784.0308547</v>
      </c>
      <c r="N8" s="261">
        <f>SUM(B8:M8)</f>
        <v>10647746797.201597</v>
      </c>
      <c r="P8" s="221"/>
    </row>
    <row r="9" spans="1:28" x14ac:dyDescent="0.2">
      <c r="A9" s="171" t="s">
        <v>112</v>
      </c>
      <c r="B9" s="271">
        <f t="shared" ref="B9:M9" si="0">SUM(B8:B8)</f>
        <v>1312478482.8336635</v>
      </c>
      <c r="C9" s="271">
        <f t="shared" si="0"/>
        <v>1081187639.0991576</v>
      </c>
      <c r="D9" s="271">
        <f t="shared" si="0"/>
        <v>1124111667.4870651</v>
      </c>
      <c r="E9" s="271">
        <f t="shared" si="0"/>
        <v>933663404.66798472</v>
      </c>
      <c r="F9" s="271">
        <f t="shared" si="0"/>
        <v>757682043.58456337</v>
      </c>
      <c r="G9" s="271">
        <f t="shared" si="0"/>
        <v>659761976.2122457</v>
      </c>
      <c r="H9" s="271">
        <f t="shared" si="0"/>
        <v>631249836.28234935</v>
      </c>
      <c r="I9" s="271">
        <f t="shared" si="0"/>
        <v>714848180.45086169</v>
      </c>
      <c r="J9" s="271">
        <f t="shared" si="0"/>
        <v>681691509.27155018</v>
      </c>
      <c r="K9" s="271">
        <f t="shared" si="0"/>
        <v>693718260.41482353</v>
      </c>
      <c r="L9" s="271">
        <f t="shared" si="0"/>
        <v>905701012.86647594</v>
      </c>
      <c r="M9" s="271">
        <f t="shared" si="0"/>
        <v>1151652784.0308547</v>
      </c>
      <c r="N9" s="262">
        <f>SUM(B9:M9)</f>
        <v>10647746797.201597</v>
      </c>
      <c r="P9" s="220"/>
      <c r="Q9" s="232"/>
    </row>
    <row r="10" spans="1:28" x14ac:dyDescent="0.2">
      <c r="A10" s="39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63"/>
      <c r="P10" s="221"/>
      <c r="Q10" s="232"/>
    </row>
    <row r="11" spans="1:28" x14ac:dyDescent="0.2">
      <c r="A11" s="231" t="s">
        <v>228</v>
      </c>
      <c r="B11" s="273">
        <v>28654898.408190101</v>
      </c>
      <c r="C11" s="273">
        <v>25073657.200204019</v>
      </c>
      <c r="D11" s="273">
        <v>25226861.772845555</v>
      </c>
      <c r="E11" s="273">
        <v>21936594.336895831</v>
      </c>
      <c r="F11" s="273">
        <v>18274189.460017748</v>
      </c>
      <c r="G11" s="273">
        <v>17660630.35421354</v>
      </c>
      <c r="H11" s="273">
        <v>17173302.941944033</v>
      </c>
      <c r="I11" s="273">
        <v>18487311.825759996</v>
      </c>
      <c r="J11" s="273">
        <v>18039274.076880801</v>
      </c>
      <c r="K11" s="273">
        <v>17516648.284850989</v>
      </c>
      <c r="L11" s="273">
        <v>20217709.737547871</v>
      </c>
      <c r="M11" s="273">
        <v>25275565.801041957</v>
      </c>
      <c r="N11" s="261">
        <f>SUM(B11:M11)</f>
        <v>253536644.20039245</v>
      </c>
      <c r="P11" s="220"/>
      <c r="Q11" s="232"/>
    </row>
    <row r="12" spans="1:28" s="233" customFormat="1" x14ac:dyDescent="0.2">
      <c r="A12" s="231" t="s">
        <v>229</v>
      </c>
      <c r="B12" s="268">
        <v>250024272.26772556</v>
      </c>
      <c r="C12" s="268">
        <v>220054811.4900369</v>
      </c>
      <c r="D12" s="268">
        <v>225313379.37077683</v>
      </c>
      <c r="E12" s="268">
        <v>201269301.62262839</v>
      </c>
      <c r="F12" s="268">
        <v>186293063.81996647</v>
      </c>
      <c r="G12" s="268">
        <v>183469569.60039744</v>
      </c>
      <c r="H12" s="268">
        <v>184969394.14152971</v>
      </c>
      <c r="I12" s="268">
        <v>204201486.13347945</v>
      </c>
      <c r="J12" s="268">
        <v>196341064.28616816</v>
      </c>
      <c r="K12" s="268">
        <v>182409879.85561514</v>
      </c>
      <c r="L12" s="268">
        <v>197281388.11405909</v>
      </c>
      <c r="M12" s="268">
        <v>222413779.72272718</v>
      </c>
      <c r="N12" s="264">
        <f>SUM(B12:M12)</f>
        <v>2454041390.4251103</v>
      </c>
      <c r="P12" s="220"/>
      <c r="Q12" s="232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</row>
    <row r="13" spans="1:28" x14ac:dyDescent="0.2">
      <c r="A13" s="171" t="s">
        <v>230</v>
      </c>
      <c r="B13" s="271">
        <f t="shared" ref="B13:L13" si="1">SUM(B11:B12)</f>
        <v>278679170.67591566</v>
      </c>
      <c r="C13" s="271">
        <f t="shared" si="1"/>
        <v>245128468.69024092</v>
      </c>
      <c r="D13" s="271">
        <f t="shared" si="1"/>
        <v>250540241.1436224</v>
      </c>
      <c r="E13" s="271">
        <f t="shared" si="1"/>
        <v>223205895.95952421</v>
      </c>
      <c r="F13" s="271">
        <f t="shared" si="1"/>
        <v>204567253.27998421</v>
      </c>
      <c r="G13" s="271">
        <f t="shared" si="1"/>
        <v>201130199.95461097</v>
      </c>
      <c r="H13" s="271">
        <f t="shared" si="1"/>
        <v>202142697.08347374</v>
      </c>
      <c r="I13" s="271">
        <f t="shared" si="1"/>
        <v>222688797.95923945</v>
      </c>
      <c r="J13" s="271">
        <f t="shared" si="1"/>
        <v>214380338.36304897</v>
      </c>
      <c r="K13" s="271">
        <f t="shared" si="1"/>
        <v>199926528.14046612</v>
      </c>
      <c r="L13" s="271">
        <f t="shared" si="1"/>
        <v>217499097.85160697</v>
      </c>
      <c r="M13" s="271">
        <f t="shared" ref="M13" si="2">SUM(M11:M12)</f>
        <v>247689345.52376914</v>
      </c>
      <c r="N13" s="262">
        <f>SUM(B13:M13)</f>
        <v>2707578034.6255026</v>
      </c>
      <c r="P13" s="220"/>
      <c r="Q13" s="232"/>
    </row>
    <row r="14" spans="1:28" x14ac:dyDescent="0.2">
      <c r="A14" s="39"/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61"/>
      <c r="P14" s="221"/>
      <c r="Q14" s="23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</row>
    <row r="15" spans="1:28" x14ac:dyDescent="0.2">
      <c r="A15" s="231" t="s">
        <v>231</v>
      </c>
      <c r="B15" s="273">
        <v>15470485.043487655</v>
      </c>
      <c r="C15" s="273">
        <v>13187126.153901452</v>
      </c>
      <c r="D15" s="273">
        <v>13737264.614201911</v>
      </c>
      <c r="E15" s="273">
        <v>11948583.093601178</v>
      </c>
      <c r="F15" s="273">
        <v>10738488.103565283</v>
      </c>
      <c r="G15" s="273">
        <v>10184884.897620693</v>
      </c>
      <c r="H15" s="273">
        <v>9971051.5626008492</v>
      </c>
      <c r="I15" s="273">
        <v>12240609.237473043</v>
      </c>
      <c r="J15" s="273">
        <v>10910304.989748191</v>
      </c>
      <c r="K15" s="273">
        <v>10723758.823235514</v>
      </c>
      <c r="L15" s="273">
        <v>11927729.822764561</v>
      </c>
      <c r="M15" s="273">
        <v>13950288.272190481</v>
      </c>
      <c r="N15" s="261">
        <f>SUM(B15:M15)</f>
        <v>144990574.61439082</v>
      </c>
      <c r="P15" s="220"/>
      <c r="Q15" s="232"/>
    </row>
    <row r="16" spans="1:28" s="233" customFormat="1" x14ac:dyDescent="0.2">
      <c r="A16" s="231" t="s">
        <v>232</v>
      </c>
      <c r="B16" s="268">
        <v>258226822.54609665</v>
      </c>
      <c r="C16" s="268">
        <v>243931871.93364576</v>
      </c>
      <c r="D16" s="268">
        <v>248833854.19228622</v>
      </c>
      <c r="E16" s="268">
        <v>231705069.87074754</v>
      </c>
      <c r="F16" s="268">
        <v>227065267.98029324</v>
      </c>
      <c r="G16" s="268">
        <v>221957562.72834712</v>
      </c>
      <c r="H16" s="268">
        <v>219662365.2337454</v>
      </c>
      <c r="I16" s="268">
        <v>251682336.09077811</v>
      </c>
      <c r="J16" s="268">
        <v>231048140.00054011</v>
      </c>
      <c r="K16" s="268">
        <v>219232556.1996626</v>
      </c>
      <c r="L16" s="268">
        <v>228182332.77837625</v>
      </c>
      <c r="M16" s="268">
        <v>252252760.67802849</v>
      </c>
      <c r="N16" s="264">
        <f>SUM(B16:M16)</f>
        <v>2833780940.2325473</v>
      </c>
      <c r="P16" s="220"/>
      <c r="Q16" s="232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</row>
    <row r="17" spans="1:28" x14ac:dyDescent="0.2">
      <c r="A17" s="171" t="s">
        <v>233</v>
      </c>
      <c r="B17" s="271">
        <f t="shared" ref="B17:L17" si="3">SUM(B15:B16)</f>
        <v>273697307.58958429</v>
      </c>
      <c r="C17" s="271">
        <f t="shared" si="3"/>
        <v>257118998.08754721</v>
      </c>
      <c r="D17" s="271">
        <f t="shared" si="3"/>
        <v>262571118.80648813</v>
      </c>
      <c r="E17" s="271">
        <f t="shared" si="3"/>
        <v>243653652.9643487</v>
      </c>
      <c r="F17" s="271">
        <f t="shared" si="3"/>
        <v>237803756.08385852</v>
      </c>
      <c r="G17" s="271">
        <f t="shared" si="3"/>
        <v>232142447.6259678</v>
      </c>
      <c r="H17" s="271">
        <f t="shared" si="3"/>
        <v>229633416.79634625</v>
      </c>
      <c r="I17" s="271">
        <f t="shared" si="3"/>
        <v>263922945.32825115</v>
      </c>
      <c r="J17" s="271">
        <f t="shared" si="3"/>
        <v>241958444.99028829</v>
      </c>
      <c r="K17" s="271">
        <f t="shared" si="3"/>
        <v>229956315.02289811</v>
      </c>
      <c r="L17" s="271">
        <f t="shared" si="3"/>
        <v>240110062.6011408</v>
      </c>
      <c r="M17" s="271">
        <f t="shared" ref="M17" si="4">SUM(M15:M16)</f>
        <v>266203048.95021898</v>
      </c>
      <c r="N17" s="262">
        <f>SUM(B17:M17)</f>
        <v>2978771514.8469386</v>
      </c>
      <c r="P17" s="220"/>
      <c r="Q17" s="232"/>
    </row>
    <row r="18" spans="1:28" x14ac:dyDescent="0.2">
      <c r="A18" s="39"/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61"/>
      <c r="P18" s="221"/>
      <c r="Q18" s="232"/>
      <c r="R18" s="272"/>
      <c r="S18" s="272"/>
      <c r="T18" s="272"/>
      <c r="U18" s="272"/>
      <c r="V18" s="272"/>
      <c r="W18" s="272"/>
      <c r="X18" s="272"/>
      <c r="Y18" s="272"/>
      <c r="Z18" s="272"/>
      <c r="AA18" s="272"/>
      <c r="AB18" s="272"/>
    </row>
    <row r="19" spans="1:28" x14ac:dyDescent="0.2">
      <c r="A19" s="231" t="s">
        <v>234</v>
      </c>
      <c r="B19" s="273">
        <v>1744576.1891262766</v>
      </c>
      <c r="C19" s="273">
        <v>1371364.8512512157</v>
      </c>
      <c r="D19" s="273">
        <v>1534190.6394492632</v>
      </c>
      <c r="E19" s="273">
        <v>1459101.4286596116</v>
      </c>
      <c r="F19" s="273">
        <v>1140729.0829373805</v>
      </c>
      <c r="G19" s="273">
        <v>961587.03333755094</v>
      </c>
      <c r="H19" s="273">
        <v>1055280.172912667</v>
      </c>
      <c r="I19" s="273">
        <v>2160042.3506782777</v>
      </c>
      <c r="J19" s="273">
        <v>1450295.0293243823</v>
      </c>
      <c r="K19" s="273">
        <v>1199777.2405365212</v>
      </c>
      <c r="L19" s="273">
        <v>1334985.0007827494</v>
      </c>
      <c r="M19" s="273">
        <v>1538941.2046368769</v>
      </c>
      <c r="N19" s="261">
        <f>SUM(B19:M19)</f>
        <v>16950870.223632772</v>
      </c>
      <c r="P19" s="220"/>
      <c r="Q19" s="232"/>
    </row>
    <row r="20" spans="1:28" s="233" customFormat="1" x14ac:dyDescent="0.2">
      <c r="A20" s="231" t="s">
        <v>235</v>
      </c>
      <c r="B20" s="268">
        <v>156985371.57488182</v>
      </c>
      <c r="C20" s="268">
        <v>157309688.38501245</v>
      </c>
      <c r="D20" s="268">
        <v>146458795.71732599</v>
      </c>
      <c r="E20" s="268">
        <v>143276163.91998932</v>
      </c>
      <c r="F20" s="268">
        <v>148922466.30326706</v>
      </c>
      <c r="G20" s="268">
        <v>155036885.38062063</v>
      </c>
      <c r="H20" s="268">
        <v>157802724.16598189</v>
      </c>
      <c r="I20" s="268">
        <v>181533187.25324288</v>
      </c>
      <c r="J20" s="268">
        <v>165634422.84236202</v>
      </c>
      <c r="K20" s="268">
        <v>154809547.65509978</v>
      </c>
      <c r="L20" s="268">
        <v>145950233.13539562</v>
      </c>
      <c r="M20" s="268">
        <v>159329438.61594129</v>
      </c>
      <c r="N20" s="264">
        <f>SUM(B20:M20)</f>
        <v>1873048924.9491208</v>
      </c>
      <c r="P20" s="220"/>
      <c r="Q20" s="232"/>
      <c r="R20" s="234"/>
      <c r="S20" s="234"/>
      <c r="T20" s="234"/>
      <c r="U20" s="234"/>
      <c r="V20" s="234"/>
      <c r="W20" s="234"/>
      <c r="X20" s="234"/>
      <c r="Y20" s="234"/>
      <c r="Z20" s="234"/>
      <c r="AA20" s="234"/>
      <c r="AB20" s="234"/>
    </row>
    <row r="21" spans="1:28" x14ac:dyDescent="0.2">
      <c r="A21" s="171" t="s">
        <v>236</v>
      </c>
      <c r="B21" s="271">
        <f t="shared" ref="B21:L21" si="5">SUM(B19:B20)</f>
        <v>158729947.7640081</v>
      </c>
      <c r="C21" s="271">
        <f t="shared" si="5"/>
        <v>158681053.23626366</v>
      </c>
      <c r="D21" s="271">
        <f t="shared" si="5"/>
        <v>147992986.35677525</v>
      </c>
      <c r="E21" s="271">
        <f t="shared" si="5"/>
        <v>144735265.34864894</v>
      </c>
      <c r="F21" s="271">
        <f t="shared" si="5"/>
        <v>150063195.38620445</v>
      </c>
      <c r="G21" s="271">
        <f t="shared" si="5"/>
        <v>155998472.41395819</v>
      </c>
      <c r="H21" s="271">
        <f t="shared" si="5"/>
        <v>158858004.33889455</v>
      </c>
      <c r="I21" s="271">
        <f t="shared" si="5"/>
        <v>183693229.60392115</v>
      </c>
      <c r="J21" s="271">
        <f t="shared" si="5"/>
        <v>167084717.8716864</v>
      </c>
      <c r="K21" s="271">
        <f t="shared" si="5"/>
        <v>156009324.89563629</v>
      </c>
      <c r="L21" s="271">
        <f t="shared" si="5"/>
        <v>147285218.13617837</v>
      </c>
      <c r="M21" s="271">
        <f t="shared" ref="M21" si="6">SUM(M19:M20)</f>
        <v>160868379.82057816</v>
      </c>
      <c r="N21" s="262">
        <f>SUM(B21:M21)</f>
        <v>1889999795.1727538</v>
      </c>
      <c r="P21" s="220"/>
      <c r="Q21" s="232"/>
    </row>
    <row r="22" spans="1:28" x14ac:dyDescent="0.2">
      <c r="A22" s="39"/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61"/>
      <c r="P22" s="221"/>
      <c r="Q22" s="23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</row>
    <row r="23" spans="1:28" x14ac:dyDescent="0.2">
      <c r="A23" s="231" t="s">
        <v>237</v>
      </c>
      <c r="B23" s="273">
        <v>3227846.7362234136</v>
      </c>
      <c r="C23" s="273">
        <v>2532171.4745036447</v>
      </c>
      <c r="D23" s="273">
        <v>2846020.5046865037</v>
      </c>
      <c r="E23" s="273">
        <v>2501464.6140567041</v>
      </c>
      <c r="F23" s="273">
        <v>2295608.6316458848</v>
      </c>
      <c r="G23" s="273">
        <v>2300899.6721446877</v>
      </c>
      <c r="H23" s="273">
        <v>2177531.2570399004</v>
      </c>
      <c r="I23" s="273">
        <v>2309601.1397983534</v>
      </c>
      <c r="J23" s="273">
        <v>2429845.9836222297</v>
      </c>
      <c r="K23" s="273">
        <v>2301106.8262531259</v>
      </c>
      <c r="L23" s="273">
        <v>1804805.5226762721</v>
      </c>
      <c r="M23" s="273">
        <v>3430297.2672824655</v>
      </c>
      <c r="N23" s="261">
        <f>SUM(B23:M23)</f>
        <v>30157199.629933186</v>
      </c>
      <c r="P23" s="220"/>
      <c r="Q23" s="232"/>
    </row>
    <row r="24" spans="1:28" s="233" customFormat="1" x14ac:dyDescent="0.2">
      <c r="A24" s="231" t="s">
        <v>238</v>
      </c>
      <c r="B24" s="268">
        <v>111778531.82077776</v>
      </c>
      <c r="C24" s="268">
        <v>112151044.02028885</v>
      </c>
      <c r="D24" s="268">
        <v>100944363.29917958</v>
      </c>
      <c r="E24" s="268">
        <v>106268329.08517618</v>
      </c>
      <c r="F24" s="268">
        <v>103221910.35878736</v>
      </c>
      <c r="G24" s="268">
        <v>100986596.46566468</v>
      </c>
      <c r="H24" s="268">
        <v>105854582.2746568</v>
      </c>
      <c r="I24" s="268">
        <v>111276136.92301372</v>
      </c>
      <c r="J24" s="268">
        <v>108749187.33606902</v>
      </c>
      <c r="K24" s="268">
        <v>100750157.06544925</v>
      </c>
      <c r="L24" s="268">
        <v>96703365.824844971</v>
      </c>
      <c r="M24" s="268">
        <v>108577313.97259343</v>
      </c>
      <c r="N24" s="264">
        <f>SUM(B24:M24)</f>
        <v>1267261518.4465013</v>
      </c>
      <c r="P24" s="220"/>
      <c r="Q24" s="232"/>
    </row>
    <row r="25" spans="1:28" x14ac:dyDescent="0.2">
      <c r="A25" s="171" t="s">
        <v>239</v>
      </c>
      <c r="B25" s="271">
        <f t="shared" ref="B25:L25" si="7">SUM(B23:B24)</f>
        <v>115006378.55700117</v>
      </c>
      <c r="C25" s="271">
        <f t="shared" si="7"/>
        <v>114683215.49479251</v>
      </c>
      <c r="D25" s="271">
        <f t="shared" si="7"/>
        <v>103790383.80386609</v>
      </c>
      <c r="E25" s="271">
        <f t="shared" si="7"/>
        <v>108769793.69923289</v>
      </c>
      <c r="F25" s="271">
        <f t="shared" si="7"/>
        <v>105517518.99043325</v>
      </c>
      <c r="G25" s="271">
        <f t="shared" si="7"/>
        <v>103287496.13780937</v>
      </c>
      <c r="H25" s="271">
        <f t="shared" si="7"/>
        <v>108032113.53169671</v>
      </c>
      <c r="I25" s="271">
        <f t="shared" si="7"/>
        <v>113585738.06281208</v>
      </c>
      <c r="J25" s="271">
        <f t="shared" si="7"/>
        <v>111179033.31969124</v>
      </c>
      <c r="K25" s="271">
        <f t="shared" si="7"/>
        <v>103051263.89170238</v>
      </c>
      <c r="L25" s="271">
        <f t="shared" si="7"/>
        <v>98508171.347521245</v>
      </c>
      <c r="M25" s="271">
        <f t="shared" ref="M25" si="8">SUM(M23:M24)</f>
        <v>112007611.2398759</v>
      </c>
      <c r="N25" s="262">
        <f>SUM(N23:N24)</f>
        <v>1297418718.0764344</v>
      </c>
      <c r="P25" s="220"/>
      <c r="Q25" s="232"/>
    </row>
    <row r="26" spans="1:28" x14ac:dyDescent="0.2">
      <c r="A26" s="39"/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61"/>
      <c r="P26" s="221"/>
      <c r="Q26" s="232"/>
    </row>
    <row r="27" spans="1:28" x14ac:dyDescent="0.2">
      <c r="A27" s="171" t="s">
        <v>240</v>
      </c>
      <c r="B27" s="273">
        <v>269388.78899999999</v>
      </c>
      <c r="C27" s="273">
        <v>276136.7</v>
      </c>
      <c r="D27" s="273">
        <v>280808.11599999998</v>
      </c>
      <c r="E27" s="273">
        <v>266694.74800000002</v>
      </c>
      <c r="F27" s="273">
        <v>692132.65385390399</v>
      </c>
      <c r="G27" s="273">
        <v>1853365.0875184496</v>
      </c>
      <c r="H27" s="273">
        <v>3163665.8384305756</v>
      </c>
      <c r="I27" s="273">
        <v>4378123.3659731718</v>
      </c>
      <c r="J27" s="273">
        <v>3445426.0158801177</v>
      </c>
      <c r="K27" s="273">
        <v>1100229.371</v>
      </c>
      <c r="L27" s="273">
        <v>309864.799</v>
      </c>
      <c r="M27" s="273">
        <v>224088.198</v>
      </c>
      <c r="N27" s="261">
        <f t="shared" ref="N27:N30" si="9">SUM(B27:M27)</f>
        <v>16259923.682656219</v>
      </c>
      <c r="P27" s="220"/>
      <c r="Q27" s="232"/>
    </row>
    <row r="28" spans="1:28" x14ac:dyDescent="0.2">
      <c r="A28" s="171" t="s">
        <v>241</v>
      </c>
      <c r="B28" s="273">
        <v>46069022.971372664</v>
      </c>
      <c r="C28" s="273">
        <v>43733919.691333957</v>
      </c>
      <c r="D28" s="273">
        <v>44486104.677806675</v>
      </c>
      <c r="E28" s="273">
        <v>42585838.534201734</v>
      </c>
      <c r="F28" s="273">
        <v>42098701.132862717</v>
      </c>
      <c r="G28" s="273">
        <v>36355963.409268282</v>
      </c>
      <c r="H28" s="273">
        <v>47638125.478356734</v>
      </c>
      <c r="I28" s="273">
        <v>46131249.610161714</v>
      </c>
      <c r="J28" s="273">
        <v>43415962.344298206</v>
      </c>
      <c r="K28" s="273">
        <v>35113314.727371693</v>
      </c>
      <c r="L28" s="273">
        <v>47515206.209027752</v>
      </c>
      <c r="M28" s="273">
        <v>42578806.473124996</v>
      </c>
      <c r="N28" s="261">
        <f t="shared" si="9"/>
        <v>517722215.2591871</v>
      </c>
      <c r="P28" s="220"/>
      <c r="Q28" s="232"/>
    </row>
    <row r="29" spans="1:28" s="12" customFormat="1" x14ac:dyDescent="0.2">
      <c r="A29" s="235" t="s">
        <v>242</v>
      </c>
      <c r="B29" s="273">
        <v>15984509.200517865</v>
      </c>
      <c r="C29" s="273">
        <v>12542908.577137293</v>
      </c>
      <c r="D29" s="273">
        <v>14881072.003024999</v>
      </c>
      <c r="E29" s="273">
        <v>12291254.040215736</v>
      </c>
      <c r="F29" s="273">
        <v>9723226.7737213261</v>
      </c>
      <c r="G29" s="273">
        <v>8185652.6829803651</v>
      </c>
      <c r="H29" s="273">
        <v>6090574.6375682931</v>
      </c>
      <c r="I29" s="273">
        <v>5438857.834532992</v>
      </c>
      <c r="J29" s="273">
        <v>5754651.3390354412</v>
      </c>
      <c r="K29" s="273">
        <v>8072675.8809875436</v>
      </c>
      <c r="L29" s="273">
        <v>10198784.454522111</v>
      </c>
      <c r="M29" s="273">
        <v>13778477.715450067</v>
      </c>
      <c r="N29" s="265">
        <f t="shared" si="9"/>
        <v>122942645.13969402</v>
      </c>
      <c r="P29" s="220"/>
      <c r="Q29" s="232"/>
    </row>
    <row r="30" spans="1:28" x14ac:dyDescent="0.2">
      <c r="A30" s="171" t="s">
        <v>243</v>
      </c>
      <c r="B30" s="273">
        <v>1029010.5756855715</v>
      </c>
      <c r="C30" s="273">
        <v>877424.39898533048</v>
      </c>
      <c r="D30" s="273">
        <v>945410.87945338455</v>
      </c>
      <c r="E30" s="273">
        <v>781385.86538892204</v>
      </c>
      <c r="F30" s="273">
        <v>601117.35555260349</v>
      </c>
      <c r="G30" s="273">
        <v>387267.51144258055</v>
      </c>
      <c r="H30" s="273">
        <v>311337.12301843311</v>
      </c>
      <c r="I30" s="273">
        <v>282563.25881447532</v>
      </c>
      <c r="J30" s="273">
        <v>298426.79422679893</v>
      </c>
      <c r="K30" s="273">
        <v>356601.78508422303</v>
      </c>
      <c r="L30" s="273">
        <v>546846.45175589423</v>
      </c>
      <c r="M30" s="273">
        <v>799404.23511705431</v>
      </c>
      <c r="N30" s="261">
        <f t="shared" si="9"/>
        <v>7216796.2345252726</v>
      </c>
      <c r="P30" s="220"/>
      <c r="Q30" s="232"/>
    </row>
    <row r="31" spans="1:28" x14ac:dyDescent="0.2">
      <c r="A31" s="39"/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3"/>
      <c r="N31" s="263"/>
      <c r="P31" s="221"/>
      <c r="Q31" s="232"/>
    </row>
    <row r="32" spans="1:28" s="39" customFormat="1" x14ac:dyDescent="0.2">
      <c r="A32" s="171" t="s">
        <v>79</v>
      </c>
      <c r="B32" s="271">
        <f t="shared" ref="B32:N32" si="10">SUM(B9,B13,B17,B21,B25,B27:B30)</f>
        <v>2201943218.9567485</v>
      </c>
      <c r="C32" s="271">
        <f t="shared" si="10"/>
        <v>1914229763.9754586</v>
      </c>
      <c r="D32" s="271">
        <f t="shared" si="10"/>
        <v>1949599793.274102</v>
      </c>
      <c r="E32" s="271">
        <f t="shared" si="10"/>
        <v>1709953185.8275456</v>
      </c>
      <c r="F32" s="271">
        <f t="shared" si="10"/>
        <v>1508748945.2410345</v>
      </c>
      <c r="G32" s="271">
        <f t="shared" si="10"/>
        <v>1399102841.0358019</v>
      </c>
      <c r="H32" s="271">
        <f t="shared" si="10"/>
        <v>1387119771.1101348</v>
      </c>
      <c r="I32" s="271">
        <f t="shared" si="10"/>
        <v>1554969685.4745681</v>
      </c>
      <c r="J32" s="271">
        <f t="shared" si="10"/>
        <v>1469208510.3097057</v>
      </c>
      <c r="K32" s="271">
        <f t="shared" si="10"/>
        <v>1427304514.1299701</v>
      </c>
      <c r="L32" s="271">
        <f t="shared" si="10"/>
        <v>1667674264.7172291</v>
      </c>
      <c r="M32" s="271">
        <f t="shared" si="10"/>
        <v>1995801946.1869886</v>
      </c>
      <c r="N32" s="262">
        <f t="shared" si="10"/>
        <v>20185656440.239285</v>
      </c>
      <c r="O32" s="263"/>
      <c r="P32" s="220"/>
      <c r="Q32" s="232"/>
    </row>
    <row r="33" spans="1:16" s="39" customFormat="1" x14ac:dyDescent="0.2">
      <c r="A33" s="171"/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</row>
    <row r="34" spans="1:16" x14ac:dyDescent="0.2">
      <c r="A34" s="94" t="s">
        <v>244</v>
      </c>
      <c r="B34" s="274">
        <v>3.9614649000135893E-2</v>
      </c>
      <c r="C34" s="274">
        <v>-2.6875345504306147E-2</v>
      </c>
      <c r="D34" s="274">
        <v>2.9244019817145084E-3</v>
      </c>
      <c r="E34" s="274">
        <v>6.1917196233030047E-3</v>
      </c>
      <c r="F34" s="274">
        <v>1.1496379505191223E-2</v>
      </c>
      <c r="G34" s="274">
        <v>-3.9672899326562705E-3</v>
      </c>
      <c r="H34" s="274">
        <v>-4.1880576291907223E-2</v>
      </c>
      <c r="I34" s="274">
        <v>-2.002356013273221E-2</v>
      </c>
      <c r="J34" s="274">
        <v>1.4034806580760506E-3</v>
      </c>
      <c r="K34" s="274">
        <v>4.9946761509254145E-3</v>
      </c>
      <c r="L34" s="274">
        <v>4.8411044572265194E-2</v>
      </c>
      <c r="M34" s="274">
        <v>4.3213348575943833E-2</v>
      </c>
      <c r="N34" s="274">
        <v>6.7453835837381071E-3</v>
      </c>
      <c r="P34" s="266"/>
    </row>
    <row r="35" spans="1:16" x14ac:dyDescent="0.2"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</row>
    <row r="36" spans="1:16" x14ac:dyDescent="0.2">
      <c r="A36" s="228" t="s">
        <v>245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</row>
    <row r="37" spans="1:16" x14ac:dyDescent="0.2">
      <c r="A37" s="106" t="s">
        <v>225</v>
      </c>
      <c r="B37" s="229">
        <f t="shared" ref="B37:M37" si="11">B7</f>
        <v>43101</v>
      </c>
      <c r="C37" s="229">
        <f t="shared" si="11"/>
        <v>43132</v>
      </c>
      <c r="D37" s="229">
        <f t="shared" si="11"/>
        <v>43160</v>
      </c>
      <c r="E37" s="229">
        <f t="shared" si="11"/>
        <v>43191</v>
      </c>
      <c r="F37" s="229">
        <f t="shared" si="11"/>
        <v>43221</v>
      </c>
      <c r="G37" s="229">
        <f t="shared" si="11"/>
        <v>43252</v>
      </c>
      <c r="H37" s="229">
        <f t="shared" si="11"/>
        <v>43282</v>
      </c>
      <c r="I37" s="229">
        <f t="shared" si="11"/>
        <v>43313</v>
      </c>
      <c r="J37" s="229">
        <f t="shared" si="11"/>
        <v>43344</v>
      </c>
      <c r="K37" s="229">
        <f t="shared" si="11"/>
        <v>43374</v>
      </c>
      <c r="L37" s="229">
        <f t="shared" si="11"/>
        <v>43405</v>
      </c>
      <c r="M37" s="229">
        <f t="shared" si="11"/>
        <v>43435</v>
      </c>
      <c r="N37" s="230" t="s">
        <v>226</v>
      </c>
    </row>
    <row r="38" spans="1:16" x14ac:dyDescent="0.2">
      <c r="A38" s="275" t="s">
        <v>114</v>
      </c>
      <c r="B38" s="273">
        <v>5833297.7620000001</v>
      </c>
      <c r="C38" s="273">
        <v>5903361.0930000003</v>
      </c>
      <c r="D38" s="273">
        <v>5627651.4330000002</v>
      </c>
      <c r="E38" s="273">
        <v>6038794.7130000005</v>
      </c>
      <c r="F38" s="273">
        <v>6061283.9859999996</v>
      </c>
      <c r="G38" s="273">
        <v>5842414.602</v>
      </c>
      <c r="H38" s="273">
        <v>5831969.0729999999</v>
      </c>
      <c r="I38" s="273">
        <v>5908433.5570000019</v>
      </c>
      <c r="J38" s="273">
        <v>5836334.4180000005</v>
      </c>
      <c r="K38" s="273">
        <v>6065007.6610000003</v>
      </c>
      <c r="L38" s="273">
        <v>5708355.3970000008</v>
      </c>
      <c r="M38" s="273">
        <v>5547688.523000001</v>
      </c>
      <c r="N38" s="270">
        <f>SUM(B38:M38)</f>
        <v>70204592.217999995</v>
      </c>
    </row>
    <row r="39" spans="1:16" x14ac:dyDescent="0.2">
      <c r="A39" s="275" t="s">
        <v>246</v>
      </c>
      <c r="B39" s="273">
        <v>51923761.625</v>
      </c>
      <c r="C39" s="273">
        <v>83844828.819000006</v>
      </c>
      <c r="D39" s="273">
        <v>16550318.004999999</v>
      </c>
      <c r="E39" s="273">
        <v>52598779.873999998</v>
      </c>
      <c r="F39" s="273">
        <v>51025804.240999997</v>
      </c>
      <c r="G39" s="273">
        <v>53857181.723000005</v>
      </c>
      <c r="H39" s="273">
        <v>54193014.815999992</v>
      </c>
      <c r="I39" s="273">
        <v>50846186.817000002</v>
      </c>
      <c r="J39" s="273">
        <v>59524700.609000005</v>
      </c>
      <c r="K39" s="273">
        <v>50962795.626000002</v>
      </c>
      <c r="L39" s="273">
        <v>52294545.349000007</v>
      </c>
      <c r="M39" s="273">
        <v>40049706.736000001</v>
      </c>
      <c r="N39" s="270">
        <f>SUM(B39:M39)</f>
        <v>617671624.24000001</v>
      </c>
    </row>
    <row r="40" spans="1:16" x14ac:dyDescent="0.2">
      <c r="A40" s="275" t="s">
        <v>247</v>
      </c>
      <c r="B40" s="273">
        <v>6000</v>
      </c>
      <c r="C40" s="273">
        <v>5400</v>
      </c>
      <c r="D40" s="273">
        <v>5400</v>
      </c>
      <c r="E40" s="273">
        <v>2496.6</v>
      </c>
      <c r="F40" s="273">
        <v>357143.4</v>
      </c>
      <c r="G40" s="273">
        <v>628320</v>
      </c>
      <c r="H40" s="273">
        <v>649320</v>
      </c>
      <c r="I40" s="273">
        <v>1006380</v>
      </c>
      <c r="J40" s="273">
        <v>750660</v>
      </c>
      <c r="K40" s="273">
        <v>794580</v>
      </c>
      <c r="L40" s="273">
        <v>235920</v>
      </c>
      <c r="M40" s="273">
        <v>5760</v>
      </c>
      <c r="N40" s="270">
        <f>SUM(B40:M40)</f>
        <v>4447380</v>
      </c>
    </row>
    <row r="41" spans="1:16" x14ac:dyDescent="0.2">
      <c r="A41" s="275"/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</row>
    <row r="42" spans="1:16" x14ac:dyDescent="0.2">
      <c r="A42" s="171" t="s">
        <v>79</v>
      </c>
      <c r="B42" s="271">
        <f t="shared" ref="B42:N42" si="12">SUM(B38:B40)</f>
        <v>57763059.387000002</v>
      </c>
      <c r="C42" s="271">
        <f t="shared" si="12"/>
        <v>89753589.912</v>
      </c>
      <c r="D42" s="271">
        <f t="shared" si="12"/>
        <v>22183369.438000001</v>
      </c>
      <c r="E42" s="271">
        <f t="shared" si="12"/>
        <v>58640071.186999999</v>
      </c>
      <c r="F42" s="271">
        <f t="shared" si="12"/>
        <v>57444231.626999997</v>
      </c>
      <c r="G42" s="271">
        <f t="shared" si="12"/>
        <v>60327916.325000003</v>
      </c>
      <c r="H42" s="271">
        <f t="shared" si="12"/>
        <v>60674303.888999991</v>
      </c>
      <c r="I42" s="271">
        <f t="shared" si="12"/>
        <v>57761000.374000005</v>
      </c>
      <c r="J42" s="271">
        <f t="shared" si="12"/>
        <v>66111695.027000003</v>
      </c>
      <c r="K42" s="271">
        <f t="shared" si="12"/>
        <v>57822383.287</v>
      </c>
      <c r="L42" s="271">
        <f t="shared" si="12"/>
        <v>58238820.746000007</v>
      </c>
      <c r="M42" s="271">
        <f t="shared" si="12"/>
        <v>45603155.259000003</v>
      </c>
      <c r="N42" s="271">
        <f t="shared" si="12"/>
        <v>692323596.45799994</v>
      </c>
    </row>
    <row r="43" spans="1:16" x14ac:dyDescent="0.2">
      <c r="A43" s="39"/>
      <c r="B43" s="270"/>
      <c r="C43" s="270"/>
      <c r="D43" s="270"/>
      <c r="E43" s="270"/>
      <c r="F43" s="270"/>
      <c r="G43" s="270"/>
      <c r="H43" s="270"/>
      <c r="I43" s="270"/>
      <c r="J43" s="270"/>
      <c r="K43" s="270"/>
      <c r="L43" s="270"/>
      <c r="M43" s="270"/>
      <c r="N43" s="270"/>
    </row>
    <row r="44" spans="1:16" x14ac:dyDescent="0.2">
      <c r="A44" s="39"/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</row>
    <row r="45" spans="1:16" s="40" customFormat="1" ht="12" thickBot="1" x14ac:dyDescent="0.25">
      <c r="A45" s="236" t="s">
        <v>248</v>
      </c>
      <c r="B45" s="267">
        <f t="shared" ref="B45:N45" si="13">B42+B32</f>
        <v>2259706278.3437486</v>
      </c>
      <c r="C45" s="267">
        <f t="shared" si="13"/>
        <v>2003983353.8874586</v>
      </c>
      <c r="D45" s="267">
        <f t="shared" si="13"/>
        <v>1971783162.7121019</v>
      </c>
      <c r="E45" s="267">
        <f t="shared" si="13"/>
        <v>1768593257.0145457</v>
      </c>
      <c r="F45" s="267">
        <f t="shared" si="13"/>
        <v>1566193176.8680346</v>
      </c>
      <c r="G45" s="267">
        <f t="shared" si="13"/>
        <v>1459430757.3608019</v>
      </c>
      <c r="H45" s="267">
        <f t="shared" si="13"/>
        <v>1447794074.9991348</v>
      </c>
      <c r="I45" s="267">
        <f t="shared" si="13"/>
        <v>1612730685.8485682</v>
      </c>
      <c r="J45" s="267">
        <f t="shared" si="13"/>
        <v>1535320205.3367057</v>
      </c>
      <c r="K45" s="267">
        <f t="shared" si="13"/>
        <v>1485126897.41697</v>
      </c>
      <c r="L45" s="267">
        <f t="shared" si="13"/>
        <v>1725913085.4632292</v>
      </c>
      <c r="M45" s="267">
        <f t="shared" si="13"/>
        <v>2041405101.4459887</v>
      </c>
      <c r="N45" s="267">
        <f t="shared" si="13"/>
        <v>20877980036.697285</v>
      </c>
    </row>
    <row r="46" spans="1:16" ht="14.25" thickTop="1" x14ac:dyDescent="0.35">
      <c r="A46" s="39"/>
      <c r="B46" s="237"/>
      <c r="C46" s="237"/>
      <c r="D46" s="237"/>
      <c r="E46" s="237"/>
      <c r="F46" s="237"/>
      <c r="G46" s="237"/>
      <c r="H46" s="237"/>
      <c r="I46" s="237"/>
      <c r="J46" s="237"/>
      <c r="K46" s="237"/>
      <c r="L46" s="237"/>
      <c r="M46" s="237"/>
      <c r="N46" s="237"/>
    </row>
    <row r="47" spans="1:16" x14ac:dyDescent="0.2">
      <c r="B47" s="222"/>
      <c r="C47" s="222"/>
      <c r="D47" s="222"/>
      <c r="E47" s="222"/>
      <c r="F47" s="222"/>
      <c r="G47" s="222"/>
      <c r="H47" s="222"/>
      <c r="I47" s="222"/>
    </row>
    <row r="48" spans="1:16" x14ac:dyDescent="0.2">
      <c r="B48" s="222"/>
      <c r="C48" s="222"/>
      <c r="D48" s="222"/>
      <c r="E48" s="222"/>
      <c r="F48" s="222"/>
      <c r="G48" s="222"/>
      <c r="H48" s="222"/>
      <c r="I48" s="222"/>
    </row>
    <row r="49" spans="2:9" x14ac:dyDescent="0.2">
      <c r="B49" s="222"/>
      <c r="C49" s="222"/>
      <c r="D49" s="222"/>
      <c r="E49" s="222"/>
      <c r="F49" s="222"/>
      <c r="G49" s="222"/>
      <c r="H49" s="222"/>
      <c r="I49" s="222"/>
    </row>
    <row r="50" spans="2:9" x14ac:dyDescent="0.2">
      <c r="B50" s="222"/>
      <c r="C50" s="222"/>
      <c r="D50" s="222"/>
      <c r="E50" s="222"/>
      <c r="F50" s="222"/>
      <c r="G50" s="222"/>
      <c r="H50" s="222"/>
      <c r="I50" s="222"/>
    </row>
    <row r="51" spans="2:9" x14ac:dyDescent="0.2">
      <c r="B51" s="222"/>
      <c r="C51" s="222"/>
      <c r="D51" s="222"/>
      <c r="E51" s="222"/>
      <c r="F51" s="222"/>
      <c r="G51" s="222"/>
      <c r="H51" s="222"/>
      <c r="I51" s="222"/>
    </row>
    <row r="52" spans="2:9" x14ac:dyDescent="0.2">
      <c r="B52" s="222"/>
      <c r="C52" s="222"/>
      <c r="D52" s="222"/>
      <c r="E52" s="222"/>
      <c r="F52" s="222"/>
      <c r="G52" s="222"/>
      <c r="H52" s="222"/>
      <c r="I52" s="222"/>
    </row>
    <row r="54" spans="2:9" x14ac:dyDescent="0.2">
      <c r="B54" s="222"/>
      <c r="C54" s="222"/>
      <c r="D54" s="222"/>
      <c r="E54" s="222"/>
      <c r="F54" s="222"/>
      <c r="G54" s="222"/>
      <c r="H54" s="222"/>
      <c r="I54" s="222"/>
    </row>
    <row r="55" spans="2:9" x14ac:dyDescent="0.2">
      <c r="B55" s="222"/>
      <c r="C55" s="222"/>
      <c r="D55" s="222"/>
      <c r="E55" s="222"/>
      <c r="F55" s="222"/>
      <c r="G55" s="222"/>
      <c r="H55" s="222"/>
      <c r="I55" s="222"/>
    </row>
  </sheetData>
  <printOptions horizontalCentered="1"/>
  <pageMargins left="0.45" right="0.45" top="0.75" bottom="0.75" header="0.3" footer="0.3"/>
  <pageSetup scale="74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N17"/>
  <sheetViews>
    <sheetView zoomScaleNormal="100" workbookViewId="0">
      <pane xSplit="1" ySplit="9" topLeftCell="B10" activePane="bottomRight" state="frozen"/>
      <selection activeCell="J45" sqref="J45"/>
      <selection pane="topRight" activeCell="J45" sqref="J45"/>
      <selection pane="bottomLeft" activeCell="J45" sqref="J45"/>
      <selection pane="bottomRight" activeCell="E15" sqref="E15"/>
    </sheetView>
  </sheetViews>
  <sheetFormatPr defaultColWidth="13.7109375" defaultRowHeight="11.25" x14ac:dyDescent="0.2"/>
  <cols>
    <col min="1" max="1" width="24.28515625" style="258" bestFit="1" customWidth="1"/>
    <col min="2" max="14" width="9.140625" style="258" customWidth="1"/>
    <col min="15" max="16384" width="13.7109375" style="258"/>
  </cols>
  <sheetData>
    <row r="1" spans="1:14" ht="15" x14ac:dyDescent="0.25">
      <c r="A1" s="398" t="s">
        <v>0</v>
      </c>
      <c r="B1" s="398"/>
      <c r="C1" s="398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</row>
    <row r="2" spans="1:14" ht="15" x14ac:dyDescent="0.25">
      <c r="A2" s="398" t="s">
        <v>1</v>
      </c>
      <c r="B2" s="398"/>
      <c r="C2" s="398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</row>
    <row r="3" spans="1:14" ht="15" x14ac:dyDescent="0.25">
      <c r="A3" s="398" t="s">
        <v>425</v>
      </c>
      <c r="B3" s="398"/>
      <c r="C3" s="398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</row>
    <row r="5" spans="1:14" x14ac:dyDescent="0.2">
      <c r="A5" s="344" t="s">
        <v>249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</row>
    <row r="6" spans="1:14" x14ac:dyDescent="0.2">
      <c r="A6" s="344" t="s">
        <v>250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</row>
    <row r="7" spans="1:14" x14ac:dyDescent="0.2">
      <c r="A7" s="344"/>
      <c r="B7" s="344"/>
      <c r="C7" s="344"/>
      <c r="D7" s="344"/>
      <c r="E7" s="344"/>
      <c r="F7" s="344"/>
      <c r="G7" s="344"/>
      <c r="H7" s="344"/>
      <c r="I7" s="344"/>
      <c r="J7" s="344"/>
      <c r="K7" s="344"/>
      <c r="L7" s="344"/>
      <c r="M7" s="344"/>
      <c r="N7" s="344"/>
    </row>
    <row r="8" spans="1:14" x14ac:dyDescent="0.2">
      <c r="A8" s="344"/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</row>
    <row r="9" spans="1:14" x14ac:dyDescent="0.2">
      <c r="A9" s="345" t="s">
        <v>251</v>
      </c>
      <c r="B9" s="347" t="s">
        <v>369</v>
      </c>
      <c r="C9" s="347" t="s">
        <v>370</v>
      </c>
      <c r="D9" s="347" t="s">
        <v>371</v>
      </c>
      <c r="E9" s="347" t="s">
        <v>372</v>
      </c>
      <c r="F9" s="347" t="s">
        <v>373</v>
      </c>
      <c r="G9" s="347" t="s">
        <v>374</v>
      </c>
      <c r="H9" s="347" t="s">
        <v>375</v>
      </c>
      <c r="I9" s="347" t="s">
        <v>376</v>
      </c>
      <c r="J9" s="347" t="s">
        <v>377</v>
      </c>
      <c r="K9" s="347" t="s">
        <v>378</v>
      </c>
      <c r="L9" s="347" t="s">
        <v>379</v>
      </c>
      <c r="M9" s="347" t="s">
        <v>380</v>
      </c>
      <c r="N9" s="347" t="s">
        <v>174</v>
      </c>
    </row>
    <row r="11" spans="1:14" x14ac:dyDescent="0.2">
      <c r="A11" s="12" t="s">
        <v>82</v>
      </c>
      <c r="B11" s="260">
        <v>1005060</v>
      </c>
      <c r="C11" s="260">
        <v>1006215</v>
      </c>
      <c r="D11" s="260">
        <v>1006855</v>
      </c>
      <c r="E11" s="260">
        <v>1007514</v>
      </c>
      <c r="F11" s="260">
        <v>1008561</v>
      </c>
      <c r="G11" s="260">
        <v>1009696</v>
      </c>
      <c r="H11" s="260">
        <v>1010120</v>
      </c>
      <c r="I11" s="260">
        <v>1011178</v>
      </c>
      <c r="J11" s="260">
        <v>1012929</v>
      </c>
      <c r="K11" s="260">
        <v>1014406</v>
      </c>
      <c r="L11" s="260">
        <v>1016565</v>
      </c>
      <c r="M11" s="260">
        <v>1017763</v>
      </c>
      <c r="N11" s="259">
        <f>AVERAGE(B11:M11)</f>
        <v>1010571.8333333334</v>
      </c>
    </row>
    <row r="12" spans="1:14" x14ac:dyDescent="0.2">
      <c r="A12" s="12" t="s">
        <v>83</v>
      </c>
      <c r="B12" s="260">
        <v>120955</v>
      </c>
      <c r="C12" s="260">
        <v>121123</v>
      </c>
      <c r="D12" s="260">
        <v>121264</v>
      </c>
      <c r="E12" s="260">
        <v>121274</v>
      </c>
      <c r="F12" s="260">
        <v>121372</v>
      </c>
      <c r="G12" s="260">
        <v>121592</v>
      </c>
      <c r="H12" s="260">
        <v>121703</v>
      </c>
      <c r="I12" s="260">
        <v>121847</v>
      </c>
      <c r="J12" s="260">
        <v>121977</v>
      </c>
      <c r="K12" s="260">
        <v>122030</v>
      </c>
      <c r="L12" s="260">
        <v>121995</v>
      </c>
      <c r="M12" s="260">
        <v>121946</v>
      </c>
      <c r="N12" s="259">
        <f t="shared" ref="N12:N17" si="0">AVERAGE(B12:M12)</f>
        <v>121589.83333333333</v>
      </c>
    </row>
    <row r="13" spans="1:14" x14ac:dyDescent="0.2">
      <c r="A13" s="12" t="s">
        <v>381</v>
      </c>
      <c r="B13" s="260">
        <v>7975</v>
      </c>
      <c r="C13" s="260">
        <v>8063</v>
      </c>
      <c r="D13" s="260">
        <v>8192</v>
      </c>
      <c r="E13" s="260">
        <v>8342</v>
      </c>
      <c r="F13" s="260">
        <v>8463</v>
      </c>
      <c r="G13" s="260">
        <v>8400</v>
      </c>
      <c r="H13" s="260">
        <v>8392</v>
      </c>
      <c r="I13" s="260">
        <v>8400</v>
      </c>
      <c r="J13" s="260">
        <v>8391</v>
      </c>
      <c r="K13" s="260">
        <v>8381</v>
      </c>
      <c r="L13" s="260">
        <v>8352</v>
      </c>
      <c r="M13" s="260">
        <v>8345</v>
      </c>
      <c r="N13" s="259">
        <f t="shared" si="0"/>
        <v>8308</v>
      </c>
    </row>
    <row r="14" spans="1:14" x14ac:dyDescent="0.2">
      <c r="A14" s="12" t="s">
        <v>382</v>
      </c>
      <c r="B14" s="260">
        <v>130</v>
      </c>
      <c r="C14" s="260">
        <v>128</v>
      </c>
      <c r="D14" s="260">
        <v>128</v>
      </c>
      <c r="E14" s="260">
        <v>128</v>
      </c>
      <c r="F14" s="260">
        <v>128</v>
      </c>
      <c r="G14" s="260">
        <v>128</v>
      </c>
      <c r="H14" s="260">
        <v>129</v>
      </c>
      <c r="I14" s="260">
        <v>129</v>
      </c>
      <c r="J14" s="260">
        <v>129</v>
      </c>
      <c r="K14" s="260">
        <v>129</v>
      </c>
      <c r="L14" s="260">
        <v>129</v>
      </c>
      <c r="M14" s="260">
        <v>127</v>
      </c>
      <c r="N14" s="259">
        <f t="shared" si="0"/>
        <v>128.5</v>
      </c>
    </row>
    <row r="15" spans="1:14" x14ac:dyDescent="0.2">
      <c r="A15" s="12" t="s">
        <v>157</v>
      </c>
      <c r="B15" s="260">
        <v>803</v>
      </c>
      <c r="C15" s="260">
        <v>798</v>
      </c>
      <c r="D15" s="260">
        <v>799</v>
      </c>
      <c r="E15" s="260">
        <v>803</v>
      </c>
      <c r="F15" s="260">
        <v>832</v>
      </c>
      <c r="G15" s="260">
        <v>861</v>
      </c>
      <c r="H15" s="260">
        <v>859</v>
      </c>
      <c r="I15" s="260">
        <v>863</v>
      </c>
      <c r="J15" s="260">
        <v>863</v>
      </c>
      <c r="K15" s="260">
        <v>850</v>
      </c>
      <c r="L15" s="260">
        <v>820</v>
      </c>
      <c r="M15" s="260">
        <v>822</v>
      </c>
      <c r="N15" s="259">
        <f t="shared" si="0"/>
        <v>831.08333333333337</v>
      </c>
    </row>
    <row r="16" spans="1:14" x14ac:dyDescent="0.2">
      <c r="A16" s="12" t="s">
        <v>158</v>
      </c>
      <c r="B16" s="260">
        <v>482</v>
      </c>
      <c r="C16" s="260">
        <v>480</v>
      </c>
      <c r="D16" s="260">
        <v>481</v>
      </c>
      <c r="E16" s="260">
        <v>483</v>
      </c>
      <c r="F16" s="260">
        <v>482</v>
      </c>
      <c r="G16" s="260">
        <v>483</v>
      </c>
      <c r="H16" s="260">
        <v>483</v>
      </c>
      <c r="I16" s="260">
        <v>482</v>
      </c>
      <c r="J16" s="260">
        <v>481</v>
      </c>
      <c r="K16" s="260">
        <v>482</v>
      </c>
      <c r="L16" s="260">
        <v>482</v>
      </c>
      <c r="M16" s="260">
        <v>481</v>
      </c>
      <c r="N16" s="259">
        <f t="shared" si="0"/>
        <v>481.83333333333331</v>
      </c>
    </row>
    <row r="17" spans="1:14" x14ac:dyDescent="0.2">
      <c r="A17" s="12" t="s">
        <v>383</v>
      </c>
      <c r="B17" s="260">
        <v>25</v>
      </c>
      <c r="C17" s="260">
        <v>25</v>
      </c>
      <c r="D17" s="260">
        <v>25</v>
      </c>
      <c r="E17" s="260">
        <v>25</v>
      </c>
      <c r="F17" s="260">
        <v>25</v>
      </c>
      <c r="G17" s="260">
        <v>25</v>
      </c>
      <c r="H17" s="260">
        <v>25</v>
      </c>
      <c r="I17" s="260">
        <v>25</v>
      </c>
      <c r="J17" s="260">
        <v>25</v>
      </c>
      <c r="K17" s="260">
        <v>25</v>
      </c>
      <c r="L17" s="260">
        <v>25</v>
      </c>
      <c r="M17" s="260">
        <v>25</v>
      </c>
      <c r="N17" s="259">
        <f t="shared" si="0"/>
        <v>25</v>
      </c>
    </row>
  </sheetData>
  <mergeCells count="3">
    <mergeCell ref="A1:N1"/>
    <mergeCell ref="A2:N2"/>
    <mergeCell ref="A3:N3"/>
  </mergeCells>
  <printOptions horizontalCentered="1"/>
  <pageMargins left="0.45" right="0.45" top="0.75" bottom="0.75" header="0.3" footer="0.3"/>
  <pageSetup scale="90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N19"/>
  <sheetViews>
    <sheetView workbookViewId="0">
      <selection activeCell="F8" sqref="F8"/>
    </sheetView>
  </sheetViews>
  <sheetFormatPr defaultColWidth="7.85546875" defaultRowHeight="11.25" outlineLevelCol="1" x14ac:dyDescent="0.2"/>
  <cols>
    <col min="1" max="1" width="3.85546875" style="3" bestFit="1" customWidth="1"/>
    <col min="2" max="2" width="38.28515625" style="3" bestFit="1" customWidth="1"/>
    <col min="3" max="3" width="43.140625" style="3" hidden="1" customWidth="1" outlineLevel="1"/>
    <col min="4" max="4" width="13.42578125" style="3" bestFit="1" customWidth="1" collapsed="1"/>
    <col min="5" max="5" width="15.28515625" style="3" bestFit="1" customWidth="1"/>
    <col min="6" max="6" width="15.7109375" style="3" bestFit="1" customWidth="1"/>
    <col min="7" max="7" width="14.42578125" style="3" bestFit="1" customWidth="1"/>
    <col min="8" max="9" width="11.5703125" style="3" bestFit="1" customWidth="1"/>
    <col min="10" max="10" width="14.5703125" style="3" bestFit="1" customWidth="1"/>
    <col min="11" max="11" width="15.42578125" style="3" bestFit="1" customWidth="1"/>
    <col min="12" max="12" width="14" style="3" bestFit="1" customWidth="1"/>
    <col min="13" max="13" width="4.7109375" style="3" customWidth="1"/>
    <col min="14" max="16384" width="7.85546875" style="3"/>
  </cols>
  <sheetData>
    <row r="1" spans="1:14" x14ac:dyDescent="0.2">
      <c r="A1" s="257" t="s">
        <v>453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4" x14ac:dyDescent="0.2">
      <c r="A2" s="257" t="s">
        <v>454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4" x14ac:dyDescent="0.2">
      <c r="A3" s="257" t="s">
        <v>455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4" x14ac:dyDescent="0.2">
      <c r="A4" s="257" t="s">
        <v>456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4" x14ac:dyDescent="0.2">
      <c r="B5" s="73"/>
      <c r="C5" s="73"/>
    </row>
    <row r="6" spans="1:14" x14ac:dyDescent="0.2">
      <c r="C6" s="74"/>
      <c r="E6" s="75" t="s">
        <v>211</v>
      </c>
      <c r="F6" s="76"/>
      <c r="G6" s="76"/>
      <c r="H6" s="76"/>
      <c r="I6" s="76"/>
      <c r="J6" s="76"/>
      <c r="K6" s="77"/>
      <c r="L6" s="78"/>
    </row>
    <row r="7" spans="1:14" ht="49.5" customHeight="1" thickBot="1" x14ac:dyDescent="0.25">
      <c r="A7" s="79" t="s">
        <v>58</v>
      </c>
      <c r="B7" s="80" t="s">
        <v>162</v>
      </c>
      <c r="C7" s="81" t="s">
        <v>6</v>
      </c>
      <c r="D7" s="82" t="s">
        <v>212</v>
      </c>
      <c r="E7" s="83" t="s">
        <v>213</v>
      </c>
      <c r="F7" s="84" t="s">
        <v>214</v>
      </c>
      <c r="G7" s="84" t="s">
        <v>215</v>
      </c>
      <c r="H7" s="84" t="s">
        <v>216</v>
      </c>
      <c r="I7" s="84" t="s">
        <v>217</v>
      </c>
      <c r="J7" s="84" t="s">
        <v>218</v>
      </c>
      <c r="K7" s="84" t="s">
        <v>219</v>
      </c>
      <c r="L7" s="256" t="s">
        <v>457</v>
      </c>
    </row>
    <row r="8" spans="1:14" x14ac:dyDescent="0.2">
      <c r="A8" s="85">
        <v>1</v>
      </c>
      <c r="B8" s="243" t="s">
        <v>458</v>
      </c>
      <c r="C8" s="243" t="s">
        <v>459</v>
      </c>
      <c r="D8" s="244"/>
      <c r="E8" s="241">
        <v>0</v>
      </c>
      <c r="F8" s="241">
        <v>0</v>
      </c>
      <c r="G8" s="241">
        <v>0</v>
      </c>
      <c r="H8" s="241">
        <v>0</v>
      </c>
      <c r="I8" s="241">
        <v>0</v>
      </c>
      <c r="J8" s="241">
        <v>0</v>
      </c>
      <c r="K8" s="241">
        <v>0</v>
      </c>
      <c r="L8" s="86"/>
    </row>
    <row r="9" spans="1:14" x14ac:dyDescent="0.2">
      <c r="A9" s="87">
        <f t="shared" ref="A9:A19" si="0">+A8+1</f>
        <v>2</v>
      </c>
      <c r="B9" s="254" t="s">
        <v>460</v>
      </c>
      <c r="C9" s="254" t="s">
        <v>461</v>
      </c>
      <c r="D9" s="245">
        <v>5207091968.3941822</v>
      </c>
      <c r="E9" s="88">
        <f t="shared" ref="E9:K9" si="1">+D9+E8</f>
        <v>5207091968.3941822</v>
      </c>
      <c r="F9" s="88">
        <f t="shared" si="1"/>
        <v>5207091968.3941822</v>
      </c>
      <c r="G9" s="88">
        <f>+F9+G8</f>
        <v>5207091968.3941822</v>
      </c>
      <c r="H9" s="88">
        <f t="shared" si="1"/>
        <v>5207091968.3941822</v>
      </c>
      <c r="I9" s="88">
        <f t="shared" si="1"/>
        <v>5207091968.3941822</v>
      </c>
      <c r="J9" s="88">
        <f t="shared" si="1"/>
        <v>5207091968.3941822</v>
      </c>
      <c r="K9" s="88">
        <f t="shared" si="1"/>
        <v>5207091968.3941822</v>
      </c>
      <c r="L9" s="88">
        <f>+K9</f>
        <v>5207091968.3941822</v>
      </c>
    </row>
    <row r="10" spans="1:14" x14ac:dyDescent="0.2">
      <c r="A10" s="87">
        <f t="shared" si="0"/>
        <v>3</v>
      </c>
      <c r="B10" s="254" t="s">
        <v>462</v>
      </c>
      <c r="C10" s="254" t="s">
        <v>463</v>
      </c>
      <c r="D10" s="246">
        <v>7.5999999999999998E-2</v>
      </c>
      <c r="E10" s="238">
        <v>7.5999999999999998E-2</v>
      </c>
      <c r="F10" s="238">
        <v>7.5999999999999998E-2</v>
      </c>
      <c r="G10" s="238">
        <v>7.5999999999999998E-2</v>
      </c>
      <c r="H10" s="238">
        <v>7.5999999999999998E-2</v>
      </c>
      <c r="I10" s="238">
        <v>7.5999999999999998E-2</v>
      </c>
      <c r="J10" s="238">
        <v>7.5999999999999998E-2</v>
      </c>
      <c r="K10" s="238">
        <v>7.5999999999999998E-2</v>
      </c>
      <c r="L10" s="238">
        <v>7.5999999999999998E-2</v>
      </c>
    </row>
    <row r="11" spans="1:14" x14ac:dyDescent="0.2">
      <c r="A11" s="87">
        <f t="shared" si="0"/>
        <v>4</v>
      </c>
      <c r="B11" s="254" t="s">
        <v>464</v>
      </c>
      <c r="C11" s="254" t="s">
        <v>465</v>
      </c>
      <c r="D11" s="247">
        <f>ROUND(D9*D10,0)</f>
        <v>395738990</v>
      </c>
      <c r="E11" s="88">
        <f t="shared" ref="E11:L11" si="2">ROUND(E9*E10,0)</f>
        <v>395738990</v>
      </c>
      <c r="F11" s="88">
        <f t="shared" si="2"/>
        <v>395738990</v>
      </c>
      <c r="G11" s="88">
        <f t="shared" si="2"/>
        <v>395738990</v>
      </c>
      <c r="H11" s="88">
        <f t="shared" si="2"/>
        <v>395738990</v>
      </c>
      <c r="I11" s="88">
        <f t="shared" si="2"/>
        <v>395738990</v>
      </c>
      <c r="J11" s="88">
        <f t="shared" si="2"/>
        <v>395738990</v>
      </c>
      <c r="K11" s="88">
        <f t="shared" si="2"/>
        <v>395738990</v>
      </c>
      <c r="L11" s="88">
        <f t="shared" si="2"/>
        <v>395738990</v>
      </c>
    </row>
    <row r="12" spans="1:14" x14ac:dyDescent="0.2">
      <c r="A12" s="87">
        <f t="shared" si="0"/>
        <v>5</v>
      </c>
      <c r="B12" s="254" t="s">
        <v>466</v>
      </c>
      <c r="C12" s="254" t="s">
        <v>459</v>
      </c>
      <c r="D12" s="248">
        <v>0</v>
      </c>
      <c r="E12" s="242">
        <v>-3965157</v>
      </c>
      <c r="F12" s="242">
        <v>7697936.1261254586</v>
      </c>
      <c r="G12" s="242">
        <v>496558</v>
      </c>
      <c r="H12" s="242">
        <v>-303154</v>
      </c>
      <c r="I12" s="242">
        <v>68620.043849999958</v>
      </c>
      <c r="J12" s="242">
        <v>-66597.474512874614</v>
      </c>
      <c r="K12" s="242">
        <v>11000.847433334107</v>
      </c>
      <c r="L12" s="88"/>
    </row>
    <row r="13" spans="1:14" x14ac:dyDescent="0.2">
      <c r="A13" s="87">
        <f t="shared" si="0"/>
        <v>6</v>
      </c>
      <c r="B13" s="254" t="s">
        <v>467</v>
      </c>
      <c r="C13" s="254" t="s">
        <v>468</v>
      </c>
      <c r="D13" s="247">
        <v>370894367.17905235</v>
      </c>
      <c r="E13" s="88">
        <f t="shared" ref="E13:K13" si="3">+D13+E12</f>
        <v>366929210.17905235</v>
      </c>
      <c r="F13" s="88">
        <f t="shared" si="3"/>
        <v>374627146.30517781</v>
      </c>
      <c r="G13" s="88">
        <f t="shared" si="3"/>
        <v>375123704.30517781</v>
      </c>
      <c r="H13" s="88">
        <f t="shared" si="3"/>
        <v>374820550.30517781</v>
      </c>
      <c r="I13" s="88">
        <f t="shared" si="3"/>
        <v>374889170.34902781</v>
      </c>
      <c r="J13" s="88">
        <f t="shared" si="3"/>
        <v>374822572.87451494</v>
      </c>
      <c r="K13" s="88">
        <f t="shared" si="3"/>
        <v>374833573.72194827</v>
      </c>
      <c r="L13" s="88">
        <f>+K13</f>
        <v>374833573.72194827</v>
      </c>
      <c r="M13" s="1"/>
      <c r="N13" s="2"/>
    </row>
    <row r="14" spans="1:14" x14ac:dyDescent="0.2">
      <c r="A14" s="87">
        <f t="shared" si="0"/>
        <v>7</v>
      </c>
      <c r="B14" s="254" t="s">
        <v>469</v>
      </c>
      <c r="C14" s="254" t="s">
        <v>470</v>
      </c>
      <c r="D14" s="249">
        <f t="shared" ref="D14:L14" si="4">ROUND(D13-D11,0)</f>
        <v>-24844623</v>
      </c>
      <c r="E14" s="89">
        <f t="shared" si="4"/>
        <v>-28809780</v>
      </c>
      <c r="F14" s="89">
        <f t="shared" si="4"/>
        <v>-21111844</v>
      </c>
      <c r="G14" s="89">
        <f t="shared" si="4"/>
        <v>-20615286</v>
      </c>
      <c r="H14" s="89">
        <f t="shared" si="4"/>
        <v>-20918440</v>
      </c>
      <c r="I14" s="89">
        <f t="shared" si="4"/>
        <v>-20849820</v>
      </c>
      <c r="J14" s="89">
        <f t="shared" si="4"/>
        <v>-20916417</v>
      </c>
      <c r="K14" s="89">
        <f t="shared" si="4"/>
        <v>-20905416</v>
      </c>
      <c r="L14" s="89">
        <f t="shared" si="4"/>
        <v>-20905416</v>
      </c>
    </row>
    <row r="15" spans="1:14" x14ac:dyDescent="0.2">
      <c r="A15" s="87">
        <f t="shared" si="0"/>
        <v>8</v>
      </c>
      <c r="B15" s="254" t="s">
        <v>471</v>
      </c>
      <c r="C15" s="254" t="s">
        <v>472</v>
      </c>
      <c r="D15" s="247">
        <f t="shared" ref="D15:L15" si="5">IF(D14&lt;0,0,D14)</f>
        <v>0</v>
      </c>
      <c r="E15" s="88">
        <f t="shared" si="5"/>
        <v>0</v>
      </c>
      <c r="F15" s="88">
        <f t="shared" si="5"/>
        <v>0</v>
      </c>
      <c r="G15" s="88">
        <f t="shared" si="5"/>
        <v>0</v>
      </c>
      <c r="H15" s="88">
        <f t="shared" si="5"/>
        <v>0</v>
      </c>
      <c r="I15" s="88">
        <f t="shared" si="5"/>
        <v>0</v>
      </c>
      <c r="J15" s="88">
        <f t="shared" si="5"/>
        <v>0</v>
      </c>
      <c r="K15" s="88">
        <f t="shared" si="5"/>
        <v>0</v>
      </c>
      <c r="L15" s="88">
        <f t="shared" si="5"/>
        <v>0</v>
      </c>
    </row>
    <row r="16" spans="1:14" x14ac:dyDescent="0.2">
      <c r="A16" s="87">
        <f t="shared" si="0"/>
        <v>9</v>
      </c>
      <c r="B16" s="254" t="s">
        <v>473</v>
      </c>
      <c r="C16" s="254" t="s">
        <v>474</v>
      </c>
      <c r="D16" s="250">
        <v>0.5</v>
      </c>
      <c r="E16" s="240">
        <v>0.5</v>
      </c>
      <c r="F16" s="240">
        <v>0.5</v>
      </c>
      <c r="G16" s="240">
        <v>0.5</v>
      </c>
      <c r="H16" s="240">
        <v>0.5</v>
      </c>
      <c r="I16" s="240">
        <v>0.5</v>
      </c>
      <c r="J16" s="240">
        <v>0.5</v>
      </c>
      <c r="K16" s="240">
        <v>0.5</v>
      </c>
      <c r="L16" s="240">
        <v>0.5</v>
      </c>
    </row>
    <row r="17" spans="1:12" x14ac:dyDescent="0.2">
      <c r="A17" s="87">
        <f t="shared" si="0"/>
        <v>10</v>
      </c>
      <c r="B17" s="254" t="s">
        <v>475</v>
      </c>
      <c r="C17" s="254" t="s">
        <v>476</v>
      </c>
      <c r="D17" s="251">
        <f t="shared" ref="D17:L17" si="6">ROUND(D15*D16,0)</f>
        <v>0</v>
      </c>
      <c r="E17" s="90">
        <f t="shared" si="6"/>
        <v>0</v>
      </c>
      <c r="F17" s="90">
        <f t="shared" si="6"/>
        <v>0</v>
      </c>
      <c r="G17" s="90">
        <f t="shared" si="6"/>
        <v>0</v>
      </c>
      <c r="H17" s="90">
        <f t="shared" si="6"/>
        <v>0</v>
      </c>
      <c r="I17" s="90">
        <f t="shared" si="6"/>
        <v>0</v>
      </c>
      <c r="J17" s="90">
        <f t="shared" si="6"/>
        <v>0</v>
      </c>
      <c r="K17" s="90">
        <f t="shared" si="6"/>
        <v>0</v>
      </c>
      <c r="L17" s="90">
        <f t="shared" si="6"/>
        <v>0</v>
      </c>
    </row>
    <row r="18" spans="1:12" x14ac:dyDescent="0.2">
      <c r="A18" s="87">
        <f t="shared" si="0"/>
        <v>11</v>
      </c>
      <c r="B18" s="254" t="s">
        <v>155</v>
      </c>
      <c r="C18" s="254" t="s">
        <v>477</v>
      </c>
      <c r="D18" s="252">
        <v>0.75238499999999997</v>
      </c>
      <c r="E18" s="239">
        <v>0.75238499999999997</v>
      </c>
      <c r="F18" s="239">
        <v>0.75238499999999997</v>
      </c>
      <c r="G18" s="239">
        <v>0.75238499999999997</v>
      </c>
      <c r="H18" s="239">
        <v>0.75238499999999997</v>
      </c>
      <c r="I18" s="239">
        <v>0.75238499999999997</v>
      </c>
      <c r="J18" s="239">
        <v>0.75238499999999997</v>
      </c>
      <c r="K18" s="239">
        <v>0.75238499999999997</v>
      </c>
      <c r="L18" s="239">
        <v>0.75238499999999997</v>
      </c>
    </row>
    <row r="19" spans="1:12" x14ac:dyDescent="0.2">
      <c r="A19" s="91">
        <f t="shared" si="0"/>
        <v>12</v>
      </c>
      <c r="B19" s="255" t="s">
        <v>478</v>
      </c>
      <c r="C19" s="255" t="s">
        <v>479</v>
      </c>
      <c r="D19" s="253">
        <f>ROUND(+D17/D18,0)</f>
        <v>0</v>
      </c>
      <c r="E19" s="92">
        <f t="shared" ref="E19:K19" si="7">+ROUND((E17-D17)/E18,0)</f>
        <v>0</v>
      </c>
      <c r="F19" s="92">
        <f t="shared" si="7"/>
        <v>0</v>
      </c>
      <c r="G19" s="92">
        <f t="shared" si="7"/>
        <v>0</v>
      </c>
      <c r="H19" s="92">
        <f t="shared" si="7"/>
        <v>0</v>
      </c>
      <c r="I19" s="92">
        <f t="shared" si="7"/>
        <v>0</v>
      </c>
      <c r="J19" s="92">
        <f t="shared" si="7"/>
        <v>0</v>
      </c>
      <c r="K19" s="92">
        <f t="shared" si="7"/>
        <v>0</v>
      </c>
      <c r="L19" s="93">
        <f>ROUND(+L17/L18,0)</f>
        <v>0</v>
      </c>
    </row>
  </sheetData>
  <printOptions horizontalCentered="1"/>
  <pageMargins left="0.45" right="0.45" top="0.75" bottom="0.75" header="0.3" footer="0.3"/>
  <pageSetup scale="60" orientation="landscape" blackAndWhite="1" r:id="rId1"/>
  <headerFooter>
    <oddFooter>&amp;R&amp;F
&amp;A</oddFooter>
  </headerFooter>
  <customProperties>
    <customPr name="_pios_id" r:id="rId2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E22"/>
  <sheetViews>
    <sheetView workbookViewId="0">
      <selection activeCell="B21" sqref="B21"/>
    </sheetView>
  </sheetViews>
  <sheetFormatPr defaultRowHeight="11.25" x14ac:dyDescent="0.2"/>
  <cols>
    <col min="1" max="1" width="5.140625" style="94" bestFit="1" customWidth="1"/>
    <col min="2" max="2" width="51" style="94" bestFit="1" customWidth="1"/>
    <col min="3" max="3" width="1.7109375" style="94" customWidth="1"/>
    <col min="4" max="4" width="8.28515625" style="94" bestFit="1" customWidth="1"/>
    <col min="5" max="5" width="12.140625" style="94" bestFit="1" customWidth="1"/>
    <col min="6" max="256" width="8.85546875" style="94"/>
    <col min="257" max="257" width="5" style="94" bestFit="1" customWidth="1"/>
    <col min="258" max="258" width="63" style="94" bestFit="1" customWidth="1"/>
    <col min="259" max="259" width="1.7109375" style="94" customWidth="1"/>
    <col min="260" max="260" width="7.28515625" style="94" bestFit="1" customWidth="1"/>
    <col min="261" max="512" width="8.85546875" style="94"/>
    <col min="513" max="513" width="5" style="94" bestFit="1" customWidth="1"/>
    <col min="514" max="514" width="63" style="94" bestFit="1" customWidth="1"/>
    <col min="515" max="515" width="1.7109375" style="94" customWidth="1"/>
    <col min="516" max="516" width="7.28515625" style="94" bestFit="1" customWidth="1"/>
    <col min="517" max="768" width="8.85546875" style="94"/>
    <col min="769" max="769" width="5" style="94" bestFit="1" customWidth="1"/>
    <col min="770" max="770" width="63" style="94" bestFit="1" customWidth="1"/>
    <col min="771" max="771" width="1.7109375" style="94" customWidth="1"/>
    <col min="772" max="772" width="7.28515625" style="94" bestFit="1" customWidth="1"/>
    <col min="773" max="1024" width="8.85546875" style="94"/>
    <col min="1025" max="1025" width="5" style="94" bestFit="1" customWidth="1"/>
    <col min="1026" max="1026" width="63" style="94" bestFit="1" customWidth="1"/>
    <col min="1027" max="1027" width="1.7109375" style="94" customWidth="1"/>
    <col min="1028" max="1028" width="7.28515625" style="94" bestFit="1" customWidth="1"/>
    <col min="1029" max="1280" width="8.85546875" style="94"/>
    <col min="1281" max="1281" width="5" style="94" bestFit="1" customWidth="1"/>
    <col min="1282" max="1282" width="63" style="94" bestFit="1" customWidth="1"/>
    <col min="1283" max="1283" width="1.7109375" style="94" customWidth="1"/>
    <col min="1284" max="1284" width="7.28515625" style="94" bestFit="1" customWidth="1"/>
    <col min="1285" max="1536" width="8.85546875" style="94"/>
    <col min="1537" max="1537" width="5" style="94" bestFit="1" customWidth="1"/>
    <col min="1538" max="1538" width="63" style="94" bestFit="1" customWidth="1"/>
    <col min="1539" max="1539" width="1.7109375" style="94" customWidth="1"/>
    <col min="1540" max="1540" width="7.28515625" style="94" bestFit="1" customWidth="1"/>
    <col min="1541" max="1792" width="8.85546875" style="94"/>
    <col min="1793" max="1793" width="5" style="94" bestFit="1" customWidth="1"/>
    <col min="1794" max="1794" width="63" style="94" bestFit="1" customWidth="1"/>
    <col min="1795" max="1795" width="1.7109375" style="94" customWidth="1"/>
    <col min="1796" max="1796" width="7.28515625" style="94" bestFit="1" customWidth="1"/>
    <col min="1797" max="2048" width="8.85546875" style="94"/>
    <col min="2049" max="2049" width="5" style="94" bestFit="1" customWidth="1"/>
    <col min="2050" max="2050" width="63" style="94" bestFit="1" customWidth="1"/>
    <col min="2051" max="2051" width="1.7109375" style="94" customWidth="1"/>
    <col min="2052" max="2052" width="7.28515625" style="94" bestFit="1" customWidth="1"/>
    <col min="2053" max="2304" width="8.85546875" style="94"/>
    <col min="2305" max="2305" width="5" style="94" bestFit="1" customWidth="1"/>
    <col min="2306" max="2306" width="63" style="94" bestFit="1" customWidth="1"/>
    <col min="2307" max="2307" width="1.7109375" style="94" customWidth="1"/>
    <col min="2308" max="2308" width="7.28515625" style="94" bestFit="1" customWidth="1"/>
    <col min="2309" max="2560" width="8.85546875" style="94"/>
    <col min="2561" max="2561" width="5" style="94" bestFit="1" customWidth="1"/>
    <col min="2562" max="2562" width="63" style="94" bestFit="1" customWidth="1"/>
    <col min="2563" max="2563" width="1.7109375" style="94" customWidth="1"/>
    <col min="2564" max="2564" width="7.28515625" style="94" bestFit="1" customWidth="1"/>
    <col min="2565" max="2816" width="8.85546875" style="94"/>
    <col min="2817" max="2817" width="5" style="94" bestFit="1" customWidth="1"/>
    <col min="2818" max="2818" width="63" style="94" bestFit="1" customWidth="1"/>
    <col min="2819" max="2819" width="1.7109375" style="94" customWidth="1"/>
    <col min="2820" max="2820" width="7.28515625" style="94" bestFit="1" customWidth="1"/>
    <col min="2821" max="3072" width="8.85546875" style="94"/>
    <col min="3073" max="3073" width="5" style="94" bestFit="1" customWidth="1"/>
    <col min="3074" max="3074" width="63" style="94" bestFit="1" customWidth="1"/>
    <col min="3075" max="3075" width="1.7109375" style="94" customWidth="1"/>
    <col min="3076" max="3076" width="7.28515625" style="94" bestFit="1" customWidth="1"/>
    <col min="3077" max="3328" width="8.85546875" style="94"/>
    <col min="3329" max="3329" width="5" style="94" bestFit="1" customWidth="1"/>
    <col min="3330" max="3330" width="63" style="94" bestFit="1" customWidth="1"/>
    <col min="3331" max="3331" width="1.7109375" style="94" customWidth="1"/>
    <col min="3332" max="3332" width="7.28515625" style="94" bestFit="1" customWidth="1"/>
    <col min="3333" max="3584" width="8.85546875" style="94"/>
    <col min="3585" max="3585" width="5" style="94" bestFit="1" customWidth="1"/>
    <col min="3586" max="3586" width="63" style="94" bestFit="1" customWidth="1"/>
    <col min="3587" max="3587" width="1.7109375" style="94" customWidth="1"/>
    <col min="3588" max="3588" width="7.28515625" style="94" bestFit="1" customWidth="1"/>
    <col min="3589" max="3840" width="8.85546875" style="94"/>
    <col min="3841" max="3841" width="5" style="94" bestFit="1" customWidth="1"/>
    <col min="3842" max="3842" width="63" style="94" bestFit="1" customWidth="1"/>
    <col min="3843" max="3843" width="1.7109375" style="94" customWidth="1"/>
    <col min="3844" max="3844" width="7.28515625" style="94" bestFit="1" customWidth="1"/>
    <col min="3845" max="4096" width="8.85546875" style="94"/>
    <col min="4097" max="4097" width="5" style="94" bestFit="1" customWidth="1"/>
    <col min="4098" max="4098" width="63" style="94" bestFit="1" customWidth="1"/>
    <col min="4099" max="4099" width="1.7109375" style="94" customWidth="1"/>
    <col min="4100" max="4100" width="7.28515625" style="94" bestFit="1" customWidth="1"/>
    <col min="4101" max="4352" width="8.85546875" style="94"/>
    <col min="4353" max="4353" width="5" style="94" bestFit="1" customWidth="1"/>
    <col min="4354" max="4354" width="63" style="94" bestFit="1" customWidth="1"/>
    <col min="4355" max="4355" width="1.7109375" style="94" customWidth="1"/>
    <col min="4356" max="4356" width="7.28515625" style="94" bestFit="1" customWidth="1"/>
    <col min="4357" max="4608" width="8.85546875" style="94"/>
    <col min="4609" max="4609" width="5" style="94" bestFit="1" customWidth="1"/>
    <col min="4610" max="4610" width="63" style="94" bestFit="1" customWidth="1"/>
    <col min="4611" max="4611" width="1.7109375" style="94" customWidth="1"/>
    <col min="4612" max="4612" width="7.28515625" style="94" bestFit="1" customWidth="1"/>
    <col min="4613" max="4864" width="8.85546875" style="94"/>
    <col min="4865" max="4865" width="5" style="94" bestFit="1" customWidth="1"/>
    <col min="4866" max="4866" width="63" style="94" bestFit="1" customWidth="1"/>
    <col min="4867" max="4867" width="1.7109375" style="94" customWidth="1"/>
    <col min="4868" max="4868" width="7.28515625" style="94" bestFit="1" customWidth="1"/>
    <col min="4869" max="5120" width="8.85546875" style="94"/>
    <col min="5121" max="5121" width="5" style="94" bestFit="1" customWidth="1"/>
    <col min="5122" max="5122" width="63" style="94" bestFit="1" customWidth="1"/>
    <col min="5123" max="5123" width="1.7109375" style="94" customWidth="1"/>
    <col min="5124" max="5124" width="7.28515625" style="94" bestFit="1" customWidth="1"/>
    <col min="5125" max="5376" width="8.85546875" style="94"/>
    <col min="5377" max="5377" width="5" style="94" bestFit="1" customWidth="1"/>
    <col min="5378" max="5378" width="63" style="94" bestFit="1" customWidth="1"/>
    <col min="5379" max="5379" width="1.7109375" style="94" customWidth="1"/>
    <col min="5380" max="5380" width="7.28515625" style="94" bestFit="1" customWidth="1"/>
    <col min="5381" max="5632" width="8.85546875" style="94"/>
    <col min="5633" max="5633" width="5" style="94" bestFit="1" customWidth="1"/>
    <col min="5634" max="5634" width="63" style="94" bestFit="1" customWidth="1"/>
    <col min="5635" max="5635" width="1.7109375" style="94" customWidth="1"/>
    <col min="5636" max="5636" width="7.28515625" style="94" bestFit="1" customWidth="1"/>
    <col min="5637" max="5888" width="8.85546875" style="94"/>
    <col min="5889" max="5889" width="5" style="94" bestFit="1" customWidth="1"/>
    <col min="5890" max="5890" width="63" style="94" bestFit="1" customWidth="1"/>
    <col min="5891" max="5891" width="1.7109375" style="94" customWidth="1"/>
    <col min="5892" max="5892" width="7.28515625" style="94" bestFit="1" customWidth="1"/>
    <col min="5893" max="6144" width="8.85546875" style="94"/>
    <col min="6145" max="6145" width="5" style="94" bestFit="1" customWidth="1"/>
    <col min="6146" max="6146" width="63" style="94" bestFit="1" customWidth="1"/>
    <col min="6147" max="6147" width="1.7109375" style="94" customWidth="1"/>
    <col min="6148" max="6148" width="7.28515625" style="94" bestFit="1" customWidth="1"/>
    <col min="6149" max="6400" width="8.85546875" style="94"/>
    <col min="6401" max="6401" width="5" style="94" bestFit="1" customWidth="1"/>
    <col min="6402" max="6402" width="63" style="94" bestFit="1" customWidth="1"/>
    <col min="6403" max="6403" width="1.7109375" style="94" customWidth="1"/>
    <col min="6404" max="6404" width="7.28515625" style="94" bestFit="1" customWidth="1"/>
    <col min="6405" max="6656" width="8.85546875" style="94"/>
    <col min="6657" max="6657" width="5" style="94" bestFit="1" customWidth="1"/>
    <col min="6658" max="6658" width="63" style="94" bestFit="1" customWidth="1"/>
    <col min="6659" max="6659" width="1.7109375" style="94" customWidth="1"/>
    <col min="6660" max="6660" width="7.28515625" style="94" bestFit="1" customWidth="1"/>
    <col min="6661" max="6912" width="8.85546875" style="94"/>
    <col min="6913" max="6913" width="5" style="94" bestFit="1" customWidth="1"/>
    <col min="6914" max="6914" width="63" style="94" bestFit="1" customWidth="1"/>
    <col min="6915" max="6915" width="1.7109375" style="94" customWidth="1"/>
    <col min="6916" max="6916" width="7.28515625" style="94" bestFit="1" customWidth="1"/>
    <col min="6917" max="7168" width="8.85546875" style="94"/>
    <col min="7169" max="7169" width="5" style="94" bestFit="1" customWidth="1"/>
    <col min="7170" max="7170" width="63" style="94" bestFit="1" customWidth="1"/>
    <col min="7171" max="7171" width="1.7109375" style="94" customWidth="1"/>
    <col min="7172" max="7172" width="7.28515625" style="94" bestFit="1" customWidth="1"/>
    <col min="7173" max="7424" width="8.85546875" style="94"/>
    <col min="7425" max="7425" width="5" style="94" bestFit="1" customWidth="1"/>
    <col min="7426" max="7426" width="63" style="94" bestFit="1" customWidth="1"/>
    <col min="7427" max="7427" width="1.7109375" style="94" customWidth="1"/>
    <col min="7428" max="7428" width="7.28515625" style="94" bestFit="1" customWidth="1"/>
    <col min="7429" max="7680" width="8.85546875" style="94"/>
    <col min="7681" max="7681" width="5" style="94" bestFit="1" customWidth="1"/>
    <col min="7682" max="7682" width="63" style="94" bestFit="1" customWidth="1"/>
    <col min="7683" max="7683" width="1.7109375" style="94" customWidth="1"/>
    <col min="7684" max="7684" width="7.28515625" style="94" bestFit="1" customWidth="1"/>
    <col min="7685" max="7936" width="8.85546875" style="94"/>
    <col min="7937" max="7937" width="5" style="94" bestFit="1" customWidth="1"/>
    <col min="7938" max="7938" width="63" style="94" bestFit="1" customWidth="1"/>
    <col min="7939" max="7939" width="1.7109375" style="94" customWidth="1"/>
    <col min="7940" max="7940" width="7.28515625" style="94" bestFit="1" customWidth="1"/>
    <col min="7941" max="8192" width="8.85546875" style="94"/>
    <col min="8193" max="8193" width="5" style="94" bestFit="1" customWidth="1"/>
    <col min="8194" max="8194" width="63" style="94" bestFit="1" customWidth="1"/>
    <col min="8195" max="8195" width="1.7109375" style="94" customWidth="1"/>
    <col min="8196" max="8196" width="7.28515625" style="94" bestFit="1" customWidth="1"/>
    <col min="8197" max="8448" width="8.85546875" style="94"/>
    <col min="8449" max="8449" width="5" style="94" bestFit="1" customWidth="1"/>
    <col min="8450" max="8450" width="63" style="94" bestFit="1" customWidth="1"/>
    <col min="8451" max="8451" width="1.7109375" style="94" customWidth="1"/>
    <col min="8452" max="8452" width="7.28515625" style="94" bestFit="1" customWidth="1"/>
    <col min="8453" max="8704" width="8.85546875" style="94"/>
    <col min="8705" max="8705" width="5" style="94" bestFit="1" customWidth="1"/>
    <col min="8706" max="8706" width="63" style="94" bestFit="1" customWidth="1"/>
    <col min="8707" max="8707" width="1.7109375" style="94" customWidth="1"/>
    <col min="8708" max="8708" width="7.28515625" style="94" bestFit="1" customWidth="1"/>
    <col min="8709" max="8960" width="8.85546875" style="94"/>
    <col min="8961" max="8961" width="5" style="94" bestFit="1" customWidth="1"/>
    <col min="8962" max="8962" width="63" style="94" bestFit="1" customWidth="1"/>
    <col min="8963" max="8963" width="1.7109375" style="94" customWidth="1"/>
    <col min="8964" max="8964" width="7.28515625" style="94" bestFit="1" customWidth="1"/>
    <col min="8965" max="9216" width="8.85546875" style="94"/>
    <col min="9217" max="9217" width="5" style="94" bestFit="1" customWidth="1"/>
    <col min="9218" max="9218" width="63" style="94" bestFit="1" customWidth="1"/>
    <col min="9219" max="9219" width="1.7109375" style="94" customWidth="1"/>
    <col min="9220" max="9220" width="7.28515625" style="94" bestFit="1" customWidth="1"/>
    <col min="9221" max="9472" width="8.85546875" style="94"/>
    <col min="9473" max="9473" width="5" style="94" bestFit="1" customWidth="1"/>
    <col min="9474" max="9474" width="63" style="94" bestFit="1" customWidth="1"/>
    <col min="9475" max="9475" width="1.7109375" style="94" customWidth="1"/>
    <col min="9476" max="9476" width="7.28515625" style="94" bestFit="1" customWidth="1"/>
    <col min="9477" max="9728" width="8.85546875" style="94"/>
    <col min="9729" max="9729" width="5" style="94" bestFit="1" customWidth="1"/>
    <col min="9730" max="9730" width="63" style="94" bestFit="1" customWidth="1"/>
    <col min="9731" max="9731" width="1.7109375" style="94" customWidth="1"/>
    <col min="9732" max="9732" width="7.28515625" style="94" bestFit="1" customWidth="1"/>
    <col min="9733" max="9984" width="8.85546875" style="94"/>
    <col min="9985" max="9985" width="5" style="94" bestFit="1" customWidth="1"/>
    <col min="9986" max="9986" width="63" style="94" bestFit="1" customWidth="1"/>
    <col min="9987" max="9987" width="1.7109375" style="94" customWidth="1"/>
    <col min="9988" max="9988" width="7.28515625" style="94" bestFit="1" customWidth="1"/>
    <col min="9989" max="10240" width="8.85546875" style="94"/>
    <col min="10241" max="10241" width="5" style="94" bestFit="1" customWidth="1"/>
    <col min="10242" max="10242" width="63" style="94" bestFit="1" customWidth="1"/>
    <col min="10243" max="10243" width="1.7109375" style="94" customWidth="1"/>
    <col min="10244" max="10244" width="7.28515625" style="94" bestFit="1" customWidth="1"/>
    <col min="10245" max="10496" width="8.85546875" style="94"/>
    <col min="10497" max="10497" width="5" style="94" bestFit="1" customWidth="1"/>
    <col min="10498" max="10498" width="63" style="94" bestFit="1" customWidth="1"/>
    <col min="10499" max="10499" width="1.7109375" style="94" customWidth="1"/>
    <col min="10500" max="10500" width="7.28515625" style="94" bestFit="1" customWidth="1"/>
    <col min="10501" max="10752" width="8.85546875" style="94"/>
    <col min="10753" max="10753" width="5" style="94" bestFit="1" customWidth="1"/>
    <col min="10754" max="10754" width="63" style="94" bestFit="1" customWidth="1"/>
    <col min="10755" max="10755" width="1.7109375" style="94" customWidth="1"/>
    <col min="10756" max="10756" width="7.28515625" style="94" bestFit="1" customWidth="1"/>
    <col min="10757" max="11008" width="8.85546875" style="94"/>
    <col min="11009" max="11009" width="5" style="94" bestFit="1" customWidth="1"/>
    <col min="11010" max="11010" width="63" style="94" bestFit="1" customWidth="1"/>
    <col min="11011" max="11011" width="1.7109375" style="94" customWidth="1"/>
    <col min="11012" max="11012" width="7.28515625" style="94" bestFit="1" customWidth="1"/>
    <col min="11013" max="11264" width="8.85546875" style="94"/>
    <col min="11265" max="11265" width="5" style="94" bestFit="1" customWidth="1"/>
    <col min="11266" max="11266" width="63" style="94" bestFit="1" customWidth="1"/>
    <col min="11267" max="11267" width="1.7109375" style="94" customWidth="1"/>
    <col min="11268" max="11268" width="7.28515625" style="94" bestFit="1" customWidth="1"/>
    <col min="11269" max="11520" width="8.85546875" style="94"/>
    <col min="11521" max="11521" width="5" style="94" bestFit="1" customWidth="1"/>
    <col min="11522" max="11522" width="63" style="94" bestFit="1" customWidth="1"/>
    <col min="11523" max="11523" width="1.7109375" style="94" customWidth="1"/>
    <col min="11524" max="11524" width="7.28515625" style="94" bestFit="1" customWidth="1"/>
    <col min="11525" max="11776" width="8.85546875" style="94"/>
    <col min="11777" max="11777" width="5" style="94" bestFit="1" customWidth="1"/>
    <col min="11778" max="11778" width="63" style="94" bestFit="1" customWidth="1"/>
    <col min="11779" max="11779" width="1.7109375" style="94" customWidth="1"/>
    <col min="11780" max="11780" width="7.28515625" style="94" bestFit="1" customWidth="1"/>
    <col min="11781" max="12032" width="8.85546875" style="94"/>
    <col min="12033" max="12033" width="5" style="94" bestFit="1" customWidth="1"/>
    <col min="12034" max="12034" width="63" style="94" bestFit="1" customWidth="1"/>
    <col min="12035" max="12035" width="1.7109375" style="94" customWidth="1"/>
    <col min="12036" max="12036" width="7.28515625" style="94" bestFit="1" customWidth="1"/>
    <col min="12037" max="12288" width="8.85546875" style="94"/>
    <col min="12289" max="12289" width="5" style="94" bestFit="1" customWidth="1"/>
    <col min="12290" max="12290" width="63" style="94" bestFit="1" customWidth="1"/>
    <col min="12291" max="12291" width="1.7109375" style="94" customWidth="1"/>
    <col min="12292" max="12292" width="7.28515625" style="94" bestFit="1" customWidth="1"/>
    <col min="12293" max="12544" width="8.85546875" style="94"/>
    <col min="12545" max="12545" width="5" style="94" bestFit="1" customWidth="1"/>
    <col min="12546" max="12546" width="63" style="94" bestFit="1" customWidth="1"/>
    <col min="12547" max="12547" width="1.7109375" style="94" customWidth="1"/>
    <col min="12548" max="12548" width="7.28515625" style="94" bestFit="1" customWidth="1"/>
    <col min="12549" max="12800" width="8.85546875" style="94"/>
    <col min="12801" max="12801" width="5" style="94" bestFit="1" customWidth="1"/>
    <col min="12802" max="12802" width="63" style="94" bestFit="1" customWidth="1"/>
    <col min="12803" max="12803" width="1.7109375" style="94" customWidth="1"/>
    <col min="12804" max="12804" width="7.28515625" style="94" bestFit="1" customWidth="1"/>
    <col min="12805" max="13056" width="8.85546875" style="94"/>
    <col min="13057" max="13057" width="5" style="94" bestFit="1" customWidth="1"/>
    <col min="13058" max="13058" width="63" style="94" bestFit="1" customWidth="1"/>
    <col min="13059" max="13059" width="1.7109375" style="94" customWidth="1"/>
    <col min="13060" max="13060" width="7.28515625" style="94" bestFit="1" customWidth="1"/>
    <col min="13061" max="13312" width="8.85546875" style="94"/>
    <col min="13313" max="13313" width="5" style="94" bestFit="1" customWidth="1"/>
    <col min="13314" max="13314" width="63" style="94" bestFit="1" customWidth="1"/>
    <col min="13315" max="13315" width="1.7109375" style="94" customWidth="1"/>
    <col min="13316" max="13316" width="7.28515625" style="94" bestFit="1" customWidth="1"/>
    <col min="13317" max="13568" width="8.85546875" style="94"/>
    <col min="13569" max="13569" width="5" style="94" bestFit="1" customWidth="1"/>
    <col min="13570" max="13570" width="63" style="94" bestFit="1" customWidth="1"/>
    <col min="13571" max="13571" width="1.7109375" style="94" customWidth="1"/>
    <col min="13572" max="13572" width="7.28515625" style="94" bestFit="1" customWidth="1"/>
    <col min="13573" max="13824" width="8.85546875" style="94"/>
    <col min="13825" max="13825" width="5" style="94" bestFit="1" customWidth="1"/>
    <col min="13826" max="13826" width="63" style="94" bestFit="1" customWidth="1"/>
    <col min="13827" max="13827" width="1.7109375" style="94" customWidth="1"/>
    <col min="13828" max="13828" width="7.28515625" style="94" bestFit="1" customWidth="1"/>
    <col min="13829" max="14080" width="8.85546875" style="94"/>
    <col min="14081" max="14081" width="5" style="94" bestFit="1" customWidth="1"/>
    <col min="14082" max="14082" width="63" style="94" bestFit="1" customWidth="1"/>
    <col min="14083" max="14083" width="1.7109375" style="94" customWidth="1"/>
    <col min="14084" max="14084" width="7.28515625" style="94" bestFit="1" customWidth="1"/>
    <col min="14085" max="14336" width="8.85546875" style="94"/>
    <col min="14337" max="14337" width="5" style="94" bestFit="1" customWidth="1"/>
    <col min="14338" max="14338" width="63" style="94" bestFit="1" customWidth="1"/>
    <col min="14339" max="14339" width="1.7109375" style="94" customWidth="1"/>
    <col min="14340" max="14340" width="7.28515625" style="94" bestFit="1" customWidth="1"/>
    <col min="14341" max="14592" width="8.85546875" style="94"/>
    <col min="14593" max="14593" width="5" style="94" bestFit="1" customWidth="1"/>
    <col min="14594" max="14594" width="63" style="94" bestFit="1" customWidth="1"/>
    <col min="14595" max="14595" width="1.7109375" style="94" customWidth="1"/>
    <col min="14596" max="14596" width="7.28515625" style="94" bestFit="1" customWidth="1"/>
    <col min="14597" max="14848" width="8.85546875" style="94"/>
    <col min="14849" max="14849" width="5" style="94" bestFit="1" customWidth="1"/>
    <col min="14850" max="14850" width="63" style="94" bestFit="1" customWidth="1"/>
    <col min="14851" max="14851" width="1.7109375" style="94" customWidth="1"/>
    <col min="14852" max="14852" width="7.28515625" style="94" bestFit="1" customWidth="1"/>
    <col min="14853" max="15104" width="8.85546875" style="94"/>
    <col min="15105" max="15105" width="5" style="94" bestFit="1" customWidth="1"/>
    <col min="15106" max="15106" width="63" style="94" bestFit="1" customWidth="1"/>
    <col min="15107" max="15107" width="1.7109375" style="94" customWidth="1"/>
    <col min="15108" max="15108" width="7.28515625" style="94" bestFit="1" customWidth="1"/>
    <col min="15109" max="15360" width="8.85546875" style="94"/>
    <col min="15361" max="15361" width="5" style="94" bestFit="1" customWidth="1"/>
    <col min="15362" max="15362" width="63" style="94" bestFit="1" customWidth="1"/>
    <col min="15363" max="15363" width="1.7109375" style="94" customWidth="1"/>
    <col min="15364" max="15364" width="7.28515625" style="94" bestFit="1" customWidth="1"/>
    <col min="15365" max="15616" width="8.85546875" style="94"/>
    <col min="15617" max="15617" width="5" style="94" bestFit="1" customWidth="1"/>
    <col min="15618" max="15618" width="63" style="94" bestFit="1" customWidth="1"/>
    <col min="15619" max="15619" width="1.7109375" style="94" customWidth="1"/>
    <col min="15620" max="15620" width="7.28515625" style="94" bestFit="1" customWidth="1"/>
    <col min="15621" max="15872" width="8.85546875" style="94"/>
    <col min="15873" max="15873" width="5" style="94" bestFit="1" customWidth="1"/>
    <col min="15874" max="15874" width="63" style="94" bestFit="1" customWidth="1"/>
    <col min="15875" max="15875" width="1.7109375" style="94" customWidth="1"/>
    <col min="15876" max="15876" width="7.28515625" style="94" bestFit="1" customWidth="1"/>
    <col min="15877" max="16128" width="8.85546875" style="94"/>
    <col min="16129" max="16129" width="5" style="94" bestFit="1" customWidth="1"/>
    <col min="16130" max="16130" width="63" style="94" bestFit="1" customWidth="1"/>
    <col min="16131" max="16131" width="1.7109375" style="94" customWidth="1"/>
    <col min="16132" max="16132" width="7.28515625" style="94" bestFit="1" customWidth="1"/>
    <col min="16133" max="16384" width="8.85546875" style="94"/>
  </cols>
  <sheetData>
    <row r="1" spans="1:5" x14ac:dyDescent="0.2">
      <c r="A1" s="3"/>
      <c r="B1" s="3"/>
      <c r="C1" s="3"/>
      <c r="D1" s="3"/>
      <c r="E1" s="3"/>
    </row>
    <row r="2" spans="1:5" x14ac:dyDescent="0.2">
      <c r="A2" s="3"/>
      <c r="B2" s="3"/>
      <c r="C2" s="3"/>
      <c r="D2" s="3"/>
      <c r="E2" s="354" t="s">
        <v>430</v>
      </c>
    </row>
    <row r="3" spans="1:5" x14ac:dyDescent="0.2">
      <c r="A3" s="348"/>
      <c r="B3" s="78"/>
      <c r="C3" s="78"/>
      <c r="D3" s="78"/>
      <c r="E3" s="349"/>
    </row>
    <row r="4" spans="1:5" x14ac:dyDescent="0.2">
      <c r="A4" s="348"/>
      <c r="B4" s="348"/>
      <c r="C4" s="348"/>
      <c r="D4" s="348"/>
      <c r="E4" s="349"/>
    </row>
    <row r="5" spans="1:5" x14ac:dyDescent="0.2">
      <c r="A5" s="355" t="s">
        <v>191</v>
      </c>
      <c r="B5" s="356"/>
      <c r="C5" s="356"/>
      <c r="D5" s="356"/>
      <c r="E5" s="356"/>
    </row>
    <row r="6" spans="1:5" x14ac:dyDescent="0.2">
      <c r="A6" s="357" t="s">
        <v>426</v>
      </c>
      <c r="B6" s="357"/>
      <c r="C6" s="357"/>
      <c r="D6" s="357"/>
      <c r="E6" s="357"/>
    </row>
    <row r="7" spans="1:5" x14ac:dyDescent="0.2">
      <c r="A7" s="358" t="s">
        <v>427</v>
      </c>
      <c r="B7" s="359"/>
      <c r="C7" s="360"/>
      <c r="D7" s="359"/>
      <c r="E7" s="361"/>
    </row>
    <row r="8" spans="1:5" x14ac:dyDescent="0.2">
      <c r="A8" s="356" t="s">
        <v>428</v>
      </c>
      <c r="B8" s="356"/>
      <c r="C8" s="356"/>
      <c r="D8" s="356"/>
      <c r="E8" s="356"/>
    </row>
    <row r="9" spans="1:5" x14ac:dyDescent="0.2">
      <c r="A9" s="355" t="s">
        <v>429</v>
      </c>
      <c r="B9" s="356"/>
      <c r="C9" s="356"/>
      <c r="D9" s="356"/>
      <c r="E9" s="356"/>
    </row>
    <row r="10" spans="1:5" x14ac:dyDescent="0.2">
      <c r="A10" s="350" t="s">
        <v>192</v>
      </c>
      <c r="B10" s="348"/>
      <c r="C10" s="348"/>
      <c r="D10" s="348"/>
      <c r="E10" s="348"/>
    </row>
    <row r="11" spans="1:5" x14ac:dyDescent="0.2">
      <c r="A11" s="10" t="s">
        <v>193</v>
      </c>
      <c r="B11" s="351" t="s">
        <v>194</v>
      </c>
      <c r="C11" s="352"/>
      <c r="D11" s="352"/>
      <c r="E11" s="353" t="s">
        <v>195</v>
      </c>
    </row>
    <row r="12" spans="1:5" x14ac:dyDescent="0.2">
      <c r="A12" s="362"/>
      <c r="B12" s="362"/>
      <c r="C12" s="362"/>
      <c r="D12" s="362"/>
      <c r="E12" s="363"/>
    </row>
    <row r="13" spans="1:5" x14ac:dyDescent="0.2">
      <c r="A13" s="364">
        <v>1</v>
      </c>
      <c r="B13" s="365" t="s">
        <v>196</v>
      </c>
      <c r="C13" s="362"/>
      <c r="D13" s="362"/>
      <c r="E13" s="366">
        <v>7.1570000000000002E-3</v>
      </c>
    </row>
    <row r="14" spans="1:5" x14ac:dyDescent="0.2">
      <c r="A14" s="364">
        <v>2</v>
      </c>
      <c r="B14" s="365" t="s">
        <v>197</v>
      </c>
      <c r="C14" s="362"/>
      <c r="D14" s="362"/>
      <c r="E14" s="366">
        <v>2E-3</v>
      </c>
    </row>
    <row r="15" spans="1:5" x14ac:dyDescent="0.2">
      <c r="A15" s="364">
        <v>3</v>
      </c>
      <c r="B15" s="365" t="str">
        <f>"STATE UTILITY TAX ( "&amp;D15*100&amp;"% - ( LINE 1 * "&amp;D15*100&amp;"% )  )"</f>
        <v>STATE UTILITY TAX ( 3.8734% - ( LINE 1 * 3.8734% )  )</v>
      </c>
      <c r="C15" s="367"/>
      <c r="D15" s="368">
        <v>3.8733999999999998E-2</v>
      </c>
      <c r="E15" s="369">
        <f>ROUND(D15-(D15*E13),6)</f>
        <v>3.8456999999999998E-2</v>
      </c>
    </row>
    <row r="16" spans="1:5" x14ac:dyDescent="0.2">
      <c r="A16" s="364">
        <v>4</v>
      </c>
      <c r="B16" s="365"/>
      <c r="C16" s="362"/>
      <c r="D16" s="362"/>
      <c r="E16" s="370"/>
    </row>
    <row r="17" spans="1:5" x14ac:dyDescent="0.2">
      <c r="A17" s="364">
        <v>5</v>
      </c>
      <c r="B17" s="365" t="s">
        <v>198</v>
      </c>
      <c r="C17" s="362"/>
      <c r="D17" s="362"/>
      <c r="E17" s="366">
        <f>ROUND(SUM(E13:E15),6)</f>
        <v>4.7613999999999997E-2</v>
      </c>
    </row>
    <row r="18" spans="1:5" x14ac:dyDescent="0.2">
      <c r="A18" s="364">
        <v>6</v>
      </c>
      <c r="B18" s="362"/>
      <c r="C18" s="362"/>
      <c r="D18" s="362"/>
      <c r="E18" s="366"/>
    </row>
    <row r="19" spans="1:5" x14ac:dyDescent="0.2">
      <c r="A19" s="364">
        <v>7</v>
      </c>
      <c r="B19" s="362" t="str">
        <f>"CONVERSION FACTOR EXCLUDING FEDERAL INCOME TAX ( 1 - LINE "&amp;$A$15&amp;" )"</f>
        <v>CONVERSION FACTOR EXCLUDING FEDERAL INCOME TAX ( 1 - LINE 3 )</v>
      </c>
      <c r="C19" s="362"/>
      <c r="D19" s="362"/>
      <c r="E19" s="366">
        <f>ROUND(1-E17,6)</f>
        <v>0.95238599999999995</v>
      </c>
    </row>
    <row r="20" spans="1:5" ht="12" thickBot="1" x14ac:dyDescent="0.25">
      <c r="A20" s="364">
        <v>8</v>
      </c>
      <c r="B20" s="365" t="s">
        <v>480</v>
      </c>
      <c r="C20" s="362"/>
      <c r="D20" s="371">
        <v>0.21</v>
      </c>
      <c r="E20" s="372">
        <f>ROUND((E19)*D20,6)</f>
        <v>0.20000100000000001</v>
      </c>
    </row>
    <row r="21" spans="1:5" ht="12.75" thickTop="1" thickBot="1" x14ac:dyDescent="0.25">
      <c r="A21" s="364">
        <v>9</v>
      </c>
      <c r="B21" s="365" t="str">
        <f>"CONVERSION FACTOR INCL FEDERAL INCOME TAX ( LINE "&amp;A19&amp;" - LINE "&amp;A20&amp;" ) "</f>
        <v xml:space="preserve">CONVERSION FACTOR INCL FEDERAL INCOME TAX ( LINE 7 - LINE 8 ) </v>
      </c>
      <c r="C21" s="362"/>
      <c r="D21" s="362"/>
      <c r="E21" s="372">
        <f>E19-E20</f>
        <v>0.75238499999999997</v>
      </c>
    </row>
    <row r="22" spans="1:5" ht="12" thickTop="1" x14ac:dyDescent="0.2"/>
  </sheetData>
  <printOptions horizontalCentered="1"/>
  <pageMargins left="0.45" right="0.45" top="0.75" bottom="0.75" header="0.3" footer="0.3"/>
  <pageSetup orientation="landscape" blackAndWhite="1" r:id="rId1"/>
  <headerFooter>
    <oddFooter>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2019-04-01T07:00:00+00:00</OpenedDate>
    <SignificantOrder xmlns="dc463f71-b30c-4ab2-9473-d307f9d35888">false</SignificantOrder>
    <Date1 xmlns="dc463f71-b30c-4ab2-9473-d307f9d35888">2019-04-01T07:00:00+00:00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190231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D52A57DDC8BF045B3B67DAC2AA068D0" ma:contentTypeVersion="56" ma:contentTypeDescription="" ma:contentTypeScope="" ma:versionID="bbef6b2ce1518cb12f5e653f83e8f16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10F98E-4C88-47A4-85AD-24FED2D160C4}"/>
</file>

<file path=customXml/itemProps2.xml><?xml version="1.0" encoding="utf-8"?>
<ds:datastoreItem xmlns:ds="http://schemas.openxmlformats.org/officeDocument/2006/customXml" ds:itemID="{650597B2-7577-41FA-B13D-5561AC93EECD}"/>
</file>

<file path=customXml/itemProps3.xml><?xml version="1.0" encoding="utf-8"?>
<ds:datastoreItem xmlns:ds="http://schemas.openxmlformats.org/officeDocument/2006/customXml" ds:itemID="{B23FB6F3-A572-44F3-B998-A7D9EADD2D93}"/>
</file>

<file path=customXml/itemProps4.xml><?xml version="1.0" encoding="utf-8"?>
<ds:datastoreItem xmlns:ds="http://schemas.openxmlformats.org/officeDocument/2006/customXml" ds:itemID="{33D79B3B-2F34-40E7-8CF8-E2C598CD9E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21</vt:i4>
      </vt:variant>
    </vt:vector>
  </HeadingPairs>
  <TitlesOfParts>
    <vt:vector size="58" baseType="lpstr">
      <vt:lpstr>Delivery Rate Change Calc</vt:lpstr>
      <vt:lpstr>Delivery Rate Change Calc 26&amp;31</vt:lpstr>
      <vt:lpstr>FPC Rate Change Calc</vt:lpstr>
      <vt:lpstr>Summary of Rates</vt:lpstr>
      <vt:lpstr>Rate Test</vt:lpstr>
      <vt:lpstr>Rate Test 26&amp;31</vt:lpstr>
      <vt:lpstr>2018 Earn Test Alloc</vt:lpstr>
      <vt:lpstr>Rate Impacts--&gt;</vt:lpstr>
      <vt:lpstr>Typical Residential Sch 142</vt:lpstr>
      <vt:lpstr>Impacts Sch 142</vt:lpstr>
      <vt:lpstr>Sch 142 Impacts</vt:lpstr>
      <vt:lpstr>Balances--&gt;</vt:lpstr>
      <vt:lpstr>Delivery Deferral Balance</vt:lpstr>
      <vt:lpstr>FPC Deferral Balance</vt:lpstr>
      <vt:lpstr>Electric Account Balance</vt:lpstr>
      <vt:lpstr>Amort Estimate</vt:lpstr>
      <vt:lpstr>Work Papers--&gt;</vt:lpstr>
      <vt:lpstr>Schedule 7</vt:lpstr>
      <vt:lpstr>Schedule 8&amp;24</vt:lpstr>
      <vt:lpstr>Schedule 7A,11,25,29,35,43</vt:lpstr>
      <vt:lpstr>Schedule 40</vt:lpstr>
      <vt:lpstr>Schedule 12&amp;26</vt:lpstr>
      <vt:lpstr>Schedule 10&amp;31</vt:lpstr>
      <vt:lpstr>Schedule 46&amp;49</vt:lpstr>
      <vt:lpstr>FPC Sch 7</vt:lpstr>
      <vt:lpstr>FPC Sch 8&amp;24</vt:lpstr>
      <vt:lpstr>FPC Sch 7A,11,25,29,35,43</vt:lpstr>
      <vt:lpstr>FPC Sch 40</vt:lpstr>
      <vt:lpstr>FPC Sch 12&amp;26</vt:lpstr>
      <vt:lpstr>FPC Sch 10&amp;31</vt:lpstr>
      <vt:lpstr>FPC Sch 46&amp;49</vt:lpstr>
      <vt:lpstr>F2018 Forecast</vt:lpstr>
      <vt:lpstr>2018 Elec Margin Calc</vt:lpstr>
      <vt:lpstr>2018 Norm Total Usage</vt:lpstr>
      <vt:lpstr>2018 Average Cust Counts</vt:lpstr>
      <vt:lpstr>2018 Electric Earnings Test</vt:lpstr>
      <vt:lpstr>Conversion Factor</vt:lpstr>
      <vt:lpstr>'2018 Norm Total Usage'!Print_Area</vt:lpstr>
      <vt:lpstr>'Electric Account Balance'!Print_Area</vt:lpstr>
      <vt:lpstr>'F2018 Forecast'!Print_Area</vt:lpstr>
      <vt:lpstr>'FPC Sch 10&amp;31'!Print_Area</vt:lpstr>
      <vt:lpstr>'FPC Sch 12&amp;26'!Print_Area</vt:lpstr>
      <vt:lpstr>'FPC Sch 40'!Print_Area</vt:lpstr>
      <vt:lpstr>'FPC Sch 46&amp;49'!Print_Area</vt:lpstr>
      <vt:lpstr>'FPC Sch 7'!Print_Area</vt:lpstr>
      <vt:lpstr>'FPC Sch 7A,11,25,29,35,43'!Print_Area</vt:lpstr>
      <vt:lpstr>'FPC Sch 8&amp;24'!Print_Area</vt:lpstr>
      <vt:lpstr>'Sch 142 Impacts'!Print_Area</vt:lpstr>
      <vt:lpstr>'Schedule 10&amp;31'!Print_Area</vt:lpstr>
      <vt:lpstr>'Schedule 12&amp;26'!Print_Area</vt:lpstr>
      <vt:lpstr>'Schedule 40'!Print_Area</vt:lpstr>
      <vt:lpstr>'Schedule 46&amp;49'!Print_Area</vt:lpstr>
      <vt:lpstr>'Schedule 7'!Print_Area</vt:lpstr>
      <vt:lpstr>'Schedule 7A,11,25,29,35,43'!Print_Area</vt:lpstr>
      <vt:lpstr>'Schedule 8&amp;24'!Print_Area</vt:lpstr>
      <vt:lpstr>'Summary of Rates'!Print_Area</vt:lpstr>
      <vt:lpstr>'Typical Residential Sch 142'!Print_Area</vt:lpstr>
      <vt:lpstr>'Electric Account Balance'!Print_Titles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Puget Sound Energy</cp:lastModifiedBy>
  <cp:lastPrinted>2019-04-01T21:52:10Z</cp:lastPrinted>
  <dcterms:created xsi:type="dcterms:W3CDTF">2018-03-16T22:40:08Z</dcterms:created>
  <dcterms:modified xsi:type="dcterms:W3CDTF">2019-04-01T22:06:54Z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0x0101006E56B4D1795A2E4DB2F0B01679ED314A005D52A57DDC8BF045B3B67DAC2AA068D0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