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600" yWindow="570" windowWidth="28125" windowHeight="9705"/>
  </bookViews>
  <sheets>
    <sheet name="Rural Comm Credit" sheetId="1" r:id="rId1"/>
  </sheets>
  <externalReferences>
    <externalReference r:id="rId2"/>
    <externalReference r:id="rId3"/>
  </externalReferences>
  <definedNames>
    <definedName name="BREMAIR_COST_of_SERVICE_STUDY">#REF!</definedName>
    <definedName name="_xlnm.Print_Area" localSheetId="0">'Rural Comm Credit'!$A$1:$O$66</definedName>
    <definedName name="_xlnm.Print_Titles" localSheetId="0">'Rural Comm Credit'!$1:$4</definedName>
    <definedName name="Print1">#REF!</definedName>
    <definedName name="Print2">#REF!</definedName>
  </definedNames>
  <calcPr calcId="145621" concurrentManualCount="4"/>
</workbook>
</file>

<file path=xl/calcChain.xml><?xml version="1.0" encoding="utf-8"?>
<calcChain xmlns="http://schemas.openxmlformats.org/spreadsheetml/2006/main">
  <c r="O65" i="1" l="1"/>
  <c r="N66" i="1"/>
  <c r="N65" i="1"/>
  <c r="N61" i="1"/>
  <c r="C63" i="1"/>
  <c r="D63" i="1"/>
  <c r="E63" i="1"/>
  <c r="F63" i="1"/>
  <c r="G63" i="1"/>
  <c r="B63" i="1"/>
  <c r="C62" i="1"/>
  <c r="D62" i="1"/>
  <c r="E62" i="1"/>
  <c r="F62" i="1"/>
  <c r="G62" i="1"/>
  <c r="B62" i="1"/>
  <c r="G64" i="1"/>
  <c r="D64" i="1"/>
  <c r="C64" i="1"/>
  <c r="B64" i="1"/>
  <c r="E57" i="1"/>
  <c r="F57" i="1"/>
  <c r="G57" i="1"/>
  <c r="H57" i="1"/>
  <c r="I57" i="1"/>
  <c r="J57" i="1"/>
  <c r="K57" i="1"/>
  <c r="L57" i="1"/>
  <c r="M57" i="1"/>
  <c r="D57" i="1"/>
  <c r="C57" i="1"/>
  <c r="B57" i="1"/>
  <c r="C54" i="1"/>
  <c r="D54" i="1"/>
  <c r="E54" i="1"/>
  <c r="F54" i="1"/>
  <c r="G54" i="1"/>
  <c r="H54" i="1"/>
  <c r="I54" i="1"/>
  <c r="J54" i="1"/>
  <c r="K54" i="1"/>
  <c r="L54" i="1"/>
  <c r="M54" i="1"/>
  <c r="B54" i="1"/>
  <c r="C40" i="1"/>
  <c r="D40" i="1"/>
  <c r="E40" i="1"/>
  <c r="F40" i="1"/>
  <c r="G40" i="1"/>
  <c r="H40" i="1"/>
  <c r="I40" i="1"/>
  <c r="J40" i="1"/>
  <c r="K40" i="1"/>
  <c r="L40" i="1"/>
  <c r="M40" i="1"/>
  <c r="C41" i="1"/>
  <c r="D41" i="1"/>
  <c r="E41" i="1"/>
  <c r="F41" i="1"/>
  <c r="G41" i="1"/>
  <c r="H41" i="1"/>
  <c r="I41" i="1"/>
  <c r="J41" i="1"/>
  <c r="K41" i="1"/>
  <c r="L41" i="1"/>
  <c r="M41" i="1"/>
  <c r="B41" i="1"/>
  <c r="B40" i="1"/>
  <c r="N31" i="1"/>
  <c r="N35" i="1"/>
  <c r="N30" i="1"/>
  <c r="C33" i="1"/>
  <c r="D33" i="1"/>
  <c r="E33" i="1"/>
  <c r="F33" i="1"/>
  <c r="G33" i="1"/>
  <c r="B33" i="1"/>
  <c r="C32" i="1"/>
  <c r="D32" i="1"/>
  <c r="E32" i="1"/>
  <c r="F32" i="1"/>
  <c r="G32" i="1"/>
  <c r="B32" i="1"/>
  <c r="C31" i="1"/>
  <c r="D31" i="1"/>
  <c r="E31" i="1"/>
  <c r="F31" i="1"/>
  <c r="G31" i="1"/>
  <c r="B31" i="1"/>
  <c r="G34" i="1"/>
  <c r="D34" i="1"/>
  <c r="C34" i="1"/>
  <c r="E26" i="1"/>
  <c r="F26" i="1"/>
  <c r="G26" i="1"/>
  <c r="H26" i="1"/>
  <c r="I26" i="1"/>
  <c r="J26" i="1"/>
  <c r="K26" i="1"/>
  <c r="L26" i="1"/>
  <c r="M26" i="1"/>
  <c r="D26" i="1"/>
  <c r="C26" i="1"/>
  <c r="B26" i="1"/>
  <c r="F64" i="1" l="1"/>
  <c r="E64" i="1"/>
  <c r="F34" i="1"/>
  <c r="E34" i="1"/>
  <c r="B34" i="1"/>
  <c r="C23" i="1" l="1"/>
  <c r="D23" i="1"/>
  <c r="E23" i="1"/>
  <c r="F23" i="1"/>
  <c r="G23" i="1"/>
  <c r="H23" i="1"/>
  <c r="I23" i="1"/>
  <c r="J23" i="1"/>
  <c r="K23" i="1"/>
  <c r="L23" i="1"/>
  <c r="M23" i="1"/>
  <c r="B23" i="1"/>
  <c r="C14" i="1"/>
  <c r="D14" i="1"/>
  <c r="E14" i="1"/>
  <c r="F14" i="1"/>
  <c r="G14" i="1"/>
  <c r="H14" i="1"/>
  <c r="I14" i="1"/>
  <c r="J14" i="1"/>
  <c r="K14" i="1"/>
  <c r="L14" i="1"/>
  <c r="M14" i="1"/>
  <c r="C15" i="1"/>
  <c r="D15" i="1"/>
  <c r="E15" i="1"/>
  <c r="F15" i="1"/>
  <c r="G15" i="1"/>
  <c r="H15" i="1"/>
  <c r="I15" i="1"/>
  <c r="J15" i="1"/>
  <c r="K15" i="1"/>
  <c r="L15" i="1"/>
  <c r="M15" i="1"/>
  <c r="B15" i="1"/>
  <c r="B14" i="1"/>
  <c r="C9" i="1"/>
  <c r="D9" i="1"/>
  <c r="E9" i="1"/>
  <c r="F9" i="1"/>
  <c r="G9" i="1"/>
  <c r="H9" i="1"/>
  <c r="I9" i="1"/>
  <c r="J9" i="1"/>
  <c r="K9" i="1"/>
  <c r="L9" i="1"/>
  <c r="M9" i="1"/>
  <c r="C10" i="1"/>
  <c r="D10" i="1"/>
  <c r="E10" i="1"/>
  <c r="F10" i="1"/>
  <c r="G10" i="1"/>
  <c r="H10" i="1"/>
  <c r="I10" i="1"/>
  <c r="J10" i="1"/>
  <c r="K10" i="1"/>
  <c r="L10" i="1"/>
  <c r="M10" i="1"/>
  <c r="B10" i="1"/>
  <c r="B9" i="1"/>
  <c r="N54" i="1" l="1"/>
  <c r="C45" i="1"/>
  <c r="C49" i="1" s="1"/>
  <c r="B45" i="1"/>
  <c r="B49" i="1" s="1"/>
  <c r="M42" i="1"/>
  <c r="K42" i="1"/>
  <c r="J42" i="1"/>
  <c r="I42" i="1"/>
  <c r="H42" i="1"/>
  <c r="G42" i="1"/>
  <c r="E42" i="1"/>
  <c r="C42" i="1"/>
  <c r="B42" i="1"/>
  <c r="N41" i="1"/>
  <c r="N40" i="1"/>
  <c r="N23" i="1"/>
  <c r="M19" i="1"/>
  <c r="L19" i="1"/>
  <c r="K19" i="1"/>
  <c r="J19" i="1"/>
  <c r="I19" i="1"/>
  <c r="H19" i="1"/>
  <c r="G19" i="1"/>
  <c r="F19" i="1"/>
  <c r="E19" i="1"/>
  <c r="D19" i="1"/>
  <c r="C19" i="1"/>
  <c r="B19" i="1"/>
  <c r="M18" i="1"/>
  <c r="L18" i="1"/>
  <c r="L21" i="1" s="1"/>
  <c r="L25" i="1" s="1"/>
  <c r="L27" i="1" s="1"/>
  <c r="K18" i="1"/>
  <c r="K21" i="1" s="1"/>
  <c r="K25" i="1" s="1"/>
  <c r="J18" i="1"/>
  <c r="J21" i="1" s="1"/>
  <c r="J25" i="1" s="1"/>
  <c r="J27" i="1" s="1"/>
  <c r="I18" i="1"/>
  <c r="I21" i="1" s="1"/>
  <c r="I25" i="1" s="1"/>
  <c r="I27" i="1" s="1"/>
  <c r="H18" i="1"/>
  <c r="H21" i="1" s="1"/>
  <c r="H25" i="1" s="1"/>
  <c r="H27" i="1" s="1"/>
  <c r="G18" i="1"/>
  <c r="G21" i="1" s="1"/>
  <c r="G25" i="1" s="1"/>
  <c r="G27" i="1" s="1"/>
  <c r="F18" i="1"/>
  <c r="F21" i="1" s="1"/>
  <c r="F25" i="1" s="1"/>
  <c r="F27" i="1" s="1"/>
  <c r="E18" i="1"/>
  <c r="E21" i="1" s="1"/>
  <c r="E25" i="1" s="1"/>
  <c r="E27" i="1" s="1"/>
  <c r="D18" i="1"/>
  <c r="D21" i="1" s="1"/>
  <c r="D25" i="1" s="1"/>
  <c r="D27" i="1" s="1"/>
  <c r="C18" i="1"/>
  <c r="C21" i="1" s="1"/>
  <c r="C25" i="1" s="1"/>
  <c r="C27" i="1" s="1"/>
  <c r="B18" i="1"/>
  <c r="B21" i="1" s="1"/>
  <c r="B25" i="1" s="1"/>
  <c r="B27" i="1" s="1"/>
  <c r="M11" i="1"/>
  <c r="K11" i="1"/>
  <c r="J11" i="1"/>
  <c r="I11" i="1"/>
  <c r="H11" i="1"/>
  <c r="G11" i="1"/>
  <c r="F11" i="1"/>
  <c r="E11" i="1"/>
  <c r="C11" i="1"/>
  <c r="B11" i="1"/>
  <c r="N10" i="1"/>
  <c r="N9" i="1"/>
  <c r="N19" i="1" l="1"/>
  <c r="N18" i="1"/>
  <c r="N21" i="1" s="1"/>
  <c r="N11" i="1"/>
  <c r="B38" i="1"/>
  <c r="D45" i="1" l="1"/>
  <c r="D49" i="1" s="1"/>
  <c r="E45" i="1"/>
  <c r="F45" i="1"/>
  <c r="F49" i="1" s="1"/>
  <c r="F52" i="1" s="1"/>
  <c r="F56" i="1" s="1"/>
  <c r="F58" i="1" s="1"/>
  <c r="G45" i="1"/>
  <c r="G49" i="1" s="1"/>
  <c r="H45" i="1"/>
  <c r="H49" i="1" s="1"/>
  <c r="I45" i="1"/>
  <c r="I49" i="1" s="1"/>
  <c r="J45" i="1"/>
  <c r="J49" i="1" s="1"/>
  <c r="K45" i="1"/>
  <c r="K49" i="1" s="1"/>
  <c r="L45" i="1"/>
  <c r="L49" i="1" s="1"/>
  <c r="M45" i="1"/>
  <c r="M49" i="1" s="1"/>
  <c r="M52" i="1" s="1"/>
  <c r="M56" i="1" s="1"/>
  <c r="M58" i="1" s="1"/>
  <c r="C46" i="1"/>
  <c r="C50" i="1" s="1"/>
  <c r="C52" i="1" s="1"/>
  <c r="C56" i="1" s="1"/>
  <c r="C58" i="1" s="1"/>
  <c r="D46" i="1"/>
  <c r="D50" i="1" s="1"/>
  <c r="E46" i="1"/>
  <c r="F46" i="1"/>
  <c r="F50" i="1" s="1"/>
  <c r="G46" i="1"/>
  <c r="G50" i="1" s="1"/>
  <c r="H46" i="1"/>
  <c r="H50" i="1" s="1"/>
  <c r="I46" i="1"/>
  <c r="I50" i="1" s="1"/>
  <c r="J46" i="1"/>
  <c r="K46" i="1"/>
  <c r="K50" i="1" s="1"/>
  <c r="L46" i="1"/>
  <c r="L50" i="1" s="1"/>
  <c r="M46" i="1"/>
  <c r="M50" i="1" s="1"/>
  <c r="B46" i="1"/>
  <c r="B50" i="1" s="1"/>
  <c r="K52" i="1" l="1"/>
  <c r="K56" i="1" s="1"/>
  <c r="K58" i="1" s="1"/>
  <c r="G52" i="1"/>
  <c r="L52" i="1"/>
  <c r="L56" i="1" s="1"/>
  <c r="L58" i="1" s="1"/>
  <c r="H52" i="1"/>
  <c r="H56" i="1" s="1"/>
  <c r="H58" i="1" s="1"/>
  <c r="D52" i="1"/>
  <c r="D56" i="1" s="1"/>
  <c r="D58" i="1" s="1"/>
  <c r="B52" i="1"/>
  <c r="B56" i="1" s="1"/>
  <c r="B58" i="1" s="1"/>
  <c r="C38" i="1"/>
  <c r="D38" i="1" s="1"/>
  <c r="E38" i="1" s="1"/>
  <c r="F38" i="1" s="1"/>
  <c r="G38" i="1" s="1"/>
  <c r="H38" i="1" s="1"/>
  <c r="I38" i="1" s="1"/>
  <c r="J38" i="1" s="1"/>
  <c r="K38" i="1" s="1"/>
  <c r="L38" i="1" s="1"/>
  <c r="M38" i="1" s="1"/>
  <c r="C7" i="1"/>
  <c r="D7" i="1" s="1"/>
  <c r="E7" i="1" s="1"/>
  <c r="F7" i="1" s="1"/>
  <c r="G7" i="1" s="1"/>
  <c r="H7" i="1" s="1"/>
  <c r="I7" i="1" s="1"/>
  <c r="J7" i="1" s="1"/>
  <c r="K7" i="1" s="1"/>
  <c r="L7" i="1" s="1"/>
  <c r="M7" i="1" s="1"/>
  <c r="L42" i="1" l="1"/>
  <c r="E49" i="1"/>
  <c r="E50" i="1"/>
  <c r="D42" i="1"/>
  <c r="E52" i="1" l="1"/>
  <c r="E56" i="1" s="1"/>
  <c r="E58" i="1" s="1"/>
  <c r="M21" i="1"/>
  <c r="M25" i="1" s="1"/>
  <c r="M27" i="1" s="1"/>
  <c r="L11" i="1"/>
  <c r="D11" i="1"/>
  <c r="K27" i="1"/>
  <c r="G56" i="1"/>
  <c r="G58" i="1" s="1"/>
  <c r="I52" i="1"/>
  <c r="I56" i="1" s="1"/>
  <c r="I58" i="1" s="1"/>
  <c r="N49" i="1"/>
  <c r="N42" i="1"/>
  <c r="F42" i="1"/>
  <c r="J50" i="1"/>
  <c r="J52" i="1" s="1"/>
  <c r="J56" i="1" s="1"/>
  <c r="J58" i="1" s="1"/>
  <c r="N58" i="1" l="1"/>
  <c r="N60" i="1" s="1"/>
  <c r="N50" i="1"/>
  <c r="N52" i="1" s="1"/>
  <c r="N27" i="1"/>
  <c r="N29" i="1" s="1"/>
  <c r="N34" i="1" l="1"/>
  <c r="O34" i="1" s="1"/>
  <c r="N62" i="1"/>
</calcChain>
</file>

<file path=xl/comments1.xml><?xml version="1.0" encoding="utf-8"?>
<comments xmlns="http://schemas.openxmlformats.org/spreadsheetml/2006/main">
  <authors>
    <author>Author</author>
  </authors>
  <commentList>
    <comment ref="A30" author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61" author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sharedStrings.xml><?xml version="1.0" encoding="utf-8"?>
<sst xmlns="http://schemas.openxmlformats.org/spreadsheetml/2006/main" count="61" uniqueCount="32">
  <si>
    <t>Rural Refuse</t>
  </si>
  <si>
    <t>Commodity Credit Accrual Calculation</t>
  </si>
  <si>
    <t>12-Month</t>
  </si>
  <si>
    <t>Total</t>
  </si>
  <si>
    <t>Tonnages</t>
  </si>
  <si>
    <t>Co-Mingled</t>
  </si>
  <si>
    <t>Glass</t>
  </si>
  <si>
    <t>Revenue</t>
  </si>
  <si>
    <t>Total Revenue</t>
  </si>
  <si>
    <t>Customers</t>
  </si>
  <si>
    <t>Actual Earned</t>
  </si>
  <si>
    <t>Projected Earnings</t>
  </si>
  <si>
    <t>Monthly Accrual</t>
  </si>
  <si>
    <t>Over (under) Earned:</t>
  </si>
  <si>
    <t>Old Credit:</t>
  </si>
  <si>
    <t>Revenue Change:</t>
  </si>
  <si>
    <t>Multi- Family</t>
  </si>
  <si>
    <t>Total Tons</t>
  </si>
  <si>
    <t>Total Revenue:</t>
  </si>
  <si>
    <t>Harold LeMay Enterprises, Inc. G-98</t>
  </si>
  <si>
    <t>Over/(Under) Earned</t>
  </si>
  <si>
    <t>Single- Family</t>
  </si>
  <si>
    <t>Price per Ton</t>
  </si>
  <si>
    <t>Effective 7/1/2018</t>
  </si>
  <si>
    <t>Change</t>
  </si>
  <si>
    <t>6-Month Projection at Net Price per Ton</t>
  </si>
  <si>
    <t>Price per Ton-Net of $45 Processing Fee</t>
  </si>
  <si>
    <t>6-Month Netted Down Revenue - Commingle</t>
  </si>
  <si>
    <t>6-Month Revenue - Glass</t>
  </si>
  <si>
    <t>Total Projected 6-Mo Revenue</t>
  </si>
  <si>
    <t>6 Month Projection:</t>
  </si>
  <si>
    <t>New Commodity Debit: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</si>
</sst>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0.0%"/>
    <numFmt numFmtId="168" formatCode="&quot;$&quot;#,##0"/>
    <numFmt numFmtId="169" formatCode="&quot;$&quot;#,##0.00"/>
  </numFmts>
  <fonts count="71" x14ac:knownFonts="1">
    <font>
      <sz val="10"/>
      <color indexed="8"/>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Courier"/>
      <family val="3"/>
    </font>
    <font>
      <sz val="9"/>
      <color indexed="8"/>
      <name val="Arial"/>
      <family val="2"/>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theme="10"/>
      <name val="Arial"/>
      <family val="2"/>
    </font>
    <font>
      <u/>
      <sz val="11"/>
      <color indexed="12"/>
      <name val="Calibri"/>
      <family val="2"/>
    </font>
    <font>
      <sz val="11"/>
      <color indexed="52"/>
      <name val="Calibri"/>
      <family val="2"/>
    </font>
    <font>
      <sz val="11"/>
      <color indexed="60"/>
      <name val="Calibri"/>
      <family val="2"/>
    </font>
    <font>
      <sz val="12"/>
      <name val="Helv"/>
    </font>
    <font>
      <i/>
      <sz val="10"/>
      <color indexed="10"/>
      <name val="Arial"/>
      <family val="2"/>
    </font>
    <font>
      <sz val="10"/>
      <name val="MS Sans Serif"/>
      <family val="2"/>
    </font>
    <font>
      <b/>
      <sz val="10"/>
      <name val="MS Sans Serif"/>
      <family val="2"/>
    </font>
    <font>
      <b/>
      <sz val="11"/>
      <color indexed="8"/>
      <name val="Calibri"/>
      <family val="2"/>
    </font>
    <font>
      <b/>
      <sz val="11"/>
      <name val="Arial"/>
      <family val="2"/>
    </font>
    <font>
      <sz val="11"/>
      <name val="Arial"/>
      <family val="2"/>
    </font>
    <font>
      <b/>
      <i/>
      <sz val="11"/>
      <name val="Arial"/>
      <family val="2"/>
    </font>
    <font>
      <sz val="10"/>
      <name val="Tahoma"/>
      <family val="2"/>
    </font>
    <font>
      <u/>
      <sz val="10"/>
      <color indexed="12"/>
      <name val="Arial"/>
      <family val="2"/>
    </font>
    <font>
      <sz val="11"/>
      <color indexed="8"/>
      <name val="Arial"/>
      <family val="2"/>
    </font>
    <font>
      <sz val="1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1"/>
      <color indexed="9"/>
      <name val="Calibri"/>
      <family val="2"/>
    </font>
    <font>
      <i/>
      <sz val="11"/>
      <color indexed="23"/>
      <name val="Calibri"/>
      <family val="2"/>
    </font>
    <font>
      <sz val="11"/>
      <color indexed="10"/>
      <name val="Calibri"/>
      <family val="2"/>
    </font>
    <font>
      <b/>
      <sz val="14"/>
      <name val="Helv"/>
    </font>
    <font>
      <sz val="18"/>
      <color indexed="13"/>
      <name val="Helv"/>
    </font>
    <font>
      <sz val="12"/>
      <color indexed="13"/>
      <name val="Helv"/>
    </font>
    <font>
      <b/>
      <sz val="11"/>
      <name val="Century Gothic"/>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8"/>
      <color indexed="56"/>
      <name val="Cambria"/>
      <family val="2"/>
    </font>
    <font>
      <sz val="11"/>
      <color rgb="FF000000"/>
      <name val="Calibri"/>
      <family val="2"/>
      <scheme val="minor"/>
    </font>
    <font>
      <sz val="11"/>
      <color theme="1"/>
      <name val="Calibri"/>
      <family val="2"/>
    </font>
    <font>
      <b/>
      <sz val="11"/>
      <color theme="1" tint="0.14996795556505021"/>
      <name val="Calibri"/>
      <family val="2"/>
      <scheme val="minor"/>
    </font>
    <font>
      <u/>
      <sz val="8"/>
      <color theme="10"/>
      <name val="Arial"/>
      <family val="2"/>
    </font>
    <font>
      <b/>
      <sz val="9"/>
      <color indexed="81"/>
      <name val="Tahoma"/>
      <family val="2"/>
    </font>
    <font>
      <sz val="9"/>
      <color indexed="81"/>
      <name val="Tahoma"/>
      <family val="2"/>
    </font>
    <font>
      <b/>
      <u/>
      <sz val="11"/>
      <name val="Arial"/>
      <family val="2"/>
    </font>
  </fonts>
  <fills count="63">
    <fill>
      <patternFill patternType="none"/>
    </fill>
    <fill>
      <patternFill patternType="gray125"/>
    </fill>
    <fill>
      <patternFill patternType="solid">
        <fgColor indexed="22"/>
        <bgColor indexed="64"/>
      </patternFill>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31"/>
      </patternFill>
    </fill>
    <fill>
      <patternFill patternType="solid">
        <fgColor indexed="46"/>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5"/>
      </patternFill>
    </fill>
    <fill>
      <patternFill patternType="solid">
        <fgColor indexed="13"/>
      </patternFill>
    </fill>
    <fill>
      <patternFill patternType="solid">
        <fgColor indexed="12"/>
      </patternFill>
    </fill>
    <fill>
      <patternFill patternType="solid">
        <fgColor theme="6" tint="0.39994506668294322"/>
        <bgColor indexed="64"/>
      </patternFill>
    </fill>
    <fill>
      <patternFill patternType="solid">
        <fgColor theme="4" tint="0.39994506668294322"/>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medium">
        <color indexed="30"/>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style="thin">
        <color indexed="64"/>
      </top>
      <bottom/>
      <diagonal/>
    </border>
  </borders>
  <cellStyleXfs count="1541">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41" fontId="4" fillId="0" borderId="0"/>
    <xf numFmtId="41" fontId="4" fillId="0" borderId="0"/>
    <xf numFmtId="41" fontId="4" fillId="0" borderId="0"/>
    <xf numFmtId="41" fontId="4" fillId="0" borderId="0"/>
    <xf numFmtId="0" fontId="9" fillId="11" borderId="0" applyNumberFormat="0" applyBorder="0" applyAlignment="0" applyProtection="0"/>
    <xf numFmtId="3" fontId="4" fillId="0" borderId="0"/>
    <xf numFmtId="3" fontId="4" fillId="0" borderId="0"/>
    <xf numFmtId="3" fontId="4" fillId="0" borderId="0"/>
    <xf numFmtId="3" fontId="4" fillId="0" borderId="0"/>
    <xf numFmtId="0" fontId="10" fillId="12" borderId="3"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5" fillId="0" borderId="0"/>
    <xf numFmtId="0" fontId="11" fillId="0" borderId="0"/>
    <xf numFmtId="0" fontId="11" fillId="0" borderId="0"/>
    <xf numFmtId="0" fontId="12" fillId="13" borderId="1" applyAlignment="0">
      <alignment horizontal="right"/>
      <protection locked="0"/>
    </xf>
    <xf numFmtId="44" fontId="4"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3" fillId="14" borderId="0">
      <alignment horizontal="right"/>
      <protection locked="0"/>
    </xf>
    <xf numFmtId="2" fontId="13" fillId="14" borderId="0">
      <alignment horizontal="right"/>
      <protection locked="0"/>
    </xf>
    <xf numFmtId="0" fontId="14" fillId="15"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3" fontId="6" fillId="2" borderId="0">
      <protection locked="0"/>
    </xf>
    <xf numFmtId="4" fontId="6" fillId="2" borderId="0">
      <protection locked="0"/>
    </xf>
    <xf numFmtId="0" fontId="20" fillId="0" borderId="7" applyNumberFormat="0" applyFill="0" applyAlignment="0" applyProtection="0"/>
    <xf numFmtId="0" fontId="21" fillId="5" borderId="0" applyNumberFormat="0" applyBorder="0" applyAlignment="0" applyProtection="0"/>
    <xf numFmtId="43" fontId="4" fillId="0" borderId="0"/>
    <xf numFmtId="0" fontId="22" fillId="0" borderId="0"/>
    <xf numFmtId="0" fontId="22" fillId="0" borderId="0"/>
    <xf numFmtId="0" fontId="22" fillId="0" borderId="0"/>
    <xf numFmtId="0" fontId="22" fillId="0" borderId="0"/>
    <xf numFmtId="0" fontId="22" fillId="0" borderId="0"/>
    <xf numFmtId="0" fontId="4" fillId="0" borderId="0"/>
    <xf numFmtId="0" fontId="4"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7" fillId="16" borderId="8" applyNumberFormat="0" applyFont="0" applyAlignment="0" applyProtection="0"/>
    <xf numFmtId="167" fontId="23" fillId="0" borderId="0" applyNumberForma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167"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0" fontId="4" fillId="0" borderId="0"/>
    <xf numFmtId="0" fontId="4" fillId="0" borderId="0"/>
    <xf numFmtId="0" fontId="24" fillId="0" borderId="0" applyNumberFormat="0" applyFont="0" applyFill="0" applyBorder="0" applyAlignment="0" applyProtection="0">
      <alignment horizontal="left"/>
    </xf>
    <xf numFmtId="0" fontId="25" fillId="0" borderId="9">
      <alignment horizontal="center"/>
    </xf>
    <xf numFmtId="0" fontId="5" fillId="0" borderId="0">
      <alignment vertical="top"/>
    </xf>
    <xf numFmtId="0" fontId="5" fillId="0" borderId="0">
      <alignment vertical="top"/>
    </xf>
    <xf numFmtId="0" fontId="5" fillId="0" borderId="0" applyNumberFormat="0" applyBorder="0" applyAlignment="0"/>
    <xf numFmtId="0" fontId="26" fillId="0" borderId="10" applyNumberFormat="0" applyFill="0" applyAlignment="0" applyProtection="0"/>
    <xf numFmtId="0" fontId="5" fillId="0" borderId="0">
      <alignment vertical="top"/>
    </xf>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4" fontId="3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0" fillId="0" borderId="0" applyFont="0" applyFill="0" applyBorder="0" applyAlignment="0" applyProtection="0"/>
    <xf numFmtId="44" fontId="4" fillId="0" borderId="0" applyFont="0" applyFill="0" applyBorder="0" applyAlignment="0" applyProtection="0"/>
    <xf numFmtId="0" fontId="3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5" fillId="0" borderId="0"/>
    <xf numFmtId="0" fontId="5" fillId="0" borderId="0"/>
    <xf numFmtId="0" fontId="30" fillId="0" borderId="0"/>
    <xf numFmtId="0" fontId="4" fillId="0" borderId="0"/>
    <xf numFmtId="0" fontId="5" fillId="0" borderId="0">
      <alignment vertical="top"/>
    </xf>
    <xf numFmtId="0" fontId="5" fillId="0" borderId="0">
      <alignment vertical="top"/>
    </xf>
    <xf numFmtId="0" fontId="4" fillId="0" borderId="0"/>
    <xf numFmtId="0" fontId="5" fillId="0" borderId="0"/>
    <xf numFmtId="0" fontId="5" fillId="0" borderId="0"/>
    <xf numFmtId="0" fontId="4" fillId="0" borderId="0"/>
    <xf numFmtId="0" fontId="5" fillId="0" borderId="0">
      <alignment vertical="top"/>
    </xf>
    <xf numFmtId="0" fontId="2" fillId="0" borderId="0"/>
    <xf numFmtId="0" fontId="2" fillId="0" borderId="0"/>
    <xf numFmtId="0" fontId="22" fillId="0" borderId="0"/>
    <xf numFmtId="0" fontId="2" fillId="0" borderId="0"/>
    <xf numFmtId="0" fontId="4" fillId="0" borderId="0">
      <alignment vertical="top"/>
    </xf>
    <xf numFmtId="0" fontId="4" fillId="0" borderId="0"/>
    <xf numFmtId="9" fontId="4"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5" fillId="0" borderId="0" applyNumberFormat="0" applyBorder="0" applyAlignment="0"/>
    <xf numFmtId="0" fontId="34" fillId="0" borderId="0" applyNumberFormat="0" applyFill="0" applyBorder="0" applyAlignment="0" applyProtection="0"/>
    <xf numFmtId="0" fontId="35" fillId="0" borderId="11" applyNumberFormat="0" applyFill="0" applyAlignment="0" applyProtection="0"/>
    <xf numFmtId="0" fontId="36" fillId="0" borderId="12" applyNumberFormat="0" applyFill="0" applyAlignment="0" applyProtection="0"/>
    <xf numFmtId="0" fontId="37" fillId="0" borderId="13" applyNumberFormat="0" applyFill="0" applyAlignment="0" applyProtection="0"/>
    <xf numFmtId="0" fontId="37" fillId="0" borderId="0" applyNumberFormat="0" applyFill="0" applyBorder="0" applyAlignment="0" applyProtection="0"/>
    <xf numFmtId="0" fontId="38"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4" applyNumberFormat="0" applyAlignment="0" applyProtection="0"/>
    <xf numFmtId="0" fontId="42" fillId="21" borderId="15" applyNumberFormat="0" applyAlignment="0" applyProtection="0"/>
    <xf numFmtId="0" fontId="43" fillId="21" borderId="14" applyNumberFormat="0" applyAlignment="0" applyProtection="0"/>
    <xf numFmtId="0" fontId="44" fillId="0" borderId="16" applyNumberFormat="0" applyFill="0" applyAlignment="0" applyProtection="0"/>
    <xf numFmtId="0" fontId="45" fillId="22" borderId="17"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19" applyNumberFormat="0" applyFill="0" applyAlignment="0" applyProtection="0"/>
    <xf numFmtId="0" fontId="4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49" fillId="47" borderId="0" applyNumberFormat="0" applyBorder="0" applyAlignment="0" applyProtection="0"/>
    <xf numFmtId="0" fontId="7" fillId="49"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48"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52" borderId="0" applyNumberFormat="0" applyBorder="0" applyAlignment="0" applyProtection="0"/>
    <xf numFmtId="0" fontId="7" fillId="50" borderId="0" applyNumberFormat="0" applyBorder="0" applyAlignment="0" applyProtection="0"/>
    <xf numFmtId="0" fontId="7" fillId="53" borderId="0" applyNumberFormat="0" applyBorder="0" applyAlignment="0" applyProtection="0"/>
    <xf numFmtId="0" fontId="8" fillId="54" borderId="0" applyNumberFormat="0" applyBorder="0" applyAlignment="0" applyProtection="0"/>
    <xf numFmtId="0" fontId="8" fillId="52" borderId="0" applyNumberFormat="0" applyBorder="0" applyAlignment="0" applyProtection="0"/>
    <xf numFmtId="0" fontId="8" fillId="55" borderId="0" applyNumberFormat="0" applyBorder="0" applyAlignment="0" applyProtection="0"/>
    <xf numFmtId="0" fontId="8" fillId="56" borderId="0" applyNumberFormat="0" applyBorder="0" applyAlignment="0" applyProtection="0"/>
    <xf numFmtId="0" fontId="8" fillId="57" borderId="0" applyNumberFormat="0" applyBorder="0" applyAlignment="0" applyProtection="0"/>
    <xf numFmtId="0" fontId="8" fillId="55" borderId="0" applyNumberFormat="0" applyBorder="0" applyAlignment="0" applyProtection="0"/>
    <xf numFmtId="0" fontId="8" fillId="6" borderId="0" applyNumberFormat="0" applyBorder="0" applyAlignment="0" applyProtection="0"/>
    <xf numFmtId="0" fontId="10" fillId="3" borderId="3" applyNumberFormat="0" applyAlignment="0" applyProtection="0"/>
    <xf numFmtId="0" fontId="51" fillId="58" borderId="20" applyNumberFormat="0" applyAlignment="0" applyProtection="0"/>
    <xf numFmtId="43" fontId="5"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5" fillId="0" borderId="0"/>
    <xf numFmtId="44" fontId="1"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alignment wrapText="1"/>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alignment wrapText="1"/>
    </xf>
    <xf numFmtId="44" fontId="7"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0"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0" fontId="22" fillId="0" borderId="0"/>
    <xf numFmtId="0" fontId="22" fillId="0" borderId="0"/>
    <xf numFmtId="0" fontId="22" fillId="0" borderId="21"/>
    <xf numFmtId="0" fontId="52" fillId="0" borderId="0" applyNumberFormat="0" applyFill="0" applyBorder="0" applyAlignment="0" applyProtection="0"/>
    <xf numFmtId="0" fontId="4" fillId="0" borderId="0"/>
    <xf numFmtId="0" fontId="59" fillId="0" borderId="22" applyNumberFormat="0" applyFill="0" applyAlignment="0" applyProtection="0"/>
    <xf numFmtId="0" fontId="60" fillId="0" borderId="5" applyNumberFormat="0" applyFill="0" applyAlignment="0" applyProtection="0"/>
    <xf numFmtId="0" fontId="61" fillId="0" borderId="23" applyNumberFormat="0" applyFill="0" applyAlignment="0" applyProtection="0"/>
    <xf numFmtId="0" fontId="61" fillId="0" borderId="0" applyNumberFormat="0" applyFill="0" applyBorder="0" applyAlignment="0" applyProtection="0"/>
    <xf numFmtId="0" fontId="62" fillId="48" borderId="3" applyNumberFormat="0" applyAlignment="0" applyProtection="0"/>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54" fillId="59" borderId="21"/>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 fillId="0" borderId="0"/>
    <xf numFmtId="0" fontId="64" fillId="0" borderId="0"/>
    <xf numFmtId="0" fontId="1" fillId="0" borderId="0"/>
    <xf numFmtId="0" fontId="7" fillId="0" borderId="0"/>
    <xf numFmtId="0" fontId="4" fillId="0" borderId="0"/>
    <xf numFmtId="0" fontId="1" fillId="0" borderId="0"/>
    <xf numFmtId="0" fontId="1" fillId="0" borderId="0"/>
    <xf numFmtId="0" fontId="6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alignment wrapText="1"/>
    </xf>
    <xf numFmtId="0" fontId="4" fillId="0" borderId="0">
      <alignment wrapText="1"/>
    </xf>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wrapText="1"/>
    </xf>
    <xf numFmtId="0" fontId="1" fillId="0" borderId="0"/>
    <xf numFmtId="0" fontId="1" fillId="0" borderId="0"/>
    <xf numFmtId="0" fontId="4" fillId="0" borderId="0">
      <alignment wrapText="1"/>
    </xf>
    <xf numFmtId="0" fontId="5" fillId="0" borderId="0"/>
    <xf numFmtId="0" fontId="4" fillId="0" borderId="0">
      <alignment wrapText="1"/>
    </xf>
    <xf numFmtId="0" fontId="5" fillId="0" borderId="0"/>
    <xf numFmtId="0" fontId="4" fillId="0" borderId="0">
      <alignment wrapText="1"/>
    </xf>
    <xf numFmtId="0" fontId="50" fillId="0" borderId="0"/>
    <xf numFmtId="0" fontId="5" fillId="0" borderId="0">
      <alignment vertical="top"/>
    </xf>
    <xf numFmtId="0" fontId="4" fillId="0" borderId="0"/>
    <xf numFmtId="0" fontId="5" fillId="0" borderId="0">
      <alignment vertical="top"/>
    </xf>
    <xf numFmtId="0" fontId="4" fillId="0" borderId="0"/>
    <xf numFmtId="0" fontId="5" fillId="0" borderId="0"/>
    <xf numFmtId="0" fontId="1" fillId="0" borderId="0"/>
    <xf numFmtId="0" fontId="1" fillId="0" borderId="0"/>
    <xf numFmtId="0" fontId="5" fillId="0" borderId="0"/>
    <xf numFmtId="0" fontId="1" fillId="0" borderId="0"/>
    <xf numFmtId="0" fontId="1" fillId="0" borderId="0"/>
    <xf numFmtId="0" fontId="4" fillId="0" borderId="0"/>
    <xf numFmtId="0" fontId="5" fillId="0" borderId="0">
      <alignment vertical="top"/>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5" fillId="0" borderId="0"/>
    <xf numFmtId="0" fontId="5"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4" fillId="0" borderId="0"/>
    <xf numFmtId="0" fontId="7" fillId="16" borderId="8" applyNumberFormat="0" applyFont="0" applyAlignment="0" applyProtection="0"/>
    <xf numFmtId="0" fontId="1" fillId="23" borderId="18" applyNumberFormat="0" applyFont="0" applyAlignment="0" applyProtection="0"/>
    <xf numFmtId="0" fontId="5" fillId="16" borderId="8" applyNumberFormat="0" applyFont="0" applyAlignment="0" applyProtection="0"/>
    <xf numFmtId="0" fontId="66" fillId="61" borderId="2" applyBorder="0">
      <alignment horizontal="centerContinuous"/>
    </xf>
    <xf numFmtId="0" fontId="57" fillId="62" borderId="24" applyBorder="0">
      <alignment horizontal="centerContinuous"/>
    </xf>
    <xf numFmtId="0" fontId="58" fillId="3" borderId="25" applyNumberFormat="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alignment vertical="top"/>
    </xf>
    <xf numFmtId="0" fontId="22" fillId="0" borderId="0"/>
    <xf numFmtId="0" fontId="22" fillId="0" borderId="0"/>
    <xf numFmtId="0" fontId="5" fillId="0" borderId="0">
      <alignment vertical="top"/>
    </xf>
    <xf numFmtId="0" fontId="5" fillId="0" borderId="0">
      <alignment vertical="top"/>
    </xf>
    <xf numFmtId="0" fontId="5" fillId="0" borderId="0" applyNumberFormat="0" applyBorder="0" applyAlignment="0"/>
    <xf numFmtId="0" fontId="22" fillId="0" borderId="21"/>
    <xf numFmtId="0" fontId="22" fillId="0" borderId="21"/>
    <xf numFmtId="0" fontId="55" fillId="60" borderId="0"/>
    <xf numFmtId="0" fontId="56" fillId="60" borderId="0"/>
    <xf numFmtId="0" fontId="63" fillId="0" borderId="0" applyNumberFormat="0" applyFill="0" applyBorder="0" applyAlignment="0" applyProtection="0"/>
    <xf numFmtId="0" fontId="26" fillId="0" borderId="26" applyNumberFormat="0" applyFill="0" applyAlignment="0" applyProtection="0"/>
    <xf numFmtId="0" fontId="54" fillId="0" borderId="27"/>
    <xf numFmtId="0" fontId="54" fillId="0" borderId="27"/>
    <xf numFmtId="0" fontId="54" fillId="0" borderId="21"/>
    <xf numFmtId="0" fontId="54" fillId="0" borderId="21"/>
    <xf numFmtId="0" fontId="53" fillId="0" borderId="0" applyNumberFormat="0" applyFill="0" applyBorder="0" applyAlignment="0" applyProtection="0"/>
    <xf numFmtId="0" fontId="4" fillId="0" borderId="0"/>
    <xf numFmtId="0" fontId="67" fillId="0" borderId="0" applyNumberFormat="0" applyFill="0" applyBorder="0" applyAlignment="0" applyProtection="0">
      <alignment vertical="top"/>
      <protection locked="0"/>
    </xf>
    <xf numFmtId="0" fontId="1" fillId="0" borderId="0"/>
    <xf numFmtId="0" fontId="64" fillId="0" borderId="0"/>
    <xf numFmtId="0" fontId="5" fillId="0" borderId="0">
      <alignment vertical="top"/>
    </xf>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xf numFmtId="9" fontId="5" fillId="0" borderId="0" applyFont="0" applyFill="0" applyBorder="0" applyAlignment="0" applyProtection="0">
      <alignment vertical="top"/>
    </xf>
    <xf numFmtId="0" fontId="5" fillId="0" borderId="0"/>
    <xf numFmtId="0" fontId="1" fillId="0" borderId="0"/>
  </cellStyleXfs>
  <cellXfs count="73">
    <xf numFmtId="0" fontId="0" fillId="0" borderId="0" xfId="0"/>
    <xf numFmtId="43" fontId="28" fillId="0" borderId="0" xfId="0" applyNumberFormat="1" applyFont="1" applyFill="1"/>
    <xf numFmtId="41" fontId="28" fillId="0" borderId="0" xfId="4" applyNumberFormat="1" applyFont="1" applyFill="1"/>
    <xf numFmtId="169" fontId="28" fillId="0" borderId="0" xfId="4" applyNumberFormat="1" applyFont="1" applyFill="1"/>
    <xf numFmtId="37" fontId="28" fillId="0" borderId="0" xfId="4" applyNumberFormat="1" applyFont="1" applyFill="1"/>
    <xf numFmtId="168" fontId="28" fillId="0" borderId="0" xfId="4" applyNumberFormat="1" applyFont="1" applyFill="1"/>
    <xf numFmtId="10" fontId="28" fillId="0" borderId="0" xfId="3" applyNumberFormat="1" applyFont="1" applyFill="1" applyAlignment="1">
      <alignment horizontal="center"/>
    </xf>
    <xf numFmtId="164" fontId="28" fillId="0" borderId="0" xfId="4" quotePrefix="1" applyNumberFormat="1" applyFont="1" applyFill="1" applyAlignment="1">
      <alignment horizontal="center"/>
    </xf>
    <xf numFmtId="0" fontId="27" fillId="0" borderId="0" xfId="6" applyFont="1" applyFill="1"/>
    <xf numFmtId="0" fontId="27" fillId="0" borderId="0" xfId="5" applyFont="1" applyFill="1" applyAlignment="1">
      <alignment horizontal="right"/>
    </xf>
    <xf numFmtId="0" fontId="28" fillId="0" borderId="0" xfId="5" applyFont="1" applyFill="1"/>
    <xf numFmtId="44" fontId="28" fillId="0" borderId="0" xfId="4" applyNumberFormat="1" applyFont="1" applyFill="1"/>
    <xf numFmtId="4" fontId="28" fillId="0" borderId="0" xfId="1" applyNumberFormat="1" applyFont="1" applyFill="1"/>
    <xf numFmtId="17" fontId="28" fillId="0" borderId="0" xfId="4" applyNumberFormat="1" applyFont="1" applyFill="1" applyBorder="1" applyAlignment="1">
      <alignment horizontal="center"/>
    </xf>
    <xf numFmtId="10" fontId="28" fillId="0" borderId="0" xfId="3" applyNumberFormat="1" applyFont="1" applyFill="1" applyBorder="1" applyAlignment="1">
      <alignment horizontal="left"/>
    </xf>
    <xf numFmtId="43" fontId="27" fillId="0" borderId="0" xfId="1" applyFont="1" applyFill="1" applyBorder="1" applyAlignment="1">
      <alignment horizontal="left"/>
    </xf>
    <xf numFmtId="43" fontId="28" fillId="0" borderId="0" xfId="1" applyFont="1" applyFill="1" applyBorder="1" applyAlignment="1">
      <alignment horizontal="left"/>
    </xf>
    <xf numFmtId="165" fontId="27" fillId="0" borderId="0" xfId="1" applyNumberFormat="1" applyFont="1" applyFill="1"/>
    <xf numFmtId="0" fontId="27" fillId="0" borderId="0" xfId="4" applyFont="1" applyFill="1"/>
    <xf numFmtId="43" fontId="27" fillId="0" borderId="0" xfId="1" applyFont="1" applyFill="1"/>
    <xf numFmtId="0" fontId="28" fillId="0" borderId="0" xfId="4" applyFont="1" applyFill="1" applyBorder="1" applyAlignment="1">
      <alignment horizontal="center"/>
    </xf>
    <xf numFmtId="0" fontId="28" fillId="0" borderId="1" xfId="4" applyFont="1" applyFill="1" applyBorder="1" applyAlignment="1">
      <alignment horizontal="center"/>
    </xf>
    <xf numFmtId="0" fontId="28" fillId="0" borderId="0" xfId="4" applyFont="1" applyFill="1" applyAlignment="1">
      <alignment horizontal="center"/>
    </xf>
    <xf numFmtId="0" fontId="27" fillId="0" borderId="0" xfId="4" applyNumberFormat="1" applyFont="1" applyFill="1"/>
    <xf numFmtId="0" fontId="28" fillId="0" borderId="0" xfId="4" applyFont="1" applyFill="1"/>
    <xf numFmtId="43" fontId="28" fillId="0" borderId="0" xfId="1" applyFont="1" applyFill="1" applyBorder="1"/>
    <xf numFmtId="0" fontId="28" fillId="0" borderId="0" xfId="4" applyNumberFormat="1" applyFont="1" applyFill="1" applyAlignment="1">
      <alignment horizontal="center"/>
    </xf>
    <xf numFmtId="0" fontId="27" fillId="0" borderId="0" xfId="4" applyFont="1" applyFill="1" applyAlignment="1">
      <alignment horizontal="center"/>
    </xf>
    <xf numFmtId="43" fontId="27" fillId="0" borderId="0" xfId="1" applyFont="1" applyFill="1" applyBorder="1" applyAlignment="1">
      <alignment horizontal="center"/>
    </xf>
    <xf numFmtId="0" fontId="29" fillId="0" borderId="0" xfId="4" applyNumberFormat="1" applyFont="1" applyFill="1" applyBorder="1" applyAlignment="1">
      <alignment horizontal="center"/>
    </xf>
    <xf numFmtId="17" fontId="27" fillId="0" borderId="1" xfId="5" applyNumberFormat="1" applyFont="1" applyFill="1" applyBorder="1" applyAlignment="1">
      <alignment horizontal="center"/>
    </xf>
    <xf numFmtId="17" fontId="27" fillId="0" borderId="1" xfId="4" applyNumberFormat="1" applyFont="1" applyFill="1" applyBorder="1" applyAlignment="1">
      <alignment horizontal="center"/>
    </xf>
    <xf numFmtId="0" fontId="29" fillId="0" borderId="0" xfId="4" applyNumberFormat="1" applyFont="1" applyFill="1" applyBorder="1" applyAlignment="1">
      <alignment horizontal="left"/>
    </xf>
    <xf numFmtId="43" fontId="28" fillId="0" borderId="0" xfId="1" applyFont="1" applyFill="1" applyBorder="1" applyAlignment="1">
      <alignment horizontal="center"/>
    </xf>
    <xf numFmtId="0" fontId="28" fillId="0" borderId="0" xfId="4" applyNumberFormat="1" applyFont="1" applyFill="1"/>
    <xf numFmtId="43" fontId="28" fillId="0" borderId="0" xfId="1" applyFont="1" applyFill="1"/>
    <xf numFmtId="43" fontId="27" fillId="0" borderId="2" xfId="1" applyFont="1" applyFill="1" applyBorder="1"/>
    <xf numFmtId="43" fontId="28" fillId="0" borderId="0" xfId="4" applyNumberFormat="1" applyFont="1" applyFill="1"/>
    <xf numFmtId="0" fontId="28" fillId="0" borderId="0" xfId="4" applyFont="1" applyFill="1" applyBorder="1"/>
    <xf numFmtId="0" fontId="29" fillId="0" borderId="0" xfId="4" applyNumberFormat="1" applyFont="1" applyFill="1"/>
    <xf numFmtId="44" fontId="28" fillId="0" borderId="0" xfId="2" applyFont="1" applyFill="1"/>
    <xf numFmtId="165" fontId="28" fillId="0" borderId="0" xfId="1" applyNumberFormat="1" applyFont="1" applyFill="1" applyBorder="1"/>
    <xf numFmtId="166" fontId="28" fillId="0" borderId="0" xfId="2" applyNumberFormat="1" applyFont="1" applyFill="1"/>
    <xf numFmtId="165" fontId="28" fillId="0" borderId="0" xfId="1" applyNumberFormat="1" applyFont="1" applyFill="1"/>
    <xf numFmtId="166" fontId="28" fillId="0" borderId="2" xfId="2" applyNumberFormat="1" applyFont="1" applyFill="1" applyBorder="1"/>
    <xf numFmtId="166" fontId="27" fillId="0" borderId="2" xfId="2" applyNumberFormat="1" applyFont="1" applyFill="1" applyBorder="1"/>
    <xf numFmtId="0" fontId="27" fillId="0" borderId="0" xfId="1" applyNumberFormat="1" applyFont="1" applyFill="1"/>
    <xf numFmtId="3" fontId="27" fillId="0" borderId="0" xfId="1" applyNumberFormat="1" applyFont="1" applyFill="1"/>
    <xf numFmtId="0" fontId="28" fillId="0" borderId="0" xfId="1" applyNumberFormat="1" applyFont="1" applyFill="1"/>
    <xf numFmtId="43" fontId="28" fillId="0" borderId="0" xfId="1" applyNumberFormat="1" applyFont="1" applyFill="1"/>
    <xf numFmtId="44" fontId="27" fillId="0" borderId="0" xfId="2" applyFont="1" applyFill="1"/>
    <xf numFmtId="44" fontId="27" fillId="0" borderId="0" xfId="2" applyNumberFormat="1" applyFont="1" applyFill="1"/>
    <xf numFmtId="10" fontId="28" fillId="0" borderId="0" xfId="3" applyNumberFormat="1" applyFont="1" applyFill="1" applyAlignment="1">
      <alignment horizontal="right"/>
    </xf>
    <xf numFmtId="43" fontId="28" fillId="0" borderId="0" xfId="1" applyFont="1" applyFill="1" applyBorder="1" applyAlignment="1">
      <alignment horizontal="right"/>
    </xf>
    <xf numFmtId="165" fontId="28" fillId="0" borderId="0" xfId="1" applyNumberFormat="1" applyFont="1" applyFill="1" applyAlignment="1">
      <alignment horizontal="right"/>
    </xf>
    <xf numFmtId="43" fontId="27" fillId="0" borderId="0" xfId="1" applyFont="1" applyFill="1" applyBorder="1" applyAlignment="1">
      <alignment horizontal="right"/>
    </xf>
    <xf numFmtId="10" fontId="28" fillId="0" borderId="0" xfId="3" applyNumberFormat="1" applyFont="1" applyFill="1"/>
    <xf numFmtId="43" fontId="28" fillId="0" borderId="0" xfId="1" applyNumberFormat="1" applyFont="1" applyFill="1" applyAlignment="1">
      <alignment horizontal="right"/>
    </xf>
    <xf numFmtId="43" fontId="27" fillId="0" borderId="0" xfId="1" applyFont="1" applyFill="1" applyBorder="1"/>
    <xf numFmtId="167" fontId="28" fillId="0" borderId="0" xfId="3" applyNumberFormat="1" applyFont="1" applyFill="1" applyAlignment="1">
      <alignment horizontal="right"/>
    </xf>
    <xf numFmtId="9" fontId="28" fillId="0" borderId="0" xfId="3" applyFont="1" applyFill="1" applyAlignment="1">
      <alignment horizontal="right"/>
    </xf>
    <xf numFmtId="8" fontId="28" fillId="0" borderId="0" xfId="1" applyNumberFormat="1" applyFont="1" applyFill="1"/>
    <xf numFmtId="9" fontId="28" fillId="0" borderId="0" xfId="3" applyFont="1" applyFill="1" applyBorder="1" applyAlignment="1">
      <alignment horizontal="left"/>
    </xf>
    <xf numFmtId="0" fontId="70" fillId="0" borderId="0" xfId="32" applyNumberFormat="1" applyFont="1"/>
    <xf numFmtId="0" fontId="28" fillId="0" borderId="0" xfId="5" applyNumberFormat="1" applyFont="1" applyFill="1" applyAlignment="1">
      <alignment horizontal="right" wrapText="1"/>
    </xf>
    <xf numFmtId="166" fontId="28" fillId="0" borderId="1" xfId="2" applyNumberFormat="1" applyFont="1" applyFill="1" applyBorder="1"/>
    <xf numFmtId="0" fontId="28" fillId="0" borderId="0" xfId="1" applyNumberFormat="1" applyFont="1" applyFill="1" applyAlignment="1">
      <alignment horizontal="right"/>
    </xf>
    <xf numFmtId="166" fontId="28" fillId="0" borderId="0" xfId="2" applyNumberFormat="1" applyFont="1" applyFill="1" applyAlignment="1">
      <alignment horizontal="right"/>
    </xf>
    <xf numFmtId="8" fontId="28" fillId="0" borderId="0" xfId="5" applyNumberFormat="1" applyFont="1" applyFill="1"/>
    <xf numFmtId="43" fontId="27" fillId="0" borderId="0" xfId="4" applyNumberFormat="1" applyFont="1" applyFill="1"/>
    <xf numFmtId="44" fontId="28" fillId="0" borderId="28" xfId="5" applyNumberFormat="1" applyFont="1" applyFill="1" applyBorder="1"/>
    <xf numFmtId="44" fontId="28" fillId="0" borderId="1" xfId="5" applyNumberFormat="1" applyFont="1" applyFill="1" applyBorder="1"/>
    <xf numFmtId="44" fontId="28" fillId="0" borderId="0" xfId="2" applyFont="1" applyFill="1" applyAlignment="1">
      <alignment horizontal="right"/>
    </xf>
  </cellXfs>
  <cellStyles count="1541">
    <cellStyle name="20% - Accent1" xfId="191" builtinId="30" customBuiltin="1"/>
    <cellStyle name="20% - Accent1 2" xfId="7"/>
    <cellStyle name="20% - Accent1 3" xfId="214"/>
    <cellStyle name="20% - Accent2" xfId="195" builtinId="34" customBuiltin="1"/>
    <cellStyle name="20% - Accent2 2" xfId="215"/>
    <cellStyle name="20% - Accent3" xfId="199" builtinId="38" customBuiltin="1"/>
    <cellStyle name="20% - Accent3 2" xfId="216"/>
    <cellStyle name="20% - Accent4" xfId="203" builtinId="42" customBuiltin="1"/>
    <cellStyle name="20% - Accent4 2" xfId="8"/>
    <cellStyle name="20% - Accent4 3" xfId="217"/>
    <cellStyle name="20% - Accent5" xfId="207" builtinId="46" customBuiltin="1"/>
    <cellStyle name="20% - Accent5 2" xfId="218"/>
    <cellStyle name="20% - Accent6" xfId="211" builtinId="50" customBuiltin="1"/>
    <cellStyle name="20% - Accent6 2" xfId="219"/>
    <cellStyle name="40% - Accent1" xfId="192" builtinId="31" customBuiltin="1"/>
    <cellStyle name="40% - Accent1 2" xfId="9"/>
    <cellStyle name="40% - Accent1 3" xfId="220"/>
    <cellStyle name="40% - Accent2" xfId="196" builtinId="35" customBuiltin="1"/>
    <cellStyle name="40% - Accent2 2" xfId="221"/>
    <cellStyle name="40% - Accent3" xfId="200" builtinId="39" customBuiltin="1"/>
    <cellStyle name="40% - Accent3 2" xfId="222"/>
    <cellStyle name="40% - Accent4" xfId="204" builtinId="43" customBuiltin="1"/>
    <cellStyle name="40% - Accent4 2" xfId="10"/>
    <cellStyle name="40% - Accent4 3" xfId="223"/>
    <cellStyle name="40% - Accent5" xfId="208" builtinId="47" customBuiltin="1"/>
    <cellStyle name="40% - Accent5 2" xfId="11"/>
    <cellStyle name="40% - Accent6" xfId="212" builtinId="51" customBuiltin="1"/>
    <cellStyle name="40% - Accent6 2" xfId="12"/>
    <cellStyle name="40% - Accent6 3" xfId="224"/>
    <cellStyle name="60% - Accent1" xfId="193" builtinId="32" customBuiltin="1"/>
    <cellStyle name="60% - Accent1 2" xfId="13"/>
    <cellStyle name="60% - Accent1 3" xfId="225"/>
    <cellStyle name="60% - Accent2" xfId="197" builtinId="36" customBuiltin="1"/>
    <cellStyle name="60% - Accent2 2" xfId="14"/>
    <cellStyle name="60% - Accent3" xfId="201" builtinId="40" customBuiltin="1"/>
    <cellStyle name="60% - Accent3 2" xfId="15"/>
    <cellStyle name="60% - Accent3 3" xfId="226"/>
    <cellStyle name="60% - Accent4" xfId="205" builtinId="44" customBuiltin="1"/>
    <cellStyle name="60% - Accent4 2" xfId="16"/>
    <cellStyle name="60% - Accent4 3" xfId="227"/>
    <cellStyle name="60% - Accent5" xfId="209" builtinId="48" customBuiltin="1"/>
    <cellStyle name="60% - Accent5 2" xfId="17"/>
    <cellStyle name="60% - Accent6" xfId="213" builtinId="52" customBuiltin="1"/>
    <cellStyle name="60% - Accent6 2" xfId="228"/>
    <cellStyle name="Accent1" xfId="190" builtinId="29" customBuiltin="1"/>
    <cellStyle name="Accent1 2" xfId="18"/>
    <cellStyle name="Accent1 3" xfId="229"/>
    <cellStyle name="Accent2" xfId="194" builtinId="33" customBuiltin="1"/>
    <cellStyle name="Accent2 2" xfId="19"/>
    <cellStyle name="Accent3" xfId="198" builtinId="37" customBuiltin="1"/>
    <cellStyle name="Accent3 2" xfId="20"/>
    <cellStyle name="Accent4" xfId="202" builtinId="41" customBuiltin="1"/>
    <cellStyle name="Accent4 2" xfId="230"/>
    <cellStyle name="Accent5" xfId="206" builtinId="45" customBuiltin="1"/>
    <cellStyle name="Accent5 2" xfId="231"/>
    <cellStyle name="Accent6" xfId="210" builtinId="49" customBuiltin="1"/>
    <cellStyle name="Accent6 2" xfId="21"/>
    <cellStyle name="Accounting" xfId="22"/>
    <cellStyle name="Accounting 2" xfId="23"/>
    <cellStyle name="Accounting 3" xfId="24"/>
    <cellStyle name="Accounting_Thurston" xfId="25"/>
    <cellStyle name="Bad" xfId="180" builtinId="27" customBuiltin="1"/>
    <cellStyle name="Bad 2" xfId="26"/>
    <cellStyle name="Budget" xfId="27"/>
    <cellStyle name="Budget 2" xfId="28"/>
    <cellStyle name="Budget 3" xfId="29"/>
    <cellStyle name="Budget_Thurston" xfId="30"/>
    <cellStyle name="Calculation" xfId="184" builtinId="22" customBuiltin="1"/>
    <cellStyle name="Calculation 2" xfId="31"/>
    <cellStyle name="Calculation 3" xfId="232"/>
    <cellStyle name="Check Cell" xfId="186" builtinId="23" customBuiltin="1"/>
    <cellStyle name="Check Cell 2" xfId="233"/>
    <cellStyle name="Comma" xfId="1" builtinId="3"/>
    <cellStyle name="Comma 10" xfId="32"/>
    <cellStyle name="Comma 11" xfId="33"/>
    <cellStyle name="Comma 12" xfId="34"/>
    <cellStyle name="Comma 13" xfId="35"/>
    <cellStyle name="Comma 14" xfId="36"/>
    <cellStyle name="Comma 15" xfId="37"/>
    <cellStyle name="Comma 16" xfId="38"/>
    <cellStyle name="Comma 17" xfId="132"/>
    <cellStyle name="Comma 17 2" xfId="234"/>
    <cellStyle name="Comma 17 3" xfId="235"/>
    <cellStyle name="Comma 17 4" xfId="236"/>
    <cellStyle name="Comma 18" xfId="237"/>
    <cellStyle name="Comma 18 2" xfId="238"/>
    <cellStyle name="Comma 18 3" xfId="239"/>
    <cellStyle name="Comma 19" xfId="240"/>
    <cellStyle name="Comma 19 2" xfId="241"/>
    <cellStyle name="Comma 2" xfId="39"/>
    <cellStyle name="Comma 2 2" xfId="40"/>
    <cellStyle name="Comma 2 2 2" xfId="242"/>
    <cellStyle name="Comma 2 2 3" xfId="243"/>
    <cellStyle name="Comma 2 3" xfId="41"/>
    <cellStyle name="Comma 2 3 2" xfId="244"/>
    <cellStyle name="Comma 2 4" xfId="133"/>
    <cellStyle name="Comma 3" xfId="42"/>
    <cellStyle name="Comma 3 2" xfId="43"/>
    <cellStyle name="Comma 3 2 2" xfId="44"/>
    <cellStyle name="Comma 3 3" xfId="45"/>
    <cellStyle name="Comma 3 3 2" xfId="245"/>
    <cellStyle name="Comma 4" xfId="46"/>
    <cellStyle name="Comma 4 2" xfId="47"/>
    <cellStyle name="Comma 4 2 2" xfId="135"/>
    <cellStyle name="Comma 4 2 2 2" xfId="246"/>
    <cellStyle name="Comma 4 2 3" xfId="247"/>
    <cellStyle name="Comma 4 2 3 2" xfId="248"/>
    <cellStyle name="Comma 4 2 3 3" xfId="249"/>
    <cellStyle name="Comma 4 2 4" xfId="250"/>
    <cellStyle name="Comma 4 2 4 2" xfId="251"/>
    <cellStyle name="Comma 4 2 4 3" xfId="252"/>
    <cellStyle name="Comma 4 2 5" xfId="253"/>
    <cellStyle name="Comma 4 2 5 2" xfId="254"/>
    <cellStyle name="Comma 4 2 5 3" xfId="255"/>
    <cellStyle name="Comma 4 2 6" xfId="256"/>
    <cellStyle name="Comma 4 2 6 2" xfId="257"/>
    <cellStyle name="Comma 4 2 6 3" xfId="258"/>
    <cellStyle name="Comma 4 2 7" xfId="259"/>
    <cellStyle name="Comma 4 2 7 2" xfId="260"/>
    <cellStyle name="Comma 4 2 7 3" xfId="261"/>
    <cellStyle name="Comma 4 2 8" xfId="262"/>
    <cellStyle name="Comma 4 3" xfId="48"/>
    <cellStyle name="Comma 4 3 2" xfId="263"/>
    <cellStyle name="Comma 4 3 2 2" xfId="264"/>
    <cellStyle name="Comma 4 3 3" xfId="265"/>
    <cellStyle name="Comma 4 3 3 2" xfId="266"/>
    <cellStyle name="Comma 4 3 3 3" xfId="267"/>
    <cellStyle name="Comma 4 3 4" xfId="268"/>
    <cellStyle name="Comma 4 3 4 2" xfId="269"/>
    <cellStyle name="Comma 4 3 4 3" xfId="270"/>
    <cellStyle name="Comma 4 3 5" xfId="271"/>
    <cellStyle name="Comma 4 4" xfId="49"/>
    <cellStyle name="Comma 4 4 2" xfId="272"/>
    <cellStyle name="Comma 4 4 2 2" xfId="273"/>
    <cellStyle name="Comma 4 4 3" xfId="274"/>
    <cellStyle name="Comma 4 4 3 2" xfId="275"/>
    <cellStyle name="Comma 4 4 3 3" xfId="276"/>
    <cellStyle name="Comma 4 4 4" xfId="277"/>
    <cellStyle name="Comma 4 4 4 2" xfId="278"/>
    <cellStyle name="Comma 4 4 4 3" xfId="279"/>
    <cellStyle name="Comma 4 4 5" xfId="280"/>
    <cellStyle name="Comma 4 5" xfId="50"/>
    <cellStyle name="Comma 4 5 2" xfId="281"/>
    <cellStyle name="Comma 4 6" xfId="134"/>
    <cellStyle name="Comma 4 6 2" xfId="282"/>
    <cellStyle name="Comma 4 6 3" xfId="283"/>
    <cellStyle name="Comma 4 7" xfId="284"/>
    <cellStyle name="Comma 4 8" xfId="285"/>
    <cellStyle name="Comma 5" xfId="51"/>
    <cellStyle name="Comma 5 2" xfId="136"/>
    <cellStyle name="Comma 5 2 2" xfId="286"/>
    <cellStyle name="Comma 5 3" xfId="287"/>
    <cellStyle name="Comma 5 3 2" xfId="288"/>
    <cellStyle name="Comma 5 3 3" xfId="289"/>
    <cellStyle name="Comma 5 4" xfId="290"/>
    <cellStyle name="Comma 5 4 2" xfId="291"/>
    <cellStyle name="Comma 5 4 3" xfId="292"/>
    <cellStyle name="Comma 5 5" xfId="293"/>
    <cellStyle name="Comma 6" xfId="52"/>
    <cellStyle name="Comma 6 2" xfId="294"/>
    <cellStyle name="Comma 6 3" xfId="295"/>
    <cellStyle name="Comma 6 3 2" xfId="296"/>
    <cellStyle name="Comma 6 3 3" xfId="297"/>
    <cellStyle name="Comma 6 4" xfId="298"/>
    <cellStyle name="Comma 6 4 2" xfId="299"/>
    <cellStyle name="Comma 6 4 3" xfId="300"/>
    <cellStyle name="Comma 6 5" xfId="301"/>
    <cellStyle name="Comma 6 5 2" xfId="302"/>
    <cellStyle name="Comma 6 5 3" xfId="303"/>
    <cellStyle name="Comma 6 6" xfId="304"/>
    <cellStyle name="Comma 7" xfId="53"/>
    <cellStyle name="Comma 7 2" xfId="305"/>
    <cellStyle name="Comma 8" xfId="54"/>
    <cellStyle name="Comma 9" xfId="55"/>
    <cellStyle name="Comma(2)" xfId="56"/>
    <cellStyle name="Comma(2) 2" xfId="306"/>
    <cellStyle name="Comma0 - Style2" xfId="57"/>
    <cellStyle name="Comma1 - Style1" xfId="58"/>
    <cellStyle name="Comments" xfId="59"/>
    <cellStyle name="Currency" xfId="2" builtinId="4"/>
    <cellStyle name="Currency 10" xfId="307"/>
    <cellStyle name="Currency 10 2" xfId="308"/>
    <cellStyle name="Currency 2" xfId="60"/>
    <cellStyle name="Currency 2 2" xfId="61"/>
    <cellStyle name="Currency 2 2 2" xfId="309"/>
    <cellStyle name="Currency 2 3" xfId="137"/>
    <cellStyle name="Currency 2 3 2" xfId="310"/>
    <cellStyle name="Currency 2 4" xfId="311"/>
    <cellStyle name="Currency 2 4 2" xfId="312"/>
    <cellStyle name="Currency 2 5" xfId="313"/>
    <cellStyle name="Currency 3" xfId="62"/>
    <cellStyle name="Currency 3 2" xfId="139"/>
    <cellStyle name="Currency 3 2 2" xfId="314"/>
    <cellStyle name="Currency 3 2 2 2" xfId="315"/>
    <cellStyle name="Currency 3 2 2 2 2" xfId="316"/>
    <cellStyle name="Currency 3 2 2 2 3" xfId="317"/>
    <cellStyle name="Currency 3 2 2 3" xfId="318"/>
    <cellStyle name="Currency 3 2 2 3 2" xfId="319"/>
    <cellStyle name="Currency 3 2 2 3 3" xfId="320"/>
    <cellStyle name="Currency 3 2 2 4" xfId="321"/>
    <cellStyle name="Currency 3 2 2 5" xfId="322"/>
    <cellStyle name="Currency 3 2 3" xfId="323"/>
    <cellStyle name="Currency 3 2 3 2" xfId="324"/>
    <cellStyle name="Currency 3 2 3 3" xfId="325"/>
    <cellStyle name="Currency 3 2 4" xfId="326"/>
    <cellStyle name="Currency 3 2 4 2" xfId="327"/>
    <cellStyle name="Currency 3 2 4 3" xfId="328"/>
    <cellStyle name="Currency 3 2 5" xfId="329"/>
    <cellStyle name="Currency 3 2 6" xfId="330"/>
    <cellStyle name="Currency 3 3" xfId="140"/>
    <cellStyle name="Currency 3 3 2" xfId="331"/>
    <cellStyle name="Currency 3 3 2 2" xfId="332"/>
    <cellStyle name="Currency 3 3 2 3" xfId="333"/>
    <cellStyle name="Currency 3 3 3" xfId="334"/>
    <cellStyle name="Currency 3 3 3 2" xfId="335"/>
    <cellStyle name="Currency 3 3 3 3" xfId="336"/>
    <cellStyle name="Currency 3 3 4" xfId="337"/>
    <cellStyle name="Currency 3 3 5" xfId="338"/>
    <cellStyle name="Currency 3 4" xfId="138"/>
    <cellStyle name="Currency 3 4 2" xfId="339"/>
    <cellStyle name="Currency 3 5" xfId="340"/>
    <cellStyle name="Currency 3 6" xfId="341"/>
    <cellStyle name="Currency 3 7" xfId="342"/>
    <cellStyle name="Currency 4" xfId="63"/>
    <cellStyle name="Currency 4 2" xfId="141"/>
    <cellStyle name="Currency 4 3" xfId="343"/>
    <cellStyle name="Currency 4 3 2" xfId="344"/>
    <cellStyle name="Currency 5" xfId="64"/>
    <cellStyle name="Currency 5 2" xfId="142"/>
    <cellStyle name="Currency 5 2 2" xfId="345"/>
    <cellStyle name="Currency 5 3" xfId="346"/>
    <cellStyle name="Currency 5 3 2" xfId="347"/>
    <cellStyle name="Currency 5 3 3" xfId="348"/>
    <cellStyle name="Currency 5 3 4" xfId="349"/>
    <cellStyle name="Currency 5 4" xfId="350"/>
    <cellStyle name="Currency 5 4 2" xfId="351"/>
    <cellStyle name="Currency 5 4 3" xfId="352"/>
    <cellStyle name="Currency 5 5" xfId="353"/>
    <cellStyle name="Currency 5 5 2" xfId="354"/>
    <cellStyle name="Currency 5 5 3" xfId="355"/>
    <cellStyle name="Currency 5 6" xfId="356"/>
    <cellStyle name="Currency 6" xfId="65"/>
    <cellStyle name="Currency 6 2" xfId="143"/>
    <cellStyle name="Currency 6 3" xfId="357"/>
    <cellStyle name="Currency 6 3 2" xfId="358"/>
    <cellStyle name="Currency 7" xfId="66"/>
    <cellStyle name="Currency 8" xfId="144"/>
    <cellStyle name="Currency 8 2" xfId="359"/>
    <cellStyle name="Currency 8 3" xfId="360"/>
    <cellStyle name="Currency 9" xfId="145"/>
    <cellStyle name="Currency 9 2" xfId="361"/>
    <cellStyle name="Currency 9 3" xfId="362"/>
    <cellStyle name="Custom - Style1" xfId="363"/>
    <cellStyle name="Custom - Style8" xfId="364"/>
    <cellStyle name="Data   - Style2" xfId="365"/>
    <cellStyle name="Data Enter" xfId="67"/>
    <cellStyle name="Explanatory Text" xfId="188" builtinId="53" customBuiltin="1"/>
    <cellStyle name="Explanatory Text 2" xfId="366"/>
    <cellStyle name="F9ReportControlStyle_ctpInquire" xfId="367"/>
    <cellStyle name="FactSheet" xfId="68"/>
    <cellStyle name="Good" xfId="179" builtinId="26" customBuiltin="1"/>
    <cellStyle name="Good 2" xfId="69"/>
    <cellStyle name="Heading 1" xfId="175" builtinId="16" customBuiltin="1"/>
    <cellStyle name="Heading 1 2" xfId="70"/>
    <cellStyle name="Heading 1 3" xfId="368"/>
    <cellStyle name="Heading 2" xfId="176" builtinId="17" customBuiltin="1"/>
    <cellStyle name="Heading 2 2" xfId="71"/>
    <cellStyle name="Heading 2 3" xfId="369"/>
    <cellStyle name="Heading 3" xfId="177" builtinId="18" customBuiltin="1"/>
    <cellStyle name="Heading 3 2" xfId="72"/>
    <cellStyle name="Heading 3 3" xfId="370"/>
    <cellStyle name="Heading 4" xfId="178" builtinId="19" customBuiltin="1"/>
    <cellStyle name="Heading 4 2" xfId="371"/>
    <cellStyle name="Hyperlink 2" xfId="73"/>
    <cellStyle name="Hyperlink 2 2" xfId="146"/>
    <cellStyle name="Hyperlink 3" xfId="74"/>
    <cellStyle name="Hyperlink 4" xfId="1523"/>
    <cellStyle name="Input" xfId="182" builtinId="20" customBuiltin="1"/>
    <cellStyle name="Input 2" xfId="372"/>
    <cellStyle name="input(0)" xfId="75"/>
    <cellStyle name="Input(2)" xfId="76"/>
    <cellStyle name="INT Paramter" xfId="373"/>
    <cellStyle name="INT Paramter 2" xfId="374"/>
    <cellStyle name="INT Paramter 3" xfId="375"/>
    <cellStyle name="INT Paramter_13008" xfId="376"/>
    <cellStyle name="Labels - Style3" xfId="377"/>
    <cellStyle name="Linked Cell" xfId="185" builtinId="24" customBuiltin="1"/>
    <cellStyle name="Linked Cell 2" xfId="77"/>
    <cellStyle name="Neutral" xfId="181" builtinId="28" customBuiltin="1"/>
    <cellStyle name="Neutral 2" xfId="78"/>
    <cellStyle name="New_normal" xfId="79"/>
    <cellStyle name="Normal" xfId="0" builtinId="0"/>
    <cellStyle name="Normal - Style1" xfId="80"/>
    <cellStyle name="Normal - Style2" xfId="81"/>
    <cellStyle name="Normal - Style3" xfId="82"/>
    <cellStyle name="Normal - Style4" xfId="83"/>
    <cellStyle name="Normal - Style5" xfId="84"/>
    <cellStyle name="Normal - Style6" xfId="378"/>
    <cellStyle name="Normal - Style7" xfId="379"/>
    <cellStyle name="Normal - Style8" xfId="380"/>
    <cellStyle name="Normal 10" xfId="85"/>
    <cellStyle name="Normal 10 2" xfId="381"/>
    <cellStyle name="Normal 10 2 2" xfId="382"/>
    <cellStyle name="Normal 10 2 2 2" xfId="383"/>
    <cellStyle name="Normal 10 2 2 2 2" xfId="384"/>
    <cellStyle name="Normal 10 2 2 2 2 2" xfId="385"/>
    <cellStyle name="Normal 10 2 2 2 2 3" xfId="386"/>
    <cellStyle name="Normal 10 2 2 2 2_13008" xfId="387"/>
    <cellStyle name="Normal 10 2 2 2 3" xfId="388"/>
    <cellStyle name="Normal 10 2 2 2 3 2" xfId="389"/>
    <cellStyle name="Normal 10 2 2 2 3 3" xfId="390"/>
    <cellStyle name="Normal 10 2 2 2 3_13008" xfId="391"/>
    <cellStyle name="Normal 10 2 2 2 4" xfId="392"/>
    <cellStyle name="Normal 10 2 2 2 5" xfId="393"/>
    <cellStyle name="Normal 10 2 2 2_13008" xfId="394"/>
    <cellStyle name="Normal 10 2 2 3" xfId="395"/>
    <cellStyle name="Normal 10 2 2 3 2" xfId="396"/>
    <cellStyle name="Normal 10 2 2 3 3" xfId="397"/>
    <cellStyle name="Normal 10 2 2 3_13008" xfId="398"/>
    <cellStyle name="Normal 10 2 2 4" xfId="399"/>
    <cellStyle name="Normal 10 2 2 4 2" xfId="400"/>
    <cellStyle name="Normal 10 2 2 4 3" xfId="401"/>
    <cellStyle name="Normal 10 2 2 4_13008" xfId="402"/>
    <cellStyle name="Normal 10 2 2 5" xfId="403"/>
    <cellStyle name="Normal 10 2 2 5 2" xfId="404"/>
    <cellStyle name="Normal 10 2 2 5 3" xfId="405"/>
    <cellStyle name="Normal 10 2 2 5_13008" xfId="406"/>
    <cellStyle name="Normal 10 2 2 6" xfId="407"/>
    <cellStyle name="Normal 10 2 2 7" xfId="408"/>
    <cellStyle name="Normal 10 2 2_13008" xfId="409"/>
    <cellStyle name="Normal 10 2 3" xfId="410"/>
    <cellStyle name="Normal 10 2 3 2" xfId="411"/>
    <cellStyle name="Normal 10 2 3 2 2" xfId="412"/>
    <cellStyle name="Normal 10 2 3 2 3" xfId="413"/>
    <cellStyle name="Normal 10 2 3 2_13008" xfId="414"/>
    <cellStyle name="Normal 10 2 3 3" xfId="415"/>
    <cellStyle name="Normal 10 2 3 3 2" xfId="416"/>
    <cellStyle name="Normal 10 2 3 3 3" xfId="417"/>
    <cellStyle name="Normal 10 2 3 3_13008" xfId="418"/>
    <cellStyle name="Normal 10 2 3 4" xfId="419"/>
    <cellStyle name="Normal 10 2 3 5" xfId="420"/>
    <cellStyle name="Normal 10 2 3_13008" xfId="421"/>
    <cellStyle name="Normal 10 2 4" xfId="422"/>
    <cellStyle name="Normal 10 2 4 2" xfId="423"/>
    <cellStyle name="Normal 10 2 4 3" xfId="424"/>
    <cellStyle name="Normal 10 2 4_13008" xfId="425"/>
    <cellStyle name="Normal 10 2 5" xfId="426"/>
    <cellStyle name="Normal 10 2 5 2" xfId="427"/>
    <cellStyle name="Normal 10 2 5 3" xfId="428"/>
    <cellStyle name="Normal 10 2 5_13008" xfId="429"/>
    <cellStyle name="Normal 10 2 6" xfId="430"/>
    <cellStyle name="Normal 10 2 6 2" xfId="431"/>
    <cellStyle name="Normal 10 2 6 3" xfId="432"/>
    <cellStyle name="Normal 10 2 6_13008" xfId="433"/>
    <cellStyle name="Normal 10 2 7" xfId="434"/>
    <cellStyle name="Normal 10 2 8" xfId="435"/>
    <cellStyle name="Normal 10 2_13008" xfId="436"/>
    <cellStyle name="Normal 10 3" xfId="437"/>
    <cellStyle name="Normal 10 3 2" xfId="438"/>
    <cellStyle name="Normal 10 3 2 2" xfId="439"/>
    <cellStyle name="Normal 10 3 2 3" xfId="440"/>
    <cellStyle name="Normal 10 3 2_13008" xfId="441"/>
    <cellStyle name="Normal 10 3 3" xfId="442"/>
    <cellStyle name="Normal 10 3 3 2" xfId="443"/>
    <cellStyle name="Normal 10 3 3 3" xfId="444"/>
    <cellStyle name="Normal 10 3 3_13008" xfId="445"/>
    <cellStyle name="Normal 10 3 4" xfId="446"/>
    <cellStyle name="Normal 10 3 5" xfId="447"/>
    <cellStyle name="Normal 10 3_13008" xfId="448"/>
    <cellStyle name="Normal 10 4" xfId="449"/>
    <cellStyle name="Normal 10 4 2" xfId="450"/>
    <cellStyle name="Normal 10 4 3" xfId="451"/>
    <cellStyle name="Normal 10 4_13008" xfId="452"/>
    <cellStyle name="Normal 10 5" xfId="453"/>
    <cellStyle name="Normal 10 5 2" xfId="454"/>
    <cellStyle name="Normal 10 5 3" xfId="455"/>
    <cellStyle name="Normal 10 5_13008" xfId="456"/>
    <cellStyle name="Normal 10 6" xfId="457"/>
    <cellStyle name="Normal 10 6 2" xfId="458"/>
    <cellStyle name="Normal 10 6 3" xfId="459"/>
    <cellStyle name="Normal 10 6_13008" xfId="460"/>
    <cellStyle name="Normal 10 7" xfId="461"/>
    <cellStyle name="Normal 10 8" xfId="462"/>
    <cellStyle name="Normal 10_13008" xfId="463"/>
    <cellStyle name="Normal 11" xfId="86"/>
    <cellStyle name="Normal 11 10" xfId="464"/>
    <cellStyle name="Normal 11 11" xfId="465"/>
    <cellStyle name="Normal 11 2" xfId="466"/>
    <cellStyle name="Normal 11 2 2" xfId="467"/>
    <cellStyle name="Normal 11 2 2 2" xfId="468"/>
    <cellStyle name="Normal 11 2 2 2 2" xfId="469"/>
    <cellStyle name="Normal 11 2 2 2 3" xfId="470"/>
    <cellStyle name="Normal 11 2 2 2_13008" xfId="471"/>
    <cellStyle name="Normal 11 2 2 3" xfId="472"/>
    <cellStyle name="Normal 11 2 2 3 2" xfId="473"/>
    <cellStyle name="Normal 11 2 2 3 3" xfId="474"/>
    <cellStyle name="Normal 11 2 2 3_13008" xfId="475"/>
    <cellStyle name="Normal 11 2 2 4" xfId="476"/>
    <cellStyle name="Normal 11 2 2 5" xfId="477"/>
    <cellStyle name="Normal 11 2 2_13008" xfId="478"/>
    <cellStyle name="Normal 11 2 3" xfId="479"/>
    <cellStyle name="Normal 11 2 3 2" xfId="480"/>
    <cellStyle name="Normal 11 2 3 3" xfId="481"/>
    <cellStyle name="Normal 11 2 3_13008" xfId="482"/>
    <cellStyle name="Normal 11 2 4" xfId="483"/>
    <cellStyle name="Normal 11 2 4 2" xfId="484"/>
    <cellStyle name="Normal 11 2 4 3" xfId="485"/>
    <cellStyle name="Normal 11 2 4_13008" xfId="486"/>
    <cellStyle name="Normal 11 2 5" xfId="487"/>
    <cellStyle name="Normal 11 2 5 2" xfId="488"/>
    <cellStyle name="Normal 11 2 5 3" xfId="489"/>
    <cellStyle name="Normal 11 2 5_13008" xfId="490"/>
    <cellStyle name="Normal 11 2 6" xfId="491"/>
    <cellStyle name="Normal 11 2 7" xfId="492"/>
    <cellStyle name="Normal 11 2_13008" xfId="493"/>
    <cellStyle name="Normal 11 3" xfId="494"/>
    <cellStyle name="Normal 11 3 2" xfId="495"/>
    <cellStyle name="Normal 11 3 2 2" xfId="496"/>
    <cellStyle name="Normal 11 3 2 2 2" xfId="497"/>
    <cellStyle name="Normal 11 3 2 2 3" xfId="498"/>
    <cellStyle name="Normal 11 3 2 2_13008" xfId="499"/>
    <cellStyle name="Normal 11 3 2 3" xfId="500"/>
    <cellStyle name="Normal 11 3 2 3 2" xfId="501"/>
    <cellStyle name="Normal 11 3 2 3 3" xfId="502"/>
    <cellStyle name="Normal 11 3 2 3_13008" xfId="503"/>
    <cellStyle name="Normal 11 3 2 4" xfId="504"/>
    <cellStyle name="Normal 11 3 2 5" xfId="505"/>
    <cellStyle name="Normal 11 3 2_13008" xfId="506"/>
    <cellStyle name="Normal 11 3 3" xfId="507"/>
    <cellStyle name="Normal 11 3 3 2" xfId="508"/>
    <cellStyle name="Normal 11 3 3 3" xfId="509"/>
    <cellStyle name="Normal 11 3 3_13008" xfId="510"/>
    <cellStyle name="Normal 11 3 4" xfId="511"/>
    <cellStyle name="Normal 11 3 4 2" xfId="512"/>
    <cellStyle name="Normal 11 3 4 3" xfId="513"/>
    <cellStyle name="Normal 11 3 4_13008" xfId="514"/>
    <cellStyle name="Normal 11 3 5" xfId="515"/>
    <cellStyle name="Normal 11 3 5 2" xfId="516"/>
    <cellStyle name="Normal 11 3 5 3" xfId="517"/>
    <cellStyle name="Normal 11 3 5_13008" xfId="518"/>
    <cellStyle name="Normal 11 3 6" xfId="519"/>
    <cellStyle name="Normal 11 3 7" xfId="520"/>
    <cellStyle name="Normal 11 3_13008" xfId="521"/>
    <cellStyle name="Normal 11 4" xfId="522"/>
    <cellStyle name="Normal 11 4 2" xfId="523"/>
    <cellStyle name="Normal 11 4 2 2" xfId="524"/>
    <cellStyle name="Normal 11 4 2 2 2" xfId="525"/>
    <cellStyle name="Normal 11 4 2 2 2 2" xfId="526"/>
    <cellStyle name="Normal 11 4 2 2 2 3" xfId="527"/>
    <cellStyle name="Normal 11 4 2 2 2_13008" xfId="528"/>
    <cellStyle name="Normal 11 4 2 2 3" xfId="529"/>
    <cellStyle name="Normal 11 4 2 2 3 2" xfId="530"/>
    <cellStyle name="Normal 11 4 2 2 3 3" xfId="531"/>
    <cellStyle name="Normal 11 4 2 2 3_13008" xfId="532"/>
    <cellStyle name="Normal 11 4 2 2 4" xfId="533"/>
    <cellStyle name="Normal 11 4 2 2 5" xfId="534"/>
    <cellStyle name="Normal 11 4 2 2_13008" xfId="535"/>
    <cellStyle name="Normal 11 4 2 3" xfId="536"/>
    <cellStyle name="Normal 11 4 2 3 2" xfId="537"/>
    <cellStyle name="Normal 11 4 2 3 3" xfId="538"/>
    <cellStyle name="Normal 11 4 2 3_13008" xfId="539"/>
    <cellStyle name="Normal 11 4 2 4" xfId="540"/>
    <cellStyle name="Normal 11 4 2 4 2" xfId="541"/>
    <cellStyle name="Normal 11 4 2 4 3" xfId="542"/>
    <cellStyle name="Normal 11 4 2 4_13008" xfId="543"/>
    <cellStyle name="Normal 11 4 2 5" xfId="544"/>
    <cellStyle name="Normal 11 4 2 5 2" xfId="545"/>
    <cellStyle name="Normal 11 4 2 5 3" xfId="546"/>
    <cellStyle name="Normal 11 4 2 5_13008" xfId="547"/>
    <cellStyle name="Normal 11 4 2 6" xfId="548"/>
    <cellStyle name="Normal 11 4 2 7" xfId="549"/>
    <cellStyle name="Normal 11 4 2_13008" xfId="550"/>
    <cellStyle name="Normal 11 4 3" xfId="551"/>
    <cellStyle name="Normal 11 4 3 10" xfId="552"/>
    <cellStyle name="Normal 11 4 3 10 2" xfId="553"/>
    <cellStyle name="Normal 11 4 3 10 3" xfId="554"/>
    <cellStyle name="Normal 11 4 3 10_13008" xfId="555"/>
    <cellStyle name="Normal 11 4 3 11" xfId="556"/>
    <cellStyle name="Normal 11 4 3 11 2" xfId="557"/>
    <cellStyle name="Normal 11 4 3 11 3" xfId="558"/>
    <cellStyle name="Normal 11 4 3 11_13008" xfId="559"/>
    <cellStyle name="Normal 11 4 3 12" xfId="560"/>
    <cellStyle name="Normal 11 4 3 13" xfId="561"/>
    <cellStyle name="Normal 11 4 3 14" xfId="562"/>
    <cellStyle name="Normal 11 4 3 15" xfId="563"/>
    <cellStyle name="Normal 11 4 3 2" xfId="564"/>
    <cellStyle name="Normal 11 4 3 2 2" xfId="565"/>
    <cellStyle name="Normal 11 4 3 2 2 2" xfId="566"/>
    <cellStyle name="Normal 11 4 3 2 2 3" xfId="567"/>
    <cellStyle name="Normal 11 4 3 2 2_13008" xfId="568"/>
    <cellStyle name="Normal 11 4 3 2 3" xfId="569"/>
    <cellStyle name="Normal 11 4 3 2 3 2" xfId="570"/>
    <cellStyle name="Normal 11 4 3 2 3 3" xfId="571"/>
    <cellStyle name="Normal 11 4 3 2 3_13008" xfId="572"/>
    <cellStyle name="Normal 11 4 3 2 4" xfId="573"/>
    <cellStyle name="Normal 11 4 3 2 5" xfId="574"/>
    <cellStyle name="Normal 11 4 3 2_13008" xfId="575"/>
    <cellStyle name="Normal 11 4 3 3" xfId="576"/>
    <cellStyle name="Normal 11 4 3 3 2" xfId="577"/>
    <cellStyle name="Normal 11 4 3 3 2 2" xfId="578"/>
    <cellStyle name="Normal 11 4 3 3 2 3" xfId="579"/>
    <cellStyle name="Normal 11 4 3 3 2_13008" xfId="580"/>
    <cellStyle name="Normal 11 4 3 3 3" xfId="581"/>
    <cellStyle name="Normal 11 4 3 3 3 2" xfId="582"/>
    <cellStyle name="Normal 11 4 3 3 3 3" xfId="583"/>
    <cellStyle name="Normal 11 4 3 3 3_13008" xfId="584"/>
    <cellStyle name="Normal 11 4 3 3 4" xfId="585"/>
    <cellStyle name="Normal 11 4 3 3 5" xfId="586"/>
    <cellStyle name="Normal 11 4 3 3_13008" xfId="587"/>
    <cellStyle name="Normal 11 4 3 4" xfId="588"/>
    <cellStyle name="Normal 11 4 3 4 2" xfId="589"/>
    <cellStyle name="Normal 11 4 3 4 3" xfId="590"/>
    <cellStyle name="Normal 11 4 3 4_13008" xfId="591"/>
    <cellStyle name="Normal 11 4 3 5" xfId="592"/>
    <cellStyle name="Normal 11 4 3 5 2" xfId="593"/>
    <cellStyle name="Normal 11 4 3 5 3" xfId="594"/>
    <cellStyle name="Normal 11 4 3 5_13008" xfId="595"/>
    <cellStyle name="Normal 11 4 3 6" xfId="596"/>
    <cellStyle name="Normal 11 4 3 6 2" xfId="597"/>
    <cellStyle name="Normal 11 4 3 6 3" xfId="598"/>
    <cellStyle name="Normal 11 4 3 6_13008" xfId="599"/>
    <cellStyle name="Normal 11 4 3 7" xfId="600"/>
    <cellStyle name="Normal 11 4 3 7 2" xfId="601"/>
    <cellStyle name="Normal 11 4 3 7 3" xfId="602"/>
    <cellStyle name="Normal 11 4 3 7_13008" xfId="603"/>
    <cellStyle name="Normal 11 4 3 8" xfId="604"/>
    <cellStyle name="Normal 11 4 3 8 2" xfId="605"/>
    <cellStyle name="Normal 11 4 3 8 3" xfId="606"/>
    <cellStyle name="Normal 11 4 3 8_13008" xfId="607"/>
    <cellStyle name="Normal 11 4 3 9" xfId="608"/>
    <cellStyle name="Normal 11 4 3 9 2" xfId="609"/>
    <cellStyle name="Normal 11 4 3 9 3" xfId="610"/>
    <cellStyle name="Normal 11 4 3 9_13008" xfId="611"/>
    <cellStyle name="Normal 11 4 3_13008" xfId="612"/>
    <cellStyle name="Normal 11 4 4" xfId="613"/>
    <cellStyle name="Normal 11 4 4 2" xfId="614"/>
    <cellStyle name="Normal 11 4 4 2 2" xfId="615"/>
    <cellStyle name="Normal 11 4 4 2 3" xfId="616"/>
    <cellStyle name="Normal 11 4 4 2_13008" xfId="617"/>
    <cellStyle name="Normal 11 4 4 3" xfId="618"/>
    <cellStyle name="Normal 11 4 4 3 2" xfId="619"/>
    <cellStyle name="Normal 11 4 4 3 3" xfId="620"/>
    <cellStyle name="Normal 11 4 4 3_13008" xfId="621"/>
    <cellStyle name="Normal 11 4 4 4" xfId="622"/>
    <cellStyle name="Normal 11 4 4 5" xfId="623"/>
    <cellStyle name="Normal 11 4 4_13008" xfId="624"/>
    <cellStyle name="Normal 11 4 5" xfId="625"/>
    <cellStyle name="Normal 11 4 5 2" xfId="626"/>
    <cellStyle name="Normal 11 4 5 3" xfId="627"/>
    <cellStyle name="Normal 11 4 5_13008" xfId="628"/>
    <cellStyle name="Normal 11 4 6" xfId="629"/>
    <cellStyle name="Normal 11 4 6 2" xfId="630"/>
    <cellStyle name="Normal 11 4 6 3" xfId="631"/>
    <cellStyle name="Normal 11 4 6_13008" xfId="632"/>
    <cellStyle name="Normal 11 4 7" xfId="633"/>
    <cellStyle name="Normal 11 4 7 2" xfId="634"/>
    <cellStyle name="Normal 11 4 7 3" xfId="635"/>
    <cellStyle name="Normal 11 4 7_13008" xfId="636"/>
    <cellStyle name="Normal 11 4 8" xfId="637"/>
    <cellStyle name="Normal 11 4 9" xfId="638"/>
    <cellStyle name="Normal 11 4_13008" xfId="639"/>
    <cellStyle name="Normal 11 5" xfId="640"/>
    <cellStyle name="Normal 11 5 10" xfId="641"/>
    <cellStyle name="Normal 11 5 10 2" xfId="642"/>
    <cellStyle name="Normal 11 5 10 3" xfId="643"/>
    <cellStyle name="Normal 11 5 10_13008" xfId="644"/>
    <cellStyle name="Normal 11 5 11" xfId="645"/>
    <cellStyle name="Normal 11 5 11 2" xfId="646"/>
    <cellStyle name="Normal 11 5 11 3" xfId="647"/>
    <cellStyle name="Normal 11 5 11_13008" xfId="648"/>
    <cellStyle name="Normal 11 5 12" xfId="649"/>
    <cellStyle name="Normal 11 5 13" xfId="650"/>
    <cellStyle name="Normal 11 5 14" xfId="1524"/>
    <cellStyle name="Normal 11 5 19" xfId="651"/>
    <cellStyle name="Normal 11 5 19 2" xfId="652"/>
    <cellStyle name="Normal 11 5 19_13008" xfId="653"/>
    <cellStyle name="Normal 11 5 2" xfId="654"/>
    <cellStyle name="Normal 11 5 2 2" xfId="655"/>
    <cellStyle name="Normal 11 5 2 2 2" xfId="656"/>
    <cellStyle name="Normal 11 5 2 2 2 2" xfId="657"/>
    <cellStyle name="Normal 11 5 2 2 2 3" xfId="658"/>
    <cellStyle name="Normal 11 5 2 2 2_13008" xfId="659"/>
    <cellStyle name="Normal 11 5 2 2 3" xfId="660"/>
    <cellStyle name="Normal 11 5 2 2 3 2" xfId="661"/>
    <cellStyle name="Normal 11 5 2 2 3 3" xfId="662"/>
    <cellStyle name="Normal 11 5 2 2 3_13008" xfId="663"/>
    <cellStyle name="Normal 11 5 2 2 4" xfId="664"/>
    <cellStyle name="Normal 11 5 2 2 5" xfId="665"/>
    <cellStyle name="Normal 11 5 2 2_13008" xfId="666"/>
    <cellStyle name="Normal 11 5 2 3" xfId="667"/>
    <cellStyle name="Normal 11 5 2 3 2" xfId="668"/>
    <cellStyle name="Normal 11 5 2 3 3" xfId="669"/>
    <cellStyle name="Normal 11 5 2 3_13008" xfId="670"/>
    <cellStyle name="Normal 11 5 2 4" xfId="671"/>
    <cellStyle name="Normal 11 5 2 4 2" xfId="672"/>
    <cellStyle name="Normal 11 5 2 4 3" xfId="673"/>
    <cellStyle name="Normal 11 5 2 4_13008" xfId="674"/>
    <cellStyle name="Normal 11 5 2 5" xfId="675"/>
    <cellStyle name="Normal 11 5 2 5 2" xfId="676"/>
    <cellStyle name="Normal 11 5 2 5 3" xfId="677"/>
    <cellStyle name="Normal 11 5 2 5_13008" xfId="678"/>
    <cellStyle name="Normal 11 5 2 6" xfId="679"/>
    <cellStyle name="Normal 11 5 2 7" xfId="680"/>
    <cellStyle name="Normal 11 5 2_13008" xfId="681"/>
    <cellStyle name="Normal 11 5 3" xfId="682"/>
    <cellStyle name="Normal 11 5 3 2" xfId="683"/>
    <cellStyle name="Normal 11 5 3 2 2" xfId="684"/>
    <cellStyle name="Normal 11 5 3 2 3" xfId="685"/>
    <cellStyle name="Normal 11 5 3 2_13008" xfId="686"/>
    <cellStyle name="Normal 11 5 3 3" xfId="687"/>
    <cellStyle name="Normal 11 5 3 3 2" xfId="688"/>
    <cellStyle name="Normal 11 5 3 3 3" xfId="689"/>
    <cellStyle name="Normal 11 5 3 3_13008" xfId="690"/>
    <cellStyle name="Normal 11 5 3 4" xfId="691"/>
    <cellStyle name="Normal 11 5 3 5" xfId="692"/>
    <cellStyle name="Normal 11 5 3_13008" xfId="693"/>
    <cellStyle name="Normal 11 5 4" xfId="694"/>
    <cellStyle name="Normal 11 5 4 2" xfId="695"/>
    <cellStyle name="Normal 11 5 4 3" xfId="696"/>
    <cellStyle name="Normal 11 5 4_13008" xfId="697"/>
    <cellStyle name="Normal 11 5 5" xfId="698"/>
    <cellStyle name="Normal 11 5 5 2" xfId="699"/>
    <cellStyle name="Normal 11 5 5 3" xfId="700"/>
    <cellStyle name="Normal 11 5 5_13008" xfId="701"/>
    <cellStyle name="Normal 11 5 6" xfId="702"/>
    <cellStyle name="Normal 11 5 6 2" xfId="703"/>
    <cellStyle name="Normal 11 5 6 3" xfId="704"/>
    <cellStyle name="Normal 11 5 6_13008" xfId="705"/>
    <cellStyle name="Normal 11 5 7" xfId="706"/>
    <cellStyle name="Normal 11 5 7 2" xfId="707"/>
    <cellStyle name="Normal 11 5 7 3" xfId="708"/>
    <cellStyle name="Normal 11 5 7_13008" xfId="709"/>
    <cellStyle name="Normal 11 5 8" xfId="710"/>
    <cellStyle name="Normal 11 5 8 2" xfId="711"/>
    <cellStyle name="Normal 11 5 8 3" xfId="712"/>
    <cellStyle name="Normal 11 5 8_13008" xfId="713"/>
    <cellStyle name="Normal 11 5 9" xfId="714"/>
    <cellStyle name="Normal 11 5 9 2" xfId="715"/>
    <cellStyle name="Normal 11 5 9 3" xfId="716"/>
    <cellStyle name="Normal 11 5 9_13008" xfId="717"/>
    <cellStyle name="Normal 11 5_13008" xfId="718"/>
    <cellStyle name="Normal 11 6" xfId="719"/>
    <cellStyle name="Normal 11 6 2" xfId="720"/>
    <cellStyle name="Normal 11 6 2 2" xfId="721"/>
    <cellStyle name="Normal 11 6 2 3" xfId="722"/>
    <cellStyle name="Normal 11 6 2_13008" xfId="723"/>
    <cellStyle name="Normal 11 6 3" xfId="724"/>
    <cellStyle name="Normal 11 6 3 2" xfId="725"/>
    <cellStyle name="Normal 11 6 3 3" xfId="726"/>
    <cellStyle name="Normal 11 6 3_13008" xfId="727"/>
    <cellStyle name="Normal 11 6 4" xfId="728"/>
    <cellStyle name="Normal 11 6 5" xfId="729"/>
    <cellStyle name="Normal 11 6_13008" xfId="730"/>
    <cellStyle name="Normal 11 7" xfId="731"/>
    <cellStyle name="Normal 11 7 2" xfId="732"/>
    <cellStyle name="Normal 11 7 3" xfId="733"/>
    <cellStyle name="Normal 11 7_13008" xfId="734"/>
    <cellStyle name="Normal 11 8" xfId="735"/>
    <cellStyle name="Normal 11 8 2" xfId="736"/>
    <cellStyle name="Normal 11 8 3" xfId="737"/>
    <cellStyle name="Normal 11 8_13008" xfId="738"/>
    <cellStyle name="Normal 11 9" xfId="739"/>
    <cellStyle name="Normal 11 9 2" xfId="740"/>
    <cellStyle name="Normal 11 9 3" xfId="741"/>
    <cellStyle name="Normal 11 9_13008" xfId="742"/>
    <cellStyle name="Normal 11_13008" xfId="743"/>
    <cellStyle name="Normal 12" xfId="87"/>
    <cellStyle name="Normal 12 2" xfId="147"/>
    <cellStyle name="Normal 12 2 2" xfId="744"/>
    <cellStyle name="Normal 12 2 3" xfId="745"/>
    <cellStyle name="Normal 12 2_13008" xfId="746"/>
    <cellStyle name="Normal 12 3" xfId="747"/>
    <cellStyle name="Normal 12 3 2" xfId="748"/>
    <cellStyle name="Normal 12 3 3" xfId="749"/>
    <cellStyle name="Normal 12 3_13008" xfId="750"/>
    <cellStyle name="Normal 12 4" xfId="751"/>
    <cellStyle name="Normal 12 4 2" xfId="752"/>
    <cellStyle name="Normal 12 4 3" xfId="753"/>
    <cellStyle name="Normal 12 4_13008" xfId="754"/>
    <cellStyle name="Normal 12 5" xfId="755"/>
    <cellStyle name="Normal 12 5 2" xfId="756"/>
    <cellStyle name="Normal 12 5 3" xfId="757"/>
    <cellStyle name="Normal 12 5_13008" xfId="758"/>
    <cellStyle name="Normal 12 6" xfId="759"/>
    <cellStyle name="Normal 12 6 2" xfId="760"/>
    <cellStyle name="Normal 12 6 3" xfId="761"/>
    <cellStyle name="Normal 12 6_13008" xfId="762"/>
    <cellStyle name="Normal 12 7" xfId="763"/>
    <cellStyle name="Normal 12 7 2" xfId="764"/>
    <cellStyle name="Normal 12 7_13008" xfId="765"/>
    <cellStyle name="Normal 12 8" xfId="766"/>
    <cellStyle name="Normal 12 9" xfId="1522"/>
    <cellStyle name="Normal 13" xfId="88"/>
    <cellStyle name="Normal 13 2" xfId="148"/>
    <cellStyle name="Normal 13 2 2" xfId="767"/>
    <cellStyle name="Normal 13 2 2 2" xfId="768"/>
    <cellStyle name="Normal 13 2 2 3" xfId="769"/>
    <cellStyle name="Normal 13 2 2_13008" xfId="770"/>
    <cellStyle name="Normal 13 2 3" xfId="771"/>
    <cellStyle name="Normal 13 2 3 2" xfId="772"/>
    <cellStyle name="Normal 13 2 3 3" xfId="773"/>
    <cellStyle name="Normal 13 2 3_13008" xfId="774"/>
    <cellStyle name="Normal 13 2 4" xfId="775"/>
    <cellStyle name="Normal 13 2 5" xfId="776"/>
    <cellStyle name="Normal 13 2_13008" xfId="777"/>
    <cellStyle name="Normal 13 3" xfId="778"/>
    <cellStyle name="Normal 13 3 2" xfId="779"/>
    <cellStyle name="Normal 13 3 3" xfId="780"/>
    <cellStyle name="Normal 13 3_13008" xfId="781"/>
    <cellStyle name="Normal 13 4" xfId="782"/>
    <cellStyle name="Normal 13 4 2" xfId="783"/>
    <cellStyle name="Normal 13 4 3" xfId="784"/>
    <cellStyle name="Normal 13 4_13008" xfId="785"/>
    <cellStyle name="Normal 13 5" xfId="786"/>
    <cellStyle name="Normal 13 5 2" xfId="787"/>
    <cellStyle name="Normal 13 5 3" xfId="788"/>
    <cellStyle name="Normal 13 5_13008" xfId="789"/>
    <cellStyle name="Normal 13 6" xfId="790"/>
    <cellStyle name="Normal 13 6 2" xfId="791"/>
    <cellStyle name="Normal 13 6 3" xfId="792"/>
    <cellStyle name="Normal 13 6_13008" xfId="793"/>
    <cellStyle name="Normal 13 7" xfId="794"/>
    <cellStyle name="Normal 13 7 2" xfId="795"/>
    <cellStyle name="Normal 13 7_13008" xfId="796"/>
    <cellStyle name="Normal 13 8" xfId="797"/>
    <cellStyle name="Normal 13 9" xfId="798"/>
    <cellStyle name="Normal 13_13008" xfId="799"/>
    <cellStyle name="Normal 14" xfId="89"/>
    <cellStyle name="Normal 14 2" xfId="149"/>
    <cellStyle name="Normal 14 2 2" xfId="800"/>
    <cellStyle name="Normal 14 2 2 2" xfId="801"/>
    <cellStyle name="Normal 14 2 2 3" xfId="802"/>
    <cellStyle name="Normal 14 2 2_13008" xfId="803"/>
    <cellStyle name="Normal 14 2 3" xfId="804"/>
    <cellStyle name="Normal 14 2 3 2" xfId="805"/>
    <cellStyle name="Normal 14 2 3 3" xfId="806"/>
    <cellStyle name="Normal 14 2 3_13008" xfId="807"/>
    <cellStyle name="Normal 14 2 4" xfId="808"/>
    <cellStyle name="Normal 14 2 5" xfId="809"/>
    <cellStyle name="Normal 14 2_13008" xfId="810"/>
    <cellStyle name="Normal 14 3" xfId="811"/>
    <cellStyle name="Normal 14 3 2" xfId="812"/>
    <cellStyle name="Normal 14 3 3" xfId="813"/>
    <cellStyle name="Normal 14 3_13008" xfId="814"/>
    <cellStyle name="Normal 14 4" xfId="815"/>
    <cellStyle name="Normal 14 4 2" xfId="816"/>
    <cellStyle name="Normal 14 4 3" xfId="817"/>
    <cellStyle name="Normal 14 4_13008" xfId="818"/>
    <cellStyle name="Normal 14 5" xfId="819"/>
    <cellStyle name="Normal 14 5 2" xfId="820"/>
    <cellStyle name="Normal 14 5 3" xfId="821"/>
    <cellStyle name="Normal 14 5_13008" xfId="822"/>
    <cellStyle name="Normal 14 6" xfId="823"/>
    <cellStyle name="Normal 14 6 2" xfId="824"/>
    <cellStyle name="Normal 14 6 3" xfId="825"/>
    <cellStyle name="Normal 14 6_13008" xfId="826"/>
    <cellStyle name="Normal 14 7" xfId="827"/>
    <cellStyle name="Normal 14 8" xfId="828"/>
    <cellStyle name="Normal 14 9" xfId="829"/>
    <cellStyle name="Normal 14_13008" xfId="830"/>
    <cellStyle name="Normal 15" xfId="90"/>
    <cellStyle name="Normal 15 2" xfId="150"/>
    <cellStyle name="Normal 15 2 2" xfId="831"/>
    <cellStyle name="Normal 15 2 2 2" xfId="832"/>
    <cellStyle name="Normal 15 2 2 3" xfId="833"/>
    <cellStyle name="Normal 15 2 2_13008" xfId="834"/>
    <cellStyle name="Normal 15 2 3" xfId="835"/>
    <cellStyle name="Normal 15 2 4" xfId="836"/>
    <cellStyle name="Normal 15 2_13008" xfId="837"/>
    <cellStyle name="Normal 15 3" xfId="838"/>
    <cellStyle name="Normal 15 4" xfId="839"/>
    <cellStyle name="Normal 15 4 2" xfId="840"/>
    <cellStyle name="Normal 15 4 3" xfId="841"/>
    <cellStyle name="Normal 15 4_13008" xfId="842"/>
    <cellStyle name="Normal 15 5" xfId="843"/>
    <cellStyle name="Normal 15 5 2" xfId="844"/>
    <cellStyle name="Normal 15 5 3" xfId="845"/>
    <cellStyle name="Normal 15 5_13008" xfId="846"/>
    <cellStyle name="Normal 15 6" xfId="847"/>
    <cellStyle name="Normal 15 6 2" xfId="848"/>
    <cellStyle name="Normal 15 6 3" xfId="849"/>
    <cellStyle name="Normal 15 6_13008" xfId="850"/>
    <cellStyle name="Normal 15 7" xfId="851"/>
    <cellStyle name="Normal 15 7 2" xfId="852"/>
    <cellStyle name="Normal 15 7_13008" xfId="853"/>
    <cellStyle name="Normal 15 8" xfId="854"/>
    <cellStyle name="Normal 15 9" xfId="855"/>
    <cellStyle name="Normal 15_13008" xfId="856"/>
    <cellStyle name="Normal 16" xfId="91"/>
    <cellStyle name="Normal 16 2" xfId="857"/>
    <cellStyle name="Normal 16 3" xfId="858"/>
    <cellStyle name="Normal 16 4" xfId="859"/>
    <cellStyle name="Normal 16 5" xfId="860"/>
    <cellStyle name="Normal 17" xfId="92"/>
    <cellStyle name="Normal 17 2" xfId="861"/>
    <cellStyle name="Normal 17 3" xfId="862"/>
    <cellStyle name="Normal 17 4" xfId="863"/>
    <cellStyle name="Normal 18" xfId="93"/>
    <cellStyle name="Normal 18 2" xfId="864"/>
    <cellStyle name="Normal 18 3" xfId="1525"/>
    <cellStyle name="Normal 19" xfId="94"/>
    <cellStyle name="Normal 19 2" xfId="865"/>
    <cellStyle name="Normal 2" xfId="95"/>
    <cellStyle name="Normal 2 10" xfId="866"/>
    <cellStyle name="Normal 2 10 2" xfId="1539"/>
    <cellStyle name="Normal 2 11" xfId="867"/>
    <cellStyle name="Normal 2 11 2" xfId="868"/>
    <cellStyle name="Normal 2 11 3" xfId="869"/>
    <cellStyle name="Normal 2 11_13008" xfId="870"/>
    <cellStyle name="Normal 2 12" xfId="871"/>
    <cellStyle name="Normal 2 12 2" xfId="872"/>
    <cellStyle name="Normal 2 12 3" xfId="873"/>
    <cellStyle name="Normal 2 12_13008" xfId="874"/>
    <cellStyle name="Normal 2 13" xfId="875"/>
    <cellStyle name="Normal 2 13 2" xfId="876"/>
    <cellStyle name="Normal 2 13 3" xfId="877"/>
    <cellStyle name="Normal 2 13_13008" xfId="878"/>
    <cellStyle name="Normal 2 14" xfId="879"/>
    <cellStyle name="Normal 2 14 2" xfId="1536"/>
    <cellStyle name="Normal 2 15" xfId="880"/>
    <cellStyle name="Normal 2 15 2" xfId="881"/>
    <cellStyle name="Normal 2 15 3" xfId="882"/>
    <cellStyle name="Normal 2 15_13008" xfId="883"/>
    <cellStyle name="Normal 2 16" xfId="884"/>
    <cellStyle name="Normal 2 16 2" xfId="885"/>
    <cellStyle name="Normal 2 16 3" xfId="886"/>
    <cellStyle name="Normal 2 16_13008" xfId="887"/>
    <cellStyle name="Normal 2 17" xfId="888"/>
    <cellStyle name="Normal 2 17 2" xfId="889"/>
    <cellStyle name="Normal 2 17 3" xfId="890"/>
    <cellStyle name="Normal 2 17_13008" xfId="891"/>
    <cellStyle name="Normal 2 18" xfId="892"/>
    <cellStyle name="Normal 2 18 2" xfId="893"/>
    <cellStyle name="Normal 2 18 3" xfId="894"/>
    <cellStyle name="Normal 2 18_13008" xfId="895"/>
    <cellStyle name="Normal 2 19" xfId="896"/>
    <cellStyle name="Normal 2 2" xfId="96"/>
    <cellStyle name="Normal 2 2 2" xfId="97"/>
    <cellStyle name="Normal 2 2 2 2" xfId="897"/>
    <cellStyle name="Normal 2 2 2 2 2" xfId="898"/>
    <cellStyle name="Normal 2 2 2 2 2 2" xfId="899"/>
    <cellStyle name="Normal 2 2 2 2 2 2 2" xfId="900"/>
    <cellStyle name="Normal 2 2 2 2 2 2 3" xfId="901"/>
    <cellStyle name="Normal 2 2 2 2 2 2_13008" xfId="902"/>
    <cellStyle name="Normal 2 2 2 2 2 3" xfId="903"/>
    <cellStyle name="Normal 2 2 2 2 2 3 2" xfId="904"/>
    <cellStyle name="Normal 2 2 2 2 2 3 3" xfId="905"/>
    <cellStyle name="Normal 2 2 2 2 2 3_13008" xfId="906"/>
    <cellStyle name="Normal 2 2 2 2 2 4" xfId="907"/>
    <cellStyle name="Normal 2 2 2 2 2 5" xfId="908"/>
    <cellStyle name="Normal 2 2 2 2 2_13008" xfId="909"/>
    <cellStyle name="Normal 2 2 2 2 3" xfId="910"/>
    <cellStyle name="Normal 2 2 2 2 3 2" xfId="911"/>
    <cellStyle name="Normal 2 2 2 2 3 3" xfId="912"/>
    <cellStyle name="Normal 2 2 2 2 3_13008" xfId="913"/>
    <cellStyle name="Normal 2 2 2 2 4" xfId="914"/>
    <cellStyle name="Normal 2 2 2 2 4 2" xfId="915"/>
    <cellStyle name="Normal 2 2 2 2 4 3" xfId="916"/>
    <cellStyle name="Normal 2 2 2 2 4_13008" xfId="917"/>
    <cellStyle name="Normal 2 2 2 2 5" xfId="918"/>
    <cellStyle name="Normal 2 2 2 2 6" xfId="919"/>
    <cellStyle name="Normal 2 2 2 2_13008" xfId="920"/>
    <cellStyle name="Normal 2 2 2 3" xfId="921"/>
    <cellStyle name="Normal 2 2 2 4" xfId="922"/>
    <cellStyle name="Normal 2 2 2 4 2" xfId="923"/>
    <cellStyle name="Normal 2 2 2 4 2 2" xfId="924"/>
    <cellStyle name="Normal 2 2 2 4 2 3" xfId="925"/>
    <cellStyle name="Normal 2 2 2 4 2_13008" xfId="926"/>
    <cellStyle name="Normal 2 2 2 4 3" xfId="927"/>
    <cellStyle name="Normal 2 2 2 4 3 2" xfId="928"/>
    <cellStyle name="Normal 2 2 2 4 3 3" xfId="929"/>
    <cellStyle name="Normal 2 2 2 4 3_13008" xfId="930"/>
    <cellStyle name="Normal 2 2 2 4 4" xfId="931"/>
    <cellStyle name="Normal 2 2 2 4 5" xfId="932"/>
    <cellStyle name="Normal 2 2 2 4_13008" xfId="933"/>
    <cellStyle name="Normal 2 2 2 5" xfId="934"/>
    <cellStyle name="Normal 2 2 2 6" xfId="935"/>
    <cellStyle name="Normal 2 2 2_11599" xfId="936"/>
    <cellStyle name="Normal 2 2 3" xfId="98"/>
    <cellStyle name="Normal 2 2 3 2" xfId="937"/>
    <cellStyle name="Normal 2 2 3 2 2" xfId="938"/>
    <cellStyle name="Normal 2 2 3 2 2 2" xfId="939"/>
    <cellStyle name="Normal 2 2 3 2 2 3" xfId="940"/>
    <cellStyle name="Normal 2 2 3 2 2_13008" xfId="941"/>
    <cellStyle name="Normal 2 2 3 2 3" xfId="942"/>
    <cellStyle name="Normal 2 2 3 2 3 2" xfId="943"/>
    <cellStyle name="Normal 2 2 3 2 3 3" xfId="944"/>
    <cellStyle name="Normal 2 2 3 2 3_13008" xfId="945"/>
    <cellStyle name="Normal 2 2 3 2 4" xfId="946"/>
    <cellStyle name="Normal 2 2 3 2 5" xfId="947"/>
    <cellStyle name="Normal 2 2 3 2_13008" xfId="948"/>
    <cellStyle name="Normal 2 2 3 3" xfId="949"/>
    <cellStyle name="Normal 2 2 3 3 2" xfId="950"/>
    <cellStyle name="Normal 2 2 3 3 3" xfId="951"/>
    <cellStyle name="Normal 2 2 3 3_13008" xfId="952"/>
    <cellStyle name="Normal 2 2 3 4" xfId="953"/>
    <cellStyle name="Normal 2 2 3 4 2" xfId="954"/>
    <cellStyle name="Normal 2 2 3 4 3" xfId="955"/>
    <cellStyle name="Normal 2 2 3 4_13008" xfId="956"/>
    <cellStyle name="Normal 2 2 3 5" xfId="957"/>
    <cellStyle name="Normal 2 2 3 6" xfId="958"/>
    <cellStyle name="Normal 2 2 3_13008" xfId="959"/>
    <cellStyle name="Normal 2 2 4" xfId="960"/>
    <cellStyle name="Normal 2 2 4 2" xfId="961"/>
    <cellStyle name="Normal 2 2 4 2 2" xfId="962"/>
    <cellStyle name="Normal 2 2 4 2 3" xfId="963"/>
    <cellStyle name="Normal 2 2 4 2_13008" xfId="964"/>
    <cellStyle name="Normal 2 2 4 3" xfId="965"/>
    <cellStyle name="Normal 2 2 4 3 2" xfId="966"/>
    <cellStyle name="Normal 2 2 4 3 3" xfId="967"/>
    <cellStyle name="Normal 2 2 4 3_13008" xfId="968"/>
    <cellStyle name="Normal 2 2 4 4" xfId="969"/>
    <cellStyle name="Normal 2 2 4 5" xfId="970"/>
    <cellStyle name="Normal 2 2 4_13008" xfId="971"/>
    <cellStyle name="Normal 2 2 5" xfId="972"/>
    <cellStyle name="Normal 2 2 5 2" xfId="973"/>
    <cellStyle name="Normal 2 2 5 3" xfId="974"/>
    <cellStyle name="Normal 2 2 5_13008" xfId="975"/>
    <cellStyle name="Normal 2 2 6" xfId="976"/>
    <cellStyle name="Normal 2 2 6 2" xfId="977"/>
    <cellStyle name="Normal 2 2 6 3" xfId="978"/>
    <cellStyle name="Normal 2 2 6_13008" xfId="979"/>
    <cellStyle name="Normal 2 2 7" xfId="980"/>
    <cellStyle name="Normal 2 2 7 2" xfId="981"/>
    <cellStyle name="Normal 2 2 7 3" xfId="982"/>
    <cellStyle name="Normal 2 2 7_13008" xfId="983"/>
    <cellStyle name="Normal 2 2 8" xfId="984"/>
    <cellStyle name="Normal 2 2 9" xfId="985"/>
    <cellStyle name="Normal 2 2_11599" xfId="986"/>
    <cellStyle name="Normal 2 20" xfId="1526"/>
    <cellStyle name="Normal 2 3" xfId="99"/>
    <cellStyle name="Normal 2 3 2" xfId="100"/>
    <cellStyle name="Normal 2 3 3" xfId="101"/>
    <cellStyle name="Normal 2 3 4" xfId="987"/>
    <cellStyle name="Normal 2 3 4 2" xfId="988"/>
    <cellStyle name="Normal 2 3 4 3" xfId="989"/>
    <cellStyle name="Normal 2 3 4_13008" xfId="990"/>
    <cellStyle name="Normal 2 3 5" xfId="991"/>
    <cellStyle name="Normal 2 3_CloseManagement" xfId="992"/>
    <cellStyle name="Normal 2 4" xfId="102"/>
    <cellStyle name="Normal 2 4 2" xfId="993"/>
    <cellStyle name="Normal 2 5" xfId="103"/>
    <cellStyle name="Normal 2 5 2" xfId="994"/>
    <cellStyle name="Normal 2 6" xfId="151"/>
    <cellStyle name="Normal 2 6 2" xfId="995"/>
    <cellStyle name="Normal 2 6 2 2" xfId="996"/>
    <cellStyle name="Normal 2 6 2 3" xfId="997"/>
    <cellStyle name="Normal 2 6 2_13008" xfId="998"/>
    <cellStyle name="Normal 2 6 3" xfId="999"/>
    <cellStyle name="Normal 2 6 3 2" xfId="1000"/>
    <cellStyle name="Normal 2 6 3 3" xfId="1001"/>
    <cellStyle name="Normal 2 6 3_13008" xfId="1002"/>
    <cellStyle name="Normal 2 6 4" xfId="1003"/>
    <cellStyle name="Normal 2 6 5" xfId="1004"/>
    <cellStyle name="Normal 2 6 6" xfId="1537"/>
    <cellStyle name="Normal 2 6_13008" xfId="1005"/>
    <cellStyle name="Normal 2 7" xfId="152"/>
    <cellStyle name="Normal 2 7 2" xfId="1006"/>
    <cellStyle name="Normal 2 8" xfId="1007"/>
    <cellStyle name="Normal 2 8 2" xfId="1008"/>
    <cellStyle name="Normal 2 9" xfId="1009"/>
    <cellStyle name="Normal 2 9 2" xfId="1010"/>
    <cellStyle name="Normal 2_20140" xfId="1011"/>
    <cellStyle name="Normal 20" xfId="153"/>
    <cellStyle name="Normal 20 2" xfId="154"/>
    <cellStyle name="Normal 20_20325" xfId="1527"/>
    <cellStyle name="Normal 21" xfId="155"/>
    <cellStyle name="Normal 21 2" xfId="1012"/>
    <cellStyle name="Normal 21_20325" xfId="1528"/>
    <cellStyle name="Normal 22" xfId="156"/>
    <cellStyle name="Normal 22 2" xfId="1013"/>
    <cellStyle name="Normal 22 3" xfId="1014"/>
    <cellStyle name="Normal 22_20325" xfId="1529"/>
    <cellStyle name="Normal 23" xfId="157"/>
    <cellStyle name="Normal 23 2" xfId="1015"/>
    <cellStyle name="Normal 24" xfId="158"/>
    <cellStyle name="Normal 24 2" xfId="1016"/>
    <cellStyle name="Normal 24 3" xfId="1017"/>
    <cellStyle name="Normal 24_13008" xfId="1018"/>
    <cellStyle name="Normal 25" xfId="159"/>
    <cellStyle name="Normal 25 2" xfId="1019"/>
    <cellStyle name="Normal 25 3" xfId="1020"/>
    <cellStyle name="Normal 25_13008" xfId="1021"/>
    <cellStyle name="Normal 26" xfId="160"/>
    <cellStyle name="Normal 26 2" xfId="1022"/>
    <cellStyle name="Normal 27" xfId="161"/>
    <cellStyle name="Normal 27 2" xfId="1023"/>
    <cellStyle name="Normal 27 3" xfId="1024"/>
    <cellStyle name="Normal 27_20325" xfId="1530"/>
    <cellStyle name="Normal 28" xfId="162"/>
    <cellStyle name="Normal 29" xfId="163"/>
    <cellStyle name="Normal 3" xfId="104"/>
    <cellStyle name="Normal 3 2" xfId="105"/>
    <cellStyle name="Normal 3 2 2" xfId="1025"/>
    <cellStyle name="Normal 3 2 2 2" xfId="1026"/>
    <cellStyle name="Normal 3 2 2 2 2" xfId="1027"/>
    <cellStyle name="Normal 3 2 2 2 3" xfId="1028"/>
    <cellStyle name="Normal 3 2 2 2_13008" xfId="1029"/>
    <cellStyle name="Normal 3 2 2 3" xfId="1030"/>
    <cellStyle name="Normal 3 2 2 3 2" xfId="1031"/>
    <cellStyle name="Normal 3 2 2 3 3" xfId="1032"/>
    <cellStyle name="Normal 3 2 2 3_13008" xfId="1033"/>
    <cellStyle name="Normal 3 2 2 4" xfId="1034"/>
    <cellStyle name="Normal 3 2 2 5" xfId="1035"/>
    <cellStyle name="Normal 3 2 2_13008" xfId="1036"/>
    <cellStyle name="Normal 3 2 3" xfId="1037"/>
    <cellStyle name="Normal 3 2 3 2" xfId="1038"/>
    <cellStyle name="Normal 3 2 3 3" xfId="1039"/>
    <cellStyle name="Normal 3 2 3_13008" xfId="1040"/>
    <cellStyle name="Normal 3 2 4" xfId="1041"/>
    <cellStyle name="Normal 3 2 4 2" xfId="1042"/>
    <cellStyle name="Normal 3 2 4 3" xfId="1043"/>
    <cellStyle name="Normal 3 2 4_13008" xfId="1044"/>
    <cellStyle name="Normal 3 2 5" xfId="1045"/>
    <cellStyle name="Normal 3 2 5 2" xfId="1046"/>
    <cellStyle name="Normal 3 2 5 3" xfId="1047"/>
    <cellStyle name="Normal 3 2 5_13008" xfId="1048"/>
    <cellStyle name="Normal 3 2 6" xfId="1049"/>
    <cellStyle name="Normal 3 2 7" xfId="1050"/>
    <cellStyle name="Normal 3 2_13008" xfId="1051"/>
    <cellStyle name="Normal 3 3" xfId="164"/>
    <cellStyle name="Normal 3 3 2" xfId="1052"/>
    <cellStyle name="Normal 3 4" xfId="1053"/>
    <cellStyle name="Normal 3 4 2" xfId="1054"/>
    <cellStyle name="Normal 3 4 3" xfId="1055"/>
    <cellStyle name="Normal 3 4_13008" xfId="1056"/>
    <cellStyle name="Normal 3 5" xfId="1057"/>
    <cellStyle name="Normal 3 5 2" xfId="1058"/>
    <cellStyle name="Normal 3 5 3" xfId="1059"/>
    <cellStyle name="Normal 3 5_13008" xfId="1060"/>
    <cellStyle name="Normal 3 6" xfId="1061"/>
    <cellStyle name="Normal 3 6 2" xfId="1062"/>
    <cellStyle name="Normal 3 6 3" xfId="1063"/>
    <cellStyle name="Normal 3 6_13008" xfId="1064"/>
    <cellStyle name="Normal 3 7" xfId="1065"/>
    <cellStyle name="Normal 3_11599" xfId="1066"/>
    <cellStyle name="Normal 30" xfId="165"/>
    <cellStyle name="Normal 30 2" xfId="1067"/>
    <cellStyle name="Normal 30_20325" xfId="1531"/>
    <cellStyle name="Normal 31" xfId="1068"/>
    <cellStyle name="Normal 31 2" xfId="1069"/>
    <cellStyle name="Normal 31_20325" xfId="1532"/>
    <cellStyle name="Normal 32" xfId="1070"/>
    <cellStyle name="Normal 32 2" xfId="1071"/>
    <cellStyle name="Normal 32_20325" xfId="1533"/>
    <cellStyle name="Normal 33" xfId="1072"/>
    <cellStyle name="Normal 33 2" xfId="1073"/>
    <cellStyle name="Normal 33_20325" xfId="1534"/>
    <cellStyle name="Normal 34" xfId="1074"/>
    <cellStyle name="Normal 34 2" xfId="1075"/>
    <cellStyle name="Normal 34_20325" xfId="1535"/>
    <cellStyle name="Normal 35" xfId="1076"/>
    <cellStyle name="Normal 36" xfId="1077"/>
    <cellStyle name="Normal 37" xfId="1078"/>
    <cellStyle name="Normal 38" xfId="1079"/>
    <cellStyle name="Normal 38 2" xfId="1080"/>
    <cellStyle name="Normal 38_13008" xfId="1081"/>
    <cellStyle name="Normal 39" xfId="1082"/>
    <cellStyle name="Normal 4" xfId="106"/>
    <cellStyle name="Normal 4 2" xfId="166"/>
    <cellStyle name="Normal 4 2 2" xfId="1083"/>
    <cellStyle name="Normal 4 2 3" xfId="1084"/>
    <cellStyle name="Normal 4 3" xfId="167"/>
    <cellStyle name="Normal 4 3 2" xfId="1085"/>
    <cellStyle name="Normal 4 3 3" xfId="1086"/>
    <cellStyle name="Normal 4 3_13008" xfId="1087"/>
    <cellStyle name="Normal 4 4" xfId="1088"/>
    <cellStyle name="Normal 4 4 2" xfId="1089"/>
    <cellStyle name="Normal 4 4 3" xfId="1090"/>
    <cellStyle name="Normal 4 4_13008" xfId="1091"/>
    <cellStyle name="Normal 4 5" xfId="1092"/>
    <cellStyle name="Normal 4_Support" xfId="1093"/>
    <cellStyle name="Normal 40" xfId="1094"/>
    <cellStyle name="Normal 41" xfId="1095"/>
    <cellStyle name="Normal 42" xfId="1096"/>
    <cellStyle name="Normal 43" xfId="1097"/>
    <cellStyle name="Normal 5" xfId="107"/>
    <cellStyle name="Normal 5 2" xfId="108"/>
    <cellStyle name="Normal 5 2 10" xfId="1098"/>
    <cellStyle name="Normal 5 2 2" xfId="1099"/>
    <cellStyle name="Normal 5 2 2 2" xfId="1100"/>
    <cellStyle name="Normal 5 2 2 2 2" xfId="1101"/>
    <cellStyle name="Normal 5 2 2 2 2 2" xfId="1102"/>
    <cellStyle name="Normal 5 2 2 2 2 3" xfId="1103"/>
    <cellStyle name="Normal 5 2 2 2 2_13008" xfId="1104"/>
    <cellStyle name="Normal 5 2 2 2 3" xfId="1105"/>
    <cellStyle name="Normal 5 2 2 2 3 2" xfId="1106"/>
    <cellStyle name="Normal 5 2 2 2 3 3" xfId="1107"/>
    <cellStyle name="Normal 5 2 2 2 3_13008" xfId="1108"/>
    <cellStyle name="Normal 5 2 2 2 4" xfId="1109"/>
    <cellStyle name="Normal 5 2 2 2 5" xfId="1110"/>
    <cellStyle name="Normal 5 2 2 2_13008" xfId="1111"/>
    <cellStyle name="Normal 5 2 2 3" xfId="1112"/>
    <cellStyle name="Normal 5 2 2 3 2" xfId="1113"/>
    <cellStyle name="Normal 5 2 2 3 3" xfId="1114"/>
    <cellStyle name="Normal 5 2 2 3_13008" xfId="1115"/>
    <cellStyle name="Normal 5 2 2 4" xfId="1116"/>
    <cellStyle name="Normal 5 2 2 4 2" xfId="1117"/>
    <cellStyle name="Normal 5 2 2 4 3" xfId="1118"/>
    <cellStyle name="Normal 5 2 2 4_13008" xfId="1119"/>
    <cellStyle name="Normal 5 2 2 5" xfId="1120"/>
    <cellStyle name="Normal 5 2 2 5 2" xfId="1121"/>
    <cellStyle name="Normal 5 2 2 5 3" xfId="1122"/>
    <cellStyle name="Normal 5 2 2 5_13008" xfId="1123"/>
    <cellStyle name="Normal 5 2 2 6" xfId="1124"/>
    <cellStyle name="Normal 5 2 2 7" xfId="1125"/>
    <cellStyle name="Normal 5 2 2_13008" xfId="1126"/>
    <cellStyle name="Normal 5 2 3" xfId="1127"/>
    <cellStyle name="Normal 5 2 3 2" xfId="1128"/>
    <cellStyle name="Normal 5 2 3 2 2" xfId="1129"/>
    <cellStyle name="Normal 5 2 3 2 2 2" xfId="1130"/>
    <cellStyle name="Normal 5 2 3 2 2 3" xfId="1131"/>
    <cellStyle name="Normal 5 2 3 2 2_13008" xfId="1132"/>
    <cellStyle name="Normal 5 2 3 2 3" xfId="1133"/>
    <cellStyle name="Normal 5 2 3 2 3 2" xfId="1134"/>
    <cellStyle name="Normal 5 2 3 2 3 3" xfId="1135"/>
    <cellStyle name="Normal 5 2 3 2 3_13008" xfId="1136"/>
    <cellStyle name="Normal 5 2 3 2 4" xfId="1137"/>
    <cellStyle name="Normal 5 2 3 2 5" xfId="1138"/>
    <cellStyle name="Normal 5 2 3 2_13008" xfId="1139"/>
    <cellStyle name="Normal 5 2 3 3" xfId="1140"/>
    <cellStyle name="Normal 5 2 3 3 2" xfId="1141"/>
    <cellStyle name="Normal 5 2 3 3 3" xfId="1142"/>
    <cellStyle name="Normal 5 2 3 3_13008" xfId="1143"/>
    <cellStyle name="Normal 5 2 3 4" xfId="1144"/>
    <cellStyle name="Normal 5 2 3 4 2" xfId="1145"/>
    <cellStyle name="Normal 5 2 3 4 3" xfId="1146"/>
    <cellStyle name="Normal 5 2 3 4_13008" xfId="1147"/>
    <cellStyle name="Normal 5 2 3 5" xfId="1148"/>
    <cellStyle name="Normal 5 2 3 5 2" xfId="1149"/>
    <cellStyle name="Normal 5 2 3 5 3" xfId="1150"/>
    <cellStyle name="Normal 5 2 3 5_13008" xfId="1151"/>
    <cellStyle name="Normal 5 2 3 6" xfId="1152"/>
    <cellStyle name="Normal 5 2 3 7" xfId="1153"/>
    <cellStyle name="Normal 5 2 3_13008" xfId="1154"/>
    <cellStyle name="Normal 5 2 4" xfId="1155"/>
    <cellStyle name="Normal 5 2 4 2" xfId="1156"/>
    <cellStyle name="Normal 5 2 4 2 2" xfId="1157"/>
    <cellStyle name="Normal 5 2 4 2 2 2" xfId="1158"/>
    <cellStyle name="Normal 5 2 4 2 2 3" xfId="1159"/>
    <cellStyle name="Normal 5 2 4 2 2_13008" xfId="1160"/>
    <cellStyle name="Normal 5 2 4 2 3" xfId="1161"/>
    <cellStyle name="Normal 5 2 4 2 3 2" xfId="1162"/>
    <cellStyle name="Normal 5 2 4 2 3 3" xfId="1163"/>
    <cellStyle name="Normal 5 2 4 2 3_13008" xfId="1164"/>
    <cellStyle name="Normal 5 2 4 2 4" xfId="1165"/>
    <cellStyle name="Normal 5 2 4 2 5" xfId="1166"/>
    <cellStyle name="Normal 5 2 4 2_13008" xfId="1167"/>
    <cellStyle name="Normal 5 2 4 3" xfId="1168"/>
    <cellStyle name="Normal 5 2 4 3 2" xfId="1169"/>
    <cellStyle name="Normal 5 2 4 3 3" xfId="1170"/>
    <cellStyle name="Normal 5 2 4 3_13008" xfId="1171"/>
    <cellStyle name="Normal 5 2 4 4" xfId="1172"/>
    <cellStyle name="Normal 5 2 4 4 2" xfId="1173"/>
    <cellStyle name="Normal 5 2 4 4 3" xfId="1174"/>
    <cellStyle name="Normal 5 2 4 4_13008" xfId="1175"/>
    <cellStyle name="Normal 5 2 4 5" xfId="1176"/>
    <cellStyle name="Normal 5 2 4 5 2" xfId="1177"/>
    <cellStyle name="Normal 5 2 4 5 3" xfId="1178"/>
    <cellStyle name="Normal 5 2 4 5_13008" xfId="1179"/>
    <cellStyle name="Normal 5 2 4 6" xfId="1180"/>
    <cellStyle name="Normal 5 2 4 7" xfId="1181"/>
    <cellStyle name="Normal 5 2 4_13008" xfId="1182"/>
    <cellStyle name="Normal 5 2 5" xfId="1183"/>
    <cellStyle name="Normal 5 2 5 10" xfId="1184"/>
    <cellStyle name="Normal 5 2 5 19" xfId="1185"/>
    <cellStyle name="Normal 5 2 5 19 2" xfId="1186"/>
    <cellStyle name="Normal 5 2 5 19_13008" xfId="1187"/>
    <cellStyle name="Normal 5 2 5 2" xfId="1188"/>
    <cellStyle name="Normal 5 2 5 2 2" xfId="1189"/>
    <cellStyle name="Normal 5 2 5 2 2 2" xfId="1190"/>
    <cellStyle name="Normal 5 2 5 2 2 2 2" xfId="1191"/>
    <cellStyle name="Normal 5 2 5 2 2 2 3" xfId="1192"/>
    <cellStyle name="Normal 5 2 5 2 2 2_13008" xfId="1193"/>
    <cellStyle name="Normal 5 2 5 2 2 3" xfId="1194"/>
    <cellStyle name="Normal 5 2 5 2 2 3 2" xfId="1195"/>
    <cellStyle name="Normal 5 2 5 2 2 3 3" xfId="1196"/>
    <cellStyle name="Normal 5 2 5 2 2 3_13008" xfId="1197"/>
    <cellStyle name="Normal 5 2 5 2 2 4" xfId="1198"/>
    <cellStyle name="Normal 5 2 5 2 2 5" xfId="1199"/>
    <cellStyle name="Normal 5 2 5 2 2_13008" xfId="1200"/>
    <cellStyle name="Normal 5 2 5 2 3" xfId="1201"/>
    <cellStyle name="Normal 5 2 5 2 3 2" xfId="1202"/>
    <cellStyle name="Normal 5 2 5 2 3 3" xfId="1203"/>
    <cellStyle name="Normal 5 2 5 2 3_13008" xfId="1204"/>
    <cellStyle name="Normal 5 2 5 2 4" xfId="1205"/>
    <cellStyle name="Normal 5 2 5 2 4 2" xfId="1206"/>
    <cellStyle name="Normal 5 2 5 2 4 3" xfId="1207"/>
    <cellStyle name="Normal 5 2 5 2 4_13008" xfId="1208"/>
    <cellStyle name="Normal 5 2 5 2 5" xfId="1209"/>
    <cellStyle name="Normal 5 2 5 2 5 2" xfId="1210"/>
    <cellStyle name="Normal 5 2 5 2 5 3" xfId="1211"/>
    <cellStyle name="Normal 5 2 5 2 5_13008" xfId="1212"/>
    <cellStyle name="Normal 5 2 5 2 6" xfId="1213"/>
    <cellStyle name="Normal 5 2 5 2 7" xfId="1214"/>
    <cellStyle name="Normal 5 2 5 2_13008" xfId="1215"/>
    <cellStyle name="Normal 5 2 5 3" xfId="1216"/>
    <cellStyle name="Normal 5 2 5 3 10" xfId="1217"/>
    <cellStyle name="Normal 5 2 5 3 10 2" xfId="1218"/>
    <cellStyle name="Normal 5 2 5 3 10 3" xfId="1219"/>
    <cellStyle name="Normal 5 2 5 3 10_13008" xfId="1220"/>
    <cellStyle name="Normal 5 2 5 3 11" xfId="1221"/>
    <cellStyle name="Normal 5 2 5 3 11 2" xfId="1222"/>
    <cellStyle name="Normal 5 2 5 3 11 3" xfId="1223"/>
    <cellStyle name="Normal 5 2 5 3 11_13008" xfId="1224"/>
    <cellStyle name="Normal 5 2 5 3 12" xfId="1225"/>
    <cellStyle name="Normal 5 2 5 3 12 2" xfId="1226"/>
    <cellStyle name="Normal 5 2 5 3 12 3" xfId="1227"/>
    <cellStyle name="Normal 5 2 5 3 12_13008" xfId="1228"/>
    <cellStyle name="Normal 5 2 5 3 13" xfId="1229"/>
    <cellStyle name="Normal 5 2 5 3 14" xfId="1230"/>
    <cellStyle name="Normal 5 2 5 3 15" xfId="1231"/>
    <cellStyle name="Normal 5 2 5 3 16" xfId="1232"/>
    <cellStyle name="Normal 5 2 5 3 17" xfId="1540"/>
    <cellStyle name="Normal 5 2 5 3 2" xfId="1233"/>
    <cellStyle name="Normal 5 2 5 3 2 2" xfId="1234"/>
    <cellStyle name="Normal 5 2 5 3 2 2 2" xfId="1235"/>
    <cellStyle name="Normal 5 2 5 3 2 2 2 2" xfId="1236"/>
    <cellStyle name="Normal 5 2 5 3 2 2 2 3" xfId="1237"/>
    <cellStyle name="Normal 5 2 5 3 2 2 2_13008" xfId="1238"/>
    <cellStyle name="Normal 5 2 5 3 2 2 3" xfId="1239"/>
    <cellStyle name="Normal 5 2 5 3 2 2 3 2" xfId="1240"/>
    <cellStyle name="Normal 5 2 5 3 2 2 3 3" xfId="1241"/>
    <cellStyle name="Normal 5 2 5 3 2 2 3_13008" xfId="1242"/>
    <cellStyle name="Normal 5 2 5 3 2 2 4" xfId="1243"/>
    <cellStyle name="Normal 5 2 5 3 2 2 5" xfId="1244"/>
    <cellStyle name="Normal 5 2 5 3 2 2_13008" xfId="1245"/>
    <cellStyle name="Normal 5 2 5 3 2 3" xfId="1246"/>
    <cellStyle name="Normal 5 2 5 3 2 3 2" xfId="1247"/>
    <cellStyle name="Normal 5 2 5 3 2 3 3" xfId="1248"/>
    <cellStyle name="Normal 5 2 5 3 2 3_13008" xfId="1249"/>
    <cellStyle name="Normal 5 2 5 3 2 4" xfId="1250"/>
    <cellStyle name="Normal 5 2 5 3 2 4 2" xfId="1251"/>
    <cellStyle name="Normal 5 2 5 3 2 4 3" xfId="1252"/>
    <cellStyle name="Normal 5 2 5 3 2 4_13008" xfId="1253"/>
    <cellStyle name="Normal 5 2 5 3 2 5" xfId="1254"/>
    <cellStyle name="Normal 5 2 5 3 2 5 2" xfId="1255"/>
    <cellStyle name="Normal 5 2 5 3 2 5 3" xfId="1256"/>
    <cellStyle name="Normal 5 2 5 3 2 5_13008" xfId="1257"/>
    <cellStyle name="Normal 5 2 5 3 2 6" xfId="1258"/>
    <cellStyle name="Normal 5 2 5 3 2 7" xfId="1259"/>
    <cellStyle name="Normal 5 2 5 3 2_13008" xfId="1260"/>
    <cellStyle name="Normal 5 2 5 3 3" xfId="1261"/>
    <cellStyle name="Normal 5 2 5 3 3 2" xfId="1262"/>
    <cellStyle name="Normal 5 2 5 3 3 2 2" xfId="1263"/>
    <cellStyle name="Normal 5 2 5 3 3 2 3" xfId="1264"/>
    <cellStyle name="Normal 5 2 5 3 3 2_13008" xfId="1265"/>
    <cellStyle name="Normal 5 2 5 3 3 3" xfId="1266"/>
    <cellStyle name="Normal 5 2 5 3 3 3 2" xfId="1267"/>
    <cellStyle name="Normal 5 2 5 3 3 3 3" xfId="1268"/>
    <cellStyle name="Normal 5 2 5 3 3 3_13008" xfId="1269"/>
    <cellStyle name="Normal 5 2 5 3 3 4" xfId="1270"/>
    <cellStyle name="Normal 5 2 5 3 3 5" xfId="1271"/>
    <cellStyle name="Normal 5 2 5 3 3_13008" xfId="1272"/>
    <cellStyle name="Normal 5 2 5 3 4" xfId="1273"/>
    <cellStyle name="Normal 5 2 5 3 4 2" xfId="1274"/>
    <cellStyle name="Normal 5 2 5 3 4 3" xfId="1275"/>
    <cellStyle name="Normal 5 2 5 3 4_13008" xfId="1276"/>
    <cellStyle name="Normal 5 2 5 3 5" xfId="1277"/>
    <cellStyle name="Normal 5 2 5 3 5 2" xfId="1278"/>
    <cellStyle name="Normal 5 2 5 3 5 3" xfId="1279"/>
    <cellStyle name="Normal 5 2 5 3 5_13008" xfId="1280"/>
    <cellStyle name="Normal 5 2 5 3 6" xfId="1281"/>
    <cellStyle name="Normal 5 2 5 3 6 2" xfId="1282"/>
    <cellStyle name="Normal 5 2 5 3 6 3" xfId="1283"/>
    <cellStyle name="Normal 5 2 5 3 6_13008" xfId="1284"/>
    <cellStyle name="Normal 5 2 5 3 7" xfId="1285"/>
    <cellStyle name="Normal 5 2 5 3 7 2" xfId="1286"/>
    <cellStyle name="Normal 5 2 5 3 7 3" xfId="1287"/>
    <cellStyle name="Normal 5 2 5 3 7_13008" xfId="1288"/>
    <cellStyle name="Normal 5 2 5 3 8" xfId="1289"/>
    <cellStyle name="Normal 5 2 5 3 8 2" xfId="1290"/>
    <cellStyle name="Normal 5 2 5 3 8 3" xfId="1291"/>
    <cellStyle name="Normal 5 2 5 3 8_13008" xfId="1292"/>
    <cellStyle name="Normal 5 2 5 3 9" xfId="1293"/>
    <cellStyle name="Normal 5 2 5 3 9 2" xfId="1294"/>
    <cellStyle name="Normal 5 2 5 3 9 3" xfId="1295"/>
    <cellStyle name="Normal 5 2 5 3 9_13008" xfId="1296"/>
    <cellStyle name="Normal 5 2 5 3_13008" xfId="1297"/>
    <cellStyle name="Normal 5 2 5 4" xfId="1298"/>
    <cellStyle name="Normal 5 2 5 4 2" xfId="1299"/>
    <cellStyle name="Normal 5 2 5 4 2 2" xfId="1300"/>
    <cellStyle name="Normal 5 2 5 4 2 3" xfId="1301"/>
    <cellStyle name="Normal 5 2 5 4 2_13008" xfId="1302"/>
    <cellStyle name="Normal 5 2 5 4 3" xfId="1303"/>
    <cellStyle name="Normal 5 2 5 4 3 2" xfId="1304"/>
    <cellStyle name="Normal 5 2 5 4 3 3" xfId="1305"/>
    <cellStyle name="Normal 5 2 5 4 3_13008" xfId="1306"/>
    <cellStyle name="Normal 5 2 5 4 4" xfId="1307"/>
    <cellStyle name="Normal 5 2 5 4 5" xfId="1308"/>
    <cellStyle name="Normal 5 2 5 4_13008" xfId="1309"/>
    <cellStyle name="Normal 5 2 5 5" xfId="1310"/>
    <cellStyle name="Normal 5 2 5 5 2" xfId="1311"/>
    <cellStyle name="Normal 5 2 5 5 3" xfId="1312"/>
    <cellStyle name="Normal 5 2 5 5_13008" xfId="1313"/>
    <cellStyle name="Normal 5 2 5 6" xfId="1314"/>
    <cellStyle name="Normal 5 2 5 6 2" xfId="1315"/>
    <cellStyle name="Normal 5 2 5 6 3" xfId="1316"/>
    <cellStyle name="Normal 5 2 5 6_13008" xfId="1317"/>
    <cellStyle name="Normal 5 2 5 7" xfId="1318"/>
    <cellStyle name="Normal 5 2 5 7 2" xfId="1319"/>
    <cellStyle name="Normal 5 2 5 7 3" xfId="1320"/>
    <cellStyle name="Normal 5 2 5 7_13008" xfId="1321"/>
    <cellStyle name="Normal 5 2 5 8" xfId="1322"/>
    <cellStyle name="Normal 5 2 5 8 2" xfId="1323"/>
    <cellStyle name="Normal 5 2 5 8 3" xfId="1324"/>
    <cellStyle name="Normal 5 2 5 8_13008" xfId="1325"/>
    <cellStyle name="Normal 5 2 5 9" xfId="1326"/>
    <cellStyle name="Normal 5 2 5_13008" xfId="1327"/>
    <cellStyle name="Normal 5 2 6" xfId="1328"/>
    <cellStyle name="Normal 5 2 7" xfId="1329"/>
    <cellStyle name="Normal 5 2 7 2" xfId="1330"/>
    <cellStyle name="Normal 5 2 7 3" xfId="1331"/>
    <cellStyle name="Normal 5 2 7_13008" xfId="1332"/>
    <cellStyle name="Normal 5 2 8" xfId="1333"/>
    <cellStyle name="Normal 5 2 8 2" xfId="1334"/>
    <cellStyle name="Normal 5 2 8 3" xfId="1335"/>
    <cellStyle name="Normal 5 2 8_13008" xfId="1336"/>
    <cellStyle name="Normal 5 2 9" xfId="1337"/>
    <cellStyle name="Normal 5 2 9 2" xfId="1338"/>
    <cellStyle name="Normal 5 2 9 3" xfId="1339"/>
    <cellStyle name="Normal 5 2 9_13008" xfId="1340"/>
    <cellStyle name="Normal 5 2_13008" xfId="1341"/>
    <cellStyle name="Normal 5 3" xfId="1342"/>
    <cellStyle name="Normal 5 3 2" xfId="1343"/>
    <cellStyle name="Normal 5 4" xfId="1344"/>
    <cellStyle name="Normal 5 4 2" xfId="1345"/>
    <cellStyle name="Normal 5 4 2 2" xfId="1346"/>
    <cellStyle name="Normal 5 4 2 3" xfId="1347"/>
    <cellStyle name="Normal 5 4 2_13008" xfId="1348"/>
    <cellStyle name="Normal 5 4 3" xfId="1349"/>
    <cellStyle name="Normal 5 4 3 2" xfId="1350"/>
    <cellStyle name="Normal 5 4 3 3" xfId="1351"/>
    <cellStyle name="Normal 5 4 3_13008" xfId="1352"/>
    <cellStyle name="Normal 5 4 4" xfId="1353"/>
    <cellStyle name="Normal 5 4 5" xfId="1354"/>
    <cellStyle name="Normal 5 4_13008" xfId="1355"/>
    <cellStyle name="Normal 5 5" xfId="1356"/>
    <cellStyle name="Normal 5 5 2" xfId="1357"/>
    <cellStyle name="Normal 5 5 3" xfId="1358"/>
    <cellStyle name="Normal 5 5_13008" xfId="1359"/>
    <cellStyle name="Normal 5 6" xfId="1360"/>
    <cellStyle name="Normal 5 6 2" xfId="1361"/>
    <cellStyle name="Normal 5 6 3" xfId="1362"/>
    <cellStyle name="Normal 5 6_13008" xfId="1363"/>
    <cellStyle name="Normal 5 7" xfId="1364"/>
    <cellStyle name="Normal 5 8" xfId="1365"/>
    <cellStyle name="Normal 5_13008" xfId="1366"/>
    <cellStyle name="Normal 6" xfId="109"/>
    <cellStyle name="Normal 6 2" xfId="1367"/>
    <cellStyle name="Normal 6 2 2" xfId="1368"/>
    <cellStyle name="Normal 6 2 2 2" xfId="1369"/>
    <cellStyle name="Normal 6 2 2 3" xfId="1370"/>
    <cellStyle name="Normal 6 2 2_13008" xfId="1371"/>
    <cellStyle name="Normal 6 2 3" xfId="1372"/>
    <cellStyle name="Normal 6 2 3 2" xfId="1373"/>
    <cellStyle name="Normal 6 2 3 3" xfId="1374"/>
    <cellStyle name="Normal 6 2 3_13008" xfId="1375"/>
    <cellStyle name="Normal 6 2 4" xfId="1376"/>
    <cellStyle name="Normal 6 2 5" xfId="1377"/>
    <cellStyle name="Normal 6 2_13008" xfId="1378"/>
    <cellStyle name="Normal 6 3" xfId="1379"/>
    <cellStyle name="Normal 6 3 2" xfId="1380"/>
    <cellStyle name="Normal 6 3 3" xfId="1381"/>
    <cellStyle name="Normal 6 3_13008" xfId="1382"/>
    <cellStyle name="Normal 6 4" xfId="1383"/>
    <cellStyle name="Normal 6 4 2" xfId="1384"/>
    <cellStyle name="Normal 6 4 3" xfId="1385"/>
    <cellStyle name="Normal 6 4_13008" xfId="1386"/>
    <cellStyle name="Normal 6 5" xfId="1387"/>
    <cellStyle name="Normal 6 5 2" xfId="1388"/>
    <cellStyle name="Normal 6 5 3" xfId="1389"/>
    <cellStyle name="Normal 6 5_13008" xfId="1390"/>
    <cellStyle name="Normal 6 6" xfId="1391"/>
    <cellStyle name="Normal 6 7" xfId="1392"/>
    <cellStyle name="Normal 6_13008" xfId="1393"/>
    <cellStyle name="Normal 7" xfId="110"/>
    <cellStyle name="Normal 7 2" xfId="1394"/>
    <cellStyle name="Normal 7 2 2" xfId="1395"/>
    <cellStyle name="Normal 7 2 2 2" xfId="1396"/>
    <cellStyle name="Normal 7 2 2 3" xfId="1397"/>
    <cellStyle name="Normal 7 2 2_13008" xfId="1398"/>
    <cellStyle name="Normal 7 2 3" xfId="1399"/>
    <cellStyle name="Normal 7 2 3 2" xfId="1400"/>
    <cellStyle name="Normal 7 2 3 3" xfId="1401"/>
    <cellStyle name="Normal 7 2 3_13008" xfId="1402"/>
    <cellStyle name="Normal 7 2 4" xfId="1403"/>
    <cellStyle name="Normal 7 2 5" xfId="1404"/>
    <cellStyle name="Normal 7 2_13008" xfId="1405"/>
    <cellStyle name="Normal 7 3" xfId="1406"/>
    <cellStyle name="Normal 7 3 2" xfId="1407"/>
    <cellStyle name="Normal 7 3 3" xfId="1408"/>
    <cellStyle name="Normal 7 3_13008" xfId="1409"/>
    <cellStyle name="Normal 7 4" xfId="1410"/>
    <cellStyle name="Normal 7 4 2" xfId="1411"/>
    <cellStyle name="Normal 7 4 3" xfId="1412"/>
    <cellStyle name="Normal 7 4_13008" xfId="1413"/>
    <cellStyle name="Normal 7 5" xfId="1414"/>
    <cellStyle name="Normal 7 6" xfId="1415"/>
    <cellStyle name="Normal 7 7" xfId="1416"/>
    <cellStyle name="Normal 7_13008" xfId="1417"/>
    <cellStyle name="Normal 8" xfId="111"/>
    <cellStyle name="Normal 8 2" xfId="1418"/>
    <cellStyle name="Normal 8 2 2" xfId="1419"/>
    <cellStyle name="Normal 8 2 2 2" xfId="1420"/>
    <cellStyle name="Normal 8 2 2 3" xfId="1421"/>
    <cellStyle name="Normal 8 2 2_13008" xfId="1422"/>
    <cellStyle name="Normal 8 2 3" xfId="1423"/>
    <cellStyle name="Normal 8 2 3 2" xfId="1424"/>
    <cellStyle name="Normal 8 2 3 3" xfId="1425"/>
    <cellStyle name="Normal 8 2 3_13008" xfId="1426"/>
    <cellStyle name="Normal 8 2 4" xfId="1427"/>
    <cellStyle name="Normal 8 2 5" xfId="1428"/>
    <cellStyle name="Normal 8 2_13008" xfId="1429"/>
    <cellStyle name="Normal 8 3" xfId="1430"/>
    <cellStyle name="Normal 8 3 2" xfId="1431"/>
    <cellStyle name="Normal 8 3 3" xfId="1432"/>
    <cellStyle name="Normal 8 3_13008" xfId="1433"/>
    <cellStyle name="Normal 8 4" xfId="1434"/>
    <cellStyle name="Normal 8 4 2" xfId="1435"/>
    <cellStyle name="Normal 8 4 3" xfId="1436"/>
    <cellStyle name="Normal 8 4_13008" xfId="1437"/>
    <cellStyle name="Normal 8 5" xfId="1438"/>
    <cellStyle name="Normal 8 5 2" xfId="1439"/>
    <cellStyle name="Normal 8 5 3" xfId="1440"/>
    <cellStyle name="Normal 8 5_13008" xfId="1441"/>
    <cellStyle name="Normal 8 6" xfId="1442"/>
    <cellStyle name="Normal 8 7" xfId="1443"/>
    <cellStyle name="Normal 8_13008" xfId="1444"/>
    <cellStyle name="Normal 9" xfId="112"/>
    <cellStyle name="Normal 9 2" xfId="1445"/>
    <cellStyle name="Normal 9 2 2" xfId="1446"/>
    <cellStyle name="Normal 9 2 2 2" xfId="1447"/>
    <cellStyle name="Normal 9 2 2 3" xfId="1448"/>
    <cellStyle name="Normal 9 2 2_13008" xfId="1449"/>
    <cellStyle name="Normal 9 2 3" xfId="1450"/>
    <cellStyle name="Normal 9 2 3 2" xfId="1451"/>
    <cellStyle name="Normal 9 2 3 3" xfId="1452"/>
    <cellStyle name="Normal 9 2 3_13008" xfId="1453"/>
    <cellStyle name="Normal 9 2 4" xfId="1454"/>
    <cellStyle name="Normal 9 2 4 2" xfId="1455"/>
    <cellStyle name="Normal 9 2 4_13008" xfId="1456"/>
    <cellStyle name="Normal 9 2 5" xfId="1457"/>
    <cellStyle name="Normal 9 2 5 2" xfId="1458"/>
    <cellStyle name="Normal 9 2 5_13008" xfId="1459"/>
    <cellStyle name="Normal 9 2 6" xfId="1460"/>
    <cellStyle name="Normal 9 2_13008" xfId="1461"/>
    <cellStyle name="Normal 9 3" xfId="1462"/>
    <cellStyle name="Normal 9 3 2" xfId="1463"/>
    <cellStyle name="Normal 9 3 3" xfId="1464"/>
    <cellStyle name="Normal 9 3_13008" xfId="1465"/>
    <cellStyle name="Normal 9 4" xfId="1466"/>
    <cellStyle name="Normal 9 4 2" xfId="1467"/>
    <cellStyle name="Normal 9 4 3" xfId="1468"/>
    <cellStyle name="Normal 9 4_13008" xfId="1469"/>
    <cellStyle name="Normal 9 5" xfId="1470"/>
    <cellStyle name="Normal 9 5 2" xfId="1471"/>
    <cellStyle name="Normal 9 6" xfId="1472"/>
    <cellStyle name="Normal 9 7" xfId="1473"/>
    <cellStyle name="Normal 9_13008" xfId="1474"/>
    <cellStyle name="Normal 98" xfId="1475"/>
    <cellStyle name="Normal_Joe's 1-1-2004" xfId="6"/>
    <cellStyle name="Normal_Pacific 1-1-06" xfId="5"/>
    <cellStyle name="Normal_Rural 1-1-2006" xfId="4"/>
    <cellStyle name="Note 2" xfId="113"/>
    <cellStyle name="Note 2 2" xfId="1476"/>
    <cellStyle name="Note 2 3" xfId="1477"/>
    <cellStyle name="Note 3" xfId="1478"/>
    <cellStyle name="Notes" xfId="114"/>
    <cellStyle name="NotIncluded1" xfId="1479"/>
    <cellStyle name="OptionalGood" xfId="1480"/>
    <cellStyle name="Output" xfId="183" builtinId="21" customBuiltin="1"/>
    <cellStyle name="Output 2" xfId="1481"/>
    <cellStyle name="Percent" xfId="3" builtinId="5"/>
    <cellStyle name="Percent 2" xfId="115"/>
    <cellStyle name="Percent 2 2" xfId="116"/>
    <cellStyle name="Percent 2 2 2" xfId="168"/>
    <cellStyle name="Percent 2 2 2 2" xfId="1482"/>
    <cellStyle name="Percent 2 2 2 3" xfId="1483"/>
    <cellStyle name="Percent 2 2 3" xfId="1484"/>
    <cellStyle name="Percent 2 2 3 2" xfId="1485"/>
    <cellStyle name="Percent 2 2 3 3" xfId="1486"/>
    <cellStyle name="Percent 2 2 4" xfId="1487"/>
    <cellStyle name="Percent 2 2 4 2" xfId="1488"/>
    <cellStyle name="Percent 2 2 4 3" xfId="1489"/>
    <cellStyle name="Percent 2 2 5" xfId="1490"/>
    <cellStyle name="Percent 2 2 5 2" xfId="1491"/>
    <cellStyle name="Percent 2 2 5 3" xfId="1492"/>
    <cellStyle name="Percent 2 2 6" xfId="1493"/>
    <cellStyle name="Percent 2 2 6 2" xfId="1494"/>
    <cellStyle name="Percent 2 2 6 3" xfId="1495"/>
    <cellStyle name="Percent 2 2 7" xfId="1496"/>
    <cellStyle name="Percent 2 2 7 2" xfId="1497"/>
    <cellStyle name="Percent 2 2 7 3" xfId="1498"/>
    <cellStyle name="Percent 2 2 8" xfId="1499"/>
    <cellStyle name="Percent 2 2 9" xfId="1500"/>
    <cellStyle name="Percent 3" xfId="117"/>
    <cellStyle name="Percent 3 2" xfId="1501"/>
    <cellStyle name="Percent 4" xfId="118"/>
    <cellStyle name="Percent 4 2" xfId="169"/>
    <cellStyle name="Percent 4 3" xfId="170"/>
    <cellStyle name="Percent 4 3 2" xfId="1502"/>
    <cellStyle name="Percent 4 3 3" xfId="1503"/>
    <cellStyle name="Percent 5" xfId="171"/>
    <cellStyle name="Percent 5 2" xfId="1504"/>
    <cellStyle name="Percent 6" xfId="172"/>
    <cellStyle name="Percent 7" xfId="1505"/>
    <cellStyle name="Percent 7 2" xfId="1538"/>
    <cellStyle name="Percent(1)" xfId="119"/>
    <cellStyle name="Percent(2)" xfId="120"/>
    <cellStyle name="PRM" xfId="121"/>
    <cellStyle name="PRM 2" xfId="122"/>
    <cellStyle name="PRM 3" xfId="123"/>
    <cellStyle name="PRM_Thurston" xfId="124"/>
    <cellStyle name="PSChar" xfId="125"/>
    <cellStyle name="PSHeading" xfId="126"/>
    <cellStyle name="Reset  - Style4" xfId="1506"/>
    <cellStyle name="Reset  - Style7" xfId="1507"/>
    <cellStyle name="Style 1" xfId="127"/>
    <cellStyle name="Style 1 2" xfId="128"/>
    <cellStyle name="Style 1 2 2" xfId="1508"/>
    <cellStyle name="Style 1 3" xfId="1509"/>
    <cellStyle name="Style 1_Recycle Center Commodities MRF" xfId="131"/>
    <cellStyle name="STYLE1" xfId="129"/>
    <cellStyle name="STYLE1 2" xfId="173"/>
    <cellStyle name="STYLE1 3" xfId="1510"/>
    <cellStyle name="Table  - Style5" xfId="1511"/>
    <cellStyle name="Table  - Style6" xfId="1512"/>
    <cellStyle name="Title" xfId="174" builtinId="15" customBuiltin="1"/>
    <cellStyle name="Title  - Style1" xfId="1513"/>
    <cellStyle name="Title  - Style6" xfId="1514"/>
    <cellStyle name="Title 2" xfId="1515"/>
    <cellStyle name="Total" xfId="189" builtinId="25" customBuiltin="1"/>
    <cellStyle name="Total 2" xfId="130"/>
    <cellStyle name="Total 3" xfId="1516"/>
    <cellStyle name="TotCol - Style5" xfId="1517"/>
    <cellStyle name="TotCol - Style7" xfId="1518"/>
    <cellStyle name="TotRow - Style4" xfId="1519"/>
    <cellStyle name="TotRow - Style8" xfId="1520"/>
    <cellStyle name="Warning Text" xfId="187" builtinId="11" customBuiltin="1"/>
    <cellStyle name="Warning Text 2" xfId="1521"/>
  </cellStyles>
  <dxfs count="11">
    <dxf>
      <fill>
        <patternFill patternType="solid">
          <fgColor rgb="FFDBE5F1"/>
          <bgColor rgb="FFDBE5F1"/>
        </patternFill>
      </fill>
      <border>
        <bottom style="thin">
          <color rgb="FF95B3D7"/>
        </bottom>
      </border>
    </dxf>
    <dxf>
      <fill>
        <patternFill patternType="solid">
          <fgColor rgb="FFDBE5F1"/>
          <bgColor rgb="FFDBE5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8D8D8"/>
          <bgColor rgb="FFD8D8D8"/>
        </patternFill>
      </fill>
    </dxf>
    <dxf>
      <fill>
        <patternFill patternType="solid">
          <fgColor rgb="FFD8D8D8"/>
          <bgColor rgb="FFD8D8D8"/>
        </patternFill>
      </fill>
      <border>
        <left style="thin">
          <color rgb="FFBFBFBF"/>
        </left>
        <right style="thin">
          <color rgb="FFBFBFBF"/>
        </right>
      </border>
    </dxf>
    <dxf>
      <fill>
        <patternFill patternType="solid">
          <fgColor rgb="FFD8D8D8"/>
          <bgColor rgb="FFD8D8D8"/>
        </patternFill>
      </fill>
    </dxf>
    <dxf>
      <font>
        <b/>
        <color rgb="FF000000"/>
      </font>
      <fill>
        <patternFill patternType="solid">
          <fgColor rgb="FFDBE5F1"/>
          <bgColor rgb="FFDBE5F1"/>
        </patternFill>
      </fill>
      <border>
        <top style="thin">
          <color rgb="FF95B3D7"/>
        </top>
      </border>
    </dxf>
    <dxf>
      <font>
        <b/>
        <color rgb="FF000000"/>
      </font>
      <fill>
        <patternFill patternType="solid">
          <fgColor rgb="FFDBE5F1"/>
          <bgColor rgb="FFDBE5F1"/>
        </patternFill>
      </fill>
      <border>
        <bottom style="thin">
          <color rgb="FF95B3D7"/>
        </bottom>
      </border>
    </dxf>
  </dxfs>
  <tableStyles count="1" defaultTableStyle="TableStyleMedium9"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estern%20Region/WUTC/WIP%20Files/Commodity%20Credit/2017-2018%20Accrual%20Spreadsheets/Pacific%20Disposal,%20Butler's%20Cover,%20Rural%20Refuse%20Commodity%20Accrual%20Calc%202017-2018%20UPDATED%20FOR%20NEW%20M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stern%20Region/WUTC/WUTC-LeMay/Commodity%20Credit/2183%20Rural/Commodity%20Credit%207-1-2017/Rural%20Garbage%20Service,%20Commodity%20Credit%20Calculation,%207-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 val="Pacific Single Fam Comm Details"/>
      <sheetName val="Pacific Multi Fam Comm Details"/>
      <sheetName val="Rural Comm Credit"/>
      <sheetName val="Rural Single Fam. Comm Details"/>
      <sheetName val="Rural Multi Fam. Comm Details"/>
      <sheetName val="Yearly Totals 17"/>
      <sheetName val="Pioneer Pricing"/>
      <sheetName val="MF Customer Counts"/>
      <sheetName val="Apr 2018 AH051"/>
      <sheetName val="Mar 2018 AH051"/>
      <sheetName val="Feb 2018 AH051"/>
      <sheetName val="Jan 2018 AH051"/>
      <sheetName val="Dec 2017 AH051"/>
      <sheetName val="Nov 2017 AH051"/>
      <sheetName val="Oct 2017 AH051"/>
      <sheetName val="Sept 2017 AH051"/>
      <sheetName val="Aug 2017 AH051"/>
      <sheetName val="July 2017 AH051"/>
      <sheetName val="June 2017 AH051"/>
      <sheetName val="May 2017 AH051"/>
      <sheetName val="Apr 2017 AH051 "/>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sheetData sheetId="1"/>
      <sheetData sheetId="2"/>
      <sheetData sheetId="3">
        <row r="9">
          <cell r="B9">
            <v>134.01000000000002</v>
          </cell>
          <cell r="C9">
            <v>130.69999999999999</v>
          </cell>
          <cell r="D9">
            <v>124.44</v>
          </cell>
          <cell r="E9">
            <v>132.13999999999999</v>
          </cell>
          <cell r="F9">
            <v>120.24000000000002</v>
          </cell>
          <cell r="G9">
            <v>119.68000000000002</v>
          </cell>
          <cell r="H9">
            <v>133.47999999999999</v>
          </cell>
          <cell r="I9">
            <v>117.64999999999998</v>
          </cell>
          <cell r="J9">
            <v>146.74867599999999</v>
          </cell>
          <cell r="K9">
            <v>98.049203999999975</v>
          </cell>
          <cell r="L9">
            <v>89.005587999999989</v>
          </cell>
          <cell r="M9">
            <v>121.86343000000001</v>
          </cell>
        </row>
        <row r="10">
          <cell r="B10">
            <v>22.33</v>
          </cell>
          <cell r="C10">
            <v>19.77</v>
          </cell>
          <cell r="D10">
            <v>22.53</v>
          </cell>
          <cell r="E10">
            <v>23.31</v>
          </cell>
          <cell r="F10">
            <v>20.75</v>
          </cell>
          <cell r="G10">
            <v>20.25</v>
          </cell>
          <cell r="H10">
            <v>17.54</v>
          </cell>
          <cell r="I10">
            <v>19.760000000000002</v>
          </cell>
          <cell r="J10">
            <v>22.7</v>
          </cell>
          <cell r="K10">
            <v>15.07</v>
          </cell>
          <cell r="L10">
            <v>18.37</v>
          </cell>
          <cell r="M10">
            <v>17.43</v>
          </cell>
        </row>
        <row r="15">
          <cell r="B15">
            <v>62.714999999999996</v>
          </cell>
          <cell r="C15">
            <v>85.117999999999995</v>
          </cell>
          <cell r="D15">
            <v>94.094999999999999</v>
          </cell>
          <cell r="E15">
            <v>80.64</v>
          </cell>
          <cell r="F15">
            <v>61.322000000000017</v>
          </cell>
          <cell r="G15">
            <v>22.388999999999996</v>
          </cell>
          <cell r="H15">
            <v>35.187000000000005</v>
          </cell>
          <cell r="I15">
            <v>32.935000000000024</v>
          </cell>
          <cell r="J15">
            <v>-18.190220000000004</v>
          </cell>
          <cell r="K15">
            <v>-33.529720000000005</v>
          </cell>
          <cell r="L15">
            <v>-38.297619999999981</v>
          </cell>
          <cell r="M15">
            <v>-50.726408000000006</v>
          </cell>
        </row>
        <row r="16">
          <cell r="B16">
            <v>30</v>
          </cell>
          <cell r="C16">
            <v>30</v>
          </cell>
          <cell r="D16">
            <v>30</v>
          </cell>
          <cell r="E16">
            <v>30</v>
          </cell>
          <cell r="F16">
            <v>30</v>
          </cell>
          <cell r="G16">
            <v>30</v>
          </cell>
          <cell r="H16">
            <v>30</v>
          </cell>
          <cell r="I16">
            <v>30</v>
          </cell>
          <cell r="J16">
            <v>-30</v>
          </cell>
          <cell r="K16">
            <v>-30</v>
          </cell>
          <cell r="L16">
            <v>-30</v>
          </cell>
          <cell r="M16">
            <v>-30</v>
          </cell>
        </row>
        <row r="23">
          <cell r="B23">
            <v>7460</v>
          </cell>
          <cell r="C23">
            <v>7453</v>
          </cell>
          <cell r="D23">
            <v>7453</v>
          </cell>
          <cell r="E23">
            <v>7544</v>
          </cell>
          <cell r="F23">
            <v>7578</v>
          </cell>
          <cell r="G23">
            <v>7564</v>
          </cell>
          <cell r="H23">
            <v>7589</v>
          </cell>
          <cell r="I23">
            <v>7611</v>
          </cell>
          <cell r="J23">
            <v>7615</v>
          </cell>
          <cell r="K23">
            <v>7641</v>
          </cell>
          <cell r="L23">
            <v>7692</v>
          </cell>
          <cell r="M23">
            <v>7718</v>
          </cell>
        </row>
        <row r="39">
          <cell r="B39">
            <v>4.0699999999999994</v>
          </cell>
          <cell r="C39">
            <v>3.8900000000000006</v>
          </cell>
          <cell r="D39">
            <v>3.7099999999999995</v>
          </cell>
          <cell r="E39">
            <v>4.07</v>
          </cell>
          <cell r="F39">
            <v>3.7099999999999995</v>
          </cell>
          <cell r="G39">
            <v>3.89</v>
          </cell>
          <cell r="H39">
            <v>3.89</v>
          </cell>
          <cell r="I39">
            <v>3.7100000000000004</v>
          </cell>
          <cell r="J39">
            <v>4.0816319999999999</v>
          </cell>
          <cell r="K39">
            <v>3.5444172000000007</v>
          </cell>
          <cell r="L39">
            <v>3.9015599999999995</v>
          </cell>
          <cell r="M39">
            <v>3.3589919999999998</v>
          </cell>
        </row>
        <row r="40">
          <cell r="B40">
            <v>0.96</v>
          </cell>
          <cell r="C40">
            <v>0.84</v>
          </cell>
          <cell r="D40">
            <v>0.96</v>
          </cell>
          <cell r="E40">
            <v>0.98</v>
          </cell>
          <cell r="F40">
            <v>0.87</v>
          </cell>
          <cell r="G40">
            <v>0.85</v>
          </cell>
          <cell r="H40">
            <v>0.73</v>
          </cell>
          <cell r="I40">
            <v>0.82</v>
          </cell>
          <cell r="J40">
            <v>0.94</v>
          </cell>
          <cell r="K40">
            <v>0.63</v>
          </cell>
          <cell r="L40">
            <v>0.76</v>
          </cell>
          <cell r="M40">
            <v>0.73</v>
          </cell>
        </row>
        <row r="53">
          <cell r="B53">
            <v>475</v>
          </cell>
          <cell r="C53">
            <v>464</v>
          </cell>
          <cell r="D53">
            <v>474</v>
          </cell>
          <cell r="E53">
            <v>474</v>
          </cell>
          <cell r="F53">
            <v>475</v>
          </cell>
          <cell r="G53">
            <v>475</v>
          </cell>
          <cell r="H53">
            <v>475</v>
          </cell>
          <cell r="I53">
            <v>475</v>
          </cell>
          <cell r="J53">
            <v>475</v>
          </cell>
          <cell r="K53">
            <v>640</v>
          </cell>
          <cell r="L53">
            <v>637</v>
          </cell>
          <cell r="M53">
            <v>637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ral Comm Credit"/>
    </sheetNames>
    <sheetDataSet>
      <sheetData sheetId="0">
        <row r="26">
          <cell r="D26">
            <v>0.8</v>
          </cell>
        </row>
        <row r="30">
          <cell r="N30">
            <v>1.25</v>
          </cell>
        </row>
        <row r="57">
          <cell r="D57">
            <v>0.28000000000000003</v>
          </cell>
        </row>
        <row r="61">
          <cell r="N61">
            <v>0.42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0"/>
  <sheetViews>
    <sheetView showGridLines="0" tabSelected="1" zoomScale="85" zoomScaleNormal="85" workbookViewId="0">
      <pane xSplit="1" ySplit="7" topLeftCell="B8" activePane="bottomRight" state="frozen"/>
      <selection pane="topRight" activeCell="B1" sqref="B1"/>
      <selection pane="bottomLeft" activeCell="A7" sqref="A7"/>
      <selection pane="bottomRight" activeCell="R47" sqref="R47"/>
    </sheetView>
  </sheetViews>
  <sheetFormatPr defaultRowHeight="14.25" x14ac:dyDescent="0.2"/>
  <cols>
    <col min="1" max="1" width="38.28515625" style="34" customWidth="1"/>
    <col min="2" max="2" width="14.42578125" style="24" bestFit="1" customWidth="1"/>
    <col min="3" max="3" width="15.42578125" style="24" bestFit="1" customWidth="1"/>
    <col min="4" max="4" width="16.140625" style="24" bestFit="1" customWidth="1"/>
    <col min="5" max="5" width="13.140625" style="24" bestFit="1" customWidth="1"/>
    <col min="6" max="6" width="13.42578125" style="24" bestFit="1" customWidth="1"/>
    <col min="7" max="7" width="13.140625" style="24" bestFit="1" customWidth="1"/>
    <col min="8" max="8" width="15.140625" style="24" bestFit="1" customWidth="1"/>
    <col min="9" max="9" width="16.140625" style="24" bestFit="1" customWidth="1"/>
    <col min="10" max="10" width="14.28515625" style="24" bestFit="1" customWidth="1"/>
    <col min="11" max="11" width="15.42578125" style="24" bestFit="1" customWidth="1"/>
    <col min="12" max="12" width="14.5703125" style="25" bestFit="1" customWidth="1"/>
    <col min="13" max="13" width="15.28515625" style="25" bestFit="1" customWidth="1"/>
    <col min="14" max="14" width="15.85546875" style="24" bestFit="1" customWidth="1"/>
    <col min="15" max="15" width="14.7109375" style="24" bestFit="1" customWidth="1"/>
    <col min="16" max="16" width="9.140625" style="24"/>
    <col min="17" max="17" width="11.28515625" style="24" bestFit="1" customWidth="1"/>
    <col min="18" max="18" width="14.28515625" style="24" customWidth="1"/>
    <col min="19" max="16384" width="9.140625" style="24"/>
  </cols>
  <sheetData>
    <row r="1" spans="1:17" ht="15" x14ac:dyDescent="0.25">
      <c r="A1" s="23" t="s">
        <v>19</v>
      </c>
    </row>
    <row r="2" spans="1:17" ht="15" x14ac:dyDescent="0.25">
      <c r="A2" s="23" t="s">
        <v>0</v>
      </c>
    </row>
    <row r="3" spans="1:17" ht="15" x14ac:dyDescent="0.25">
      <c r="A3" s="23" t="s">
        <v>1</v>
      </c>
      <c r="B3" s="1"/>
      <c r="C3" s="1"/>
      <c r="D3" s="1"/>
      <c r="E3" s="1"/>
      <c r="F3" s="1"/>
      <c r="G3" s="1"/>
      <c r="H3" s="1"/>
      <c r="I3" s="1"/>
    </row>
    <row r="4" spans="1:17" ht="15" x14ac:dyDescent="0.25">
      <c r="A4" s="23" t="s">
        <v>23</v>
      </c>
      <c r="B4" s="1"/>
      <c r="C4" s="1"/>
      <c r="D4" s="1"/>
      <c r="E4" s="1"/>
      <c r="F4" s="1"/>
      <c r="G4" s="1"/>
      <c r="H4" s="1"/>
      <c r="I4" s="1"/>
    </row>
    <row r="5" spans="1:17" ht="15" x14ac:dyDescent="0.25">
      <c r="A5" s="23"/>
      <c r="B5" s="1"/>
      <c r="C5" s="1"/>
      <c r="D5" s="1"/>
      <c r="E5" s="1"/>
      <c r="F5" s="1"/>
      <c r="G5" s="1"/>
      <c r="H5" s="1"/>
      <c r="I5" s="1"/>
    </row>
    <row r="6" spans="1:17" s="22" customFormat="1" ht="15" x14ac:dyDescent="0.25">
      <c r="A6" s="26"/>
      <c r="B6" s="27"/>
      <c r="C6" s="27"/>
      <c r="D6" s="27"/>
      <c r="E6" s="27"/>
      <c r="F6" s="27"/>
      <c r="G6" s="27"/>
      <c r="H6" s="27"/>
      <c r="I6" s="27"/>
      <c r="J6" s="27"/>
      <c r="K6" s="27"/>
      <c r="L6" s="28"/>
      <c r="M6" s="28"/>
      <c r="N6" s="27" t="s">
        <v>2</v>
      </c>
    </row>
    <row r="7" spans="1:17" s="21" customFormat="1" ht="15" x14ac:dyDescent="0.25">
      <c r="A7" s="29" t="s">
        <v>21</v>
      </c>
      <c r="B7" s="30">
        <v>42886</v>
      </c>
      <c r="C7" s="30">
        <f>B7+30</f>
        <v>42916</v>
      </c>
      <c r="D7" s="30">
        <f t="shared" ref="D7:M7" si="0">C7+30</f>
        <v>42946</v>
      </c>
      <c r="E7" s="30">
        <f t="shared" si="0"/>
        <v>42976</v>
      </c>
      <c r="F7" s="30">
        <f t="shared" si="0"/>
        <v>43006</v>
      </c>
      <c r="G7" s="30">
        <f t="shared" si="0"/>
        <v>43036</v>
      </c>
      <c r="H7" s="30">
        <f t="shared" si="0"/>
        <v>43066</v>
      </c>
      <c r="I7" s="30">
        <f t="shared" si="0"/>
        <v>43096</v>
      </c>
      <c r="J7" s="30">
        <f t="shared" si="0"/>
        <v>43126</v>
      </c>
      <c r="K7" s="30">
        <f t="shared" si="0"/>
        <v>43156</v>
      </c>
      <c r="L7" s="30">
        <f t="shared" si="0"/>
        <v>43186</v>
      </c>
      <c r="M7" s="30">
        <f t="shared" si="0"/>
        <v>43216</v>
      </c>
      <c r="N7" s="31" t="s">
        <v>3</v>
      </c>
    </row>
    <row r="8" spans="1:17" s="20" customFormat="1" x14ac:dyDescent="0.2">
      <c r="A8" s="32" t="s">
        <v>4</v>
      </c>
      <c r="B8" s="33"/>
      <c r="C8" s="33"/>
      <c r="D8" s="33"/>
      <c r="E8" s="33"/>
      <c r="F8" s="33"/>
      <c r="G8" s="33"/>
      <c r="H8" s="33"/>
      <c r="I8" s="33"/>
      <c r="J8" s="33"/>
      <c r="K8" s="33"/>
      <c r="L8" s="33"/>
      <c r="M8" s="33"/>
      <c r="N8" s="33"/>
      <c r="O8" s="33"/>
    </row>
    <row r="9" spans="1:17" x14ac:dyDescent="0.2">
      <c r="A9" s="34" t="s">
        <v>5</v>
      </c>
      <c r="B9" s="35">
        <f>'[1]Rural Comm Credit'!B9</f>
        <v>134.01000000000002</v>
      </c>
      <c r="C9" s="35">
        <f>'[1]Rural Comm Credit'!C9</f>
        <v>130.69999999999999</v>
      </c>
      <c r="D9" s="35">
        <f>'[1]Rural Comm Credit'!D9</f>
        <v>124.44</v>
      </c>
      <c r="E9" s="35">
        <f>'[1]Rural Comm Credit'!E9</f>
        <v>132.13999999999999</v>
      </c>
      <c r="F9" s="35">
        <f>'[1]Rural Comm Credit'!F9</f>
        <v>120.24000000000002</v>
      </c>
      <c r="G9" s="35">
        <f>'[1]Rural Comm Credit'!G9</f>
        <v>119.68000000000002</v>
      </c>
      <c r="H9" s="35">
        <f>'[1]Rural Comm Credit'!H9</f>
        <v>133.47999999999999</v>
      </c>
      <c r="I9" s="35">
        <f>'[1]Rural Comm Credit'!I9</f>
        <v>117.64999999999998</v>
      </c>
      <c r="J9" s="35">
        <f>'[1]Rural Comm Credit'!J9</f>
        <v>146.74867599999999</v>
      </c>
      <c r="K9" s="35">
        <f>'[1]Rural Comm Credit'!K9</f>
        <v>98.049203999999975</v>
      </c>
      <c r="L9" s="35">
        <f>'[1]Rural Comm Credit'!L9</f>
        <v>89.005587999999989</v>
      </c>
      <c r="M9" s="35">
        <f>'[1]Rural Comm Credit'!M9</f>
        <v>121.86343000000001</v>
      </c>
      <c r="N9" s="35">
        <f>SUM(B9:M9)</f>
        <v>1468.0068980000001</v>
      </c>
      <c r="O9" s="35"/>
    </row>
    <row r="10" spans="1:17" ht="15" x14ac:dyDescent="0.25">
      <c r="A10" s="34" t="s">
        <v>6</v>
      </c>
      <c r="B10" s="35">
        <f>'[1]Rural Comm Credit'!B10</f>
        <v>22.33</v>
      </c>
      <c r="C10" s="35">
        <f>'[1]Rural Comm Credit'!C10</f>
        <v>19.77</v>
      </c>
      <c r="D10" s="35">
        <f>'[1]Rural Comm Credit'!D10</f>
        <v>22.53</v>
      </c>
      <c r="E10" s="35">
        <f>'[1]Rural Comm Credit'!E10</f>
        <v>23.31</v>
      </c>
      <c r="F10" s="35">
        <f>'[1]Rural Comm Credit'!F10</f>
        <v>20.75</v>
      </c>
      <c r="G10" s="35">
        <f>'[1]Rural Comm Credit'!G10</f>
        <v>20.25</v>
      </c>
      <c r="H10" s="35">
        <f>'[1]Rural Comm Credit'!H10</f>
        <v>17.54</v>
      </c>
      <c r="I10" s="35">
        <f>'[1]Rural Comm Credit'!I10</f>
        <v>19.760000000000002</v>
      </c>
      <c r="J10" s="35">
        <f>'[1]Rural Comm Credit'!J10</f>
        <v>22.7</v>
      </c>
      <c r="K10" s="35">
        <f>'[1]Rural Comm Credit'!K10</f>
        <v>15.07</v>
      </c>
      <c r="L10" s="35">
        <f>'[1]Rural Comm Credit'!L10</f>
        <v>18.37</v>
      </c>
      <c r="M10" s="35">
        <f>'[1]Rural Comm Credit'!M10</f>
        <v>17.43</v>
      </c>
      <c r="N10" s="35">
        <f>SUM(B10:M10)</f>
        <v>239.80999999999997</v>
      </c>
      <c r="O10" s="35"/>
      <c r="Q10" s="19"/>
    </row>
    <row r="11" spans="1:17" s="18" customFormat="1" ht="15" x14ac:dyDescent="0.25">
      <c r="A11" s="23" t="s">
        <v>3</v>
      </c>
      <c r="B11" s="36">
        <f>SUM(B9:B10)</f>
        <v>156.34000000000003</v>
      </c>
      <c r="C11" s="36">
        <f>SUM(C9:C10)</f>
        <v>150.47</v>
      </c>
      <c r="D11" s="36">
        <f t="shared" ref="D11" si="1">SUM(D9:D10)</f>
        <v>146.97</v>
      </c>
      <c r="E11" s="36">
        <f t="shared" ref="E11:N11" si="2">SUM(E9:E10)</f>
        <v>155.44999999999999</v>
      </c>
      <c r="F11" s="36">
        <f t="shared" si="2"/>
        <v>140.99</v>
      </c>
      <c r="G11" s="36">
        <f t="shared" si="2"/>
        <v>139.93</v>
      </c>
      <c r="H11" s="36">
        <f t="shared" si="2"/>
        <v>151.01999999999998</v>
      </c>
      <c r="I11" s="36">
        <f t="shared" si="2"/>
        <v>137.40999999999997</v>
      </c>
      <c r="J11" s="36">
        <f t="shared" si="2"/>
        <v>169.44867599999998</v>
      </c>
      <c r="K11" s="36">
        <f t="shared" si="2"/>
        <v>113.11920399999997</v>
      </c>
      <c r="L11" s="36">
        <f t="shared" si="2"/>
        <v>107.37558799999999</v>
      </c>
      <c r="M11" s="36">
        <f t="shared" si="2"/>
        <v>139.29343</v>
      </c>
      <c r="N11" s="36">
        <f t="shared" si="2"/>
        <v>1707.816898</v>
      </c>
      <c r="O11" s="19"/>
      <c r="P11" s="69"/>
      <c r="Q11" s="69"/>
    </row>
    <row r="12" spans="1:17" x14ac:dyDescent="0.2">
      <c r="B12" s="37"/>
      <c r="C12" s="37"/>
      <c r="D12" s="37"/>
      <c r="E12" s="37"/>
      <c r="F12" s="37"/>
      <c r="G12" s="37"/>
      <c r="H12" s="37"/>
      <c r="I12" s="37"/>
      <c r="J12" s="37"/>
      <c r="K12" s="37"/>
      <c r="L12" s="37"/>
      <c r="M12" s="37"/>
      <c r="N12" s="38"/>
      <c r="O12" s="38"/>
    </row>
    <row r="13" spans="1:17" x14ac:dyDescent="0.2">
      <c r="A13" s="39" t="s">
        <v>22</v>
      </c>
      <c r="L13" s="24"/>
      <c r="M13" s="24"/>
      <c r="N13" s="38"/>
      <c r="O13" s="38"/>
    </row>
    <row r="14" spans="1:17" x14ac:dyDescent="0.2">
      <c r="A14" s="34" t="s">
        <v>5</v>
      </c>
      <c r="B14" s="61">
        <f>'[1]Rural Comm Credit'!B15</f>
        <v>62.714999999999996</v>
      </c>
      <c r="C14" s="61">
        <f>'[1]Rural Comm Credit'!C15</f>
        <v>85.117999999999995</v>
      </c>
      <c r="D14" s="61">
        <f>'[1]Rural Comm Credit'!D15</f>
        <v>94.094999999999999</v>
      </c>
      <c r="E14" s="61">
        <f>'[1]Rural Comm Credit'!E15</f>
        <v>80.64</v>
      </c>
      <c r="F14" s="61">
        <f>'[1]Rural Comm Credit'!F15</f>
        <v>61.322000000000017</v>
      </c>
      <c r="G14" s="61">
        <f>'[1]Rural Comm Credit'!G15</f>
        <v>22.388999999999996</v>
      </c>
      <c r="H14" s="61">
        <f>'[1]Rural Comm Credit'!H15</f>
        <v>35.187000000000005</v>
      </c>
      <c r="I14" s="61">
        <f>'[1]Rural Comm Credit'!I15</f>
        <v>32.935000000000024</v>
      </c>
      <c r="J14" s="61">
        <f>'[1]Rural Comm Credit'!J15</f>
        <v>-18.190220000000004</v>
      </c>
      <c r="K14" s="61">
        <f>'[1]Rural Comm Credit'!K15</f>
        <v>-33.529720000000005</v>
      </c>
      <c r="L14" s="61">
        <f>'[1]Rural Comm Credit'!L15</f>
        <v>-38.297619999999981</v>
      </c>
      <c r="M14" s="61">
        <f>'[1]Rural Comm Credit'!M15</f>
        <v>-50.726408000000006</v>
      </c>
      <c r="N14" s="41"/>
      <c r="O14" s="41"/>
    </row>
    <row r="15" spans="1:17" x14ac:dyDescent="0.2">
      <c r="A15" s="34" t="s">
        <v>6</v>
      </c>
      <c r="B15" s="61">
        <f>'[1]Rural Comm Credit'!B16</f>
        <v>30</v>
      </c>
      <c r="C15" s="61">
        <f>'[1]Rural Comm Credit'!C16</f>
        <v>30</v>
      </c>
      <c r="D15" s="61">
        <f>'[1]Rural Comm Credit'!D16</f>
        <v>30</v>
      </c>
      <c r="E15" s="61">
        <f>'[1]Rural Comm Credit'!E16</f>
        <v>30</v>
      </c>
      <c r="F15" s="61">
        <f>'[1]Rural Comm Credit'!F16</f>
        <v>30</v>
      </c>
      <c r="G15" s="61">
        <f>'[1]Rural Comm Credit'!G16</f>
        <v>30</v>
      </c>
      <c r="H15" s="61">
        <f>'[1]Rural Comm Credit'!H16</f>
        <v>30</v>
      </c>
      <c r="I15" s="61">
        <f>'[1]Rural Comm Credit'!I16</f>
        <v>30</v>
      </c>
      <c r="J15" s="61">
        <f>'[1]Rural Comm Credit'!J16</f>
        <v>-30</v>
      </c>
      <c r="K15" s="61">
        <f>'[1]Rural Comm Credit'!K16</f>
        <v>-30</v>
      </c>
      <c r="L15" s="61">
        <f>'[1]Rural Comm Credit'!L16</f>
        <v>-30</v>
      </c>
      <c r="M15" s="61">
        <f>'[1]Rural Comm Credit'!M16</f>
        <v>-30</v>
      </c>
      <c r="N15" s="41"/>
      <c r="O15" s="41"/>
    </row>
    <row r="16" spans="1:17" x14ac:dyDescent="0.2">
      <c r="L16" s="24"/>
      <c r="M16" s="24"/>
      <c r="N16" s="38"/>
      <c r="O16" s="38"/>
    </row>
    <row r="17" spans="1:17" x14ac:dyDescent="0.2">
      <c r="A17" s="39" t="s">
        <v>7</v>
      </c>
      <c r="L17" s="24"/>
      <c r="M17" s="24"/>
    </row>
    <row r="18" spans="1:17" x14ac:dyDescent="0.2">
      <c r="A18" s="34" t="s">
        <v>5</v>
      </c>
      <c r="B18" s="42">
        <f t="shared" ref="B18:M18" si="3">+B9*B14</f>
        <v>8404.4371500000016</v>
      </c>
      <c r="C18" s="42">
        <f t="shared" si="3"/>
        <v>11124.922599999998</v>
      </c>
      <c r="D18" s="42">
        <f t="shared" si="3"/>
        <v>11709.1818</v>
      </c>
      <c r="E18" s="42">
        <f t="shared" si="3"/>
        <v>10655.7696</v>
      </c>
      <c r="F18" s="42">
        <f t="shared" si="3"/>
        <v>7373.3572800000038</v>
      </c>
      <c r="G18" s="42">
        <f t="shared" si="3"/>
        <v>2679.5155199999999</v>
      </c>
      <c r="H18" s="42">
        <f t="shared" si="3"/>
        <v>4696.7607600000001</v>
      </c>
      <c r="I18" s="42">
        <f t="shared" si="3"/>
        <v>3874.8027500000021</v>
      </c>
      <c r="J18" s="42">
        <f t="shared" si="3"/>
        <v>-2669.3907011487204</v>
      </c>
      <c r="K18" s="42">
        <f t="shared" si="3"/>
        <v>-3287.5623563428794</v>
      </c>
      <c r="L18" s="42">
        <f t="shared" si="3"/>
        <v>-3408.7021871005577</v>
      </c>
      <c r="M18" s="42">
        <f t="shared" si="3"/>
        <v>-6181.6940704594408</v>
      </c>
      <c r="N18" s="42">
        <f>SUM(B18:M18)</f>
        <v>44971.398144948413</v>
      </c>
      <c r="O18" s="43"/>
    </row>
    <row r="19" spans="1:17" x14ac:dyDescent="0.2">
      <c r="A19" s="34" t="s">
        <v>6</v>
      </c>
      <c r="B19" s="42">
        <f t="shared" ref="B19:M19" si="4">+B10*B15</f>
        <v>669.9</v>
      </c>
      <c r="C19" s="42">
        <f t="shared" si="4"/>
        <v>593.1</v>
      </c>
      <c r="D19" s="42">
        <f t="shared" si="4"/>
        <v>675.90000000000009</v>
      </c>
      <c r="E19" s="42">
        <f t="shared" si="4"/>
        <v>699.3</v>
      </c>
      <c r="F19" s="42">
        <f t="shared" si="4"/>
        <v>622.5</v>
      </c>
      <c r="G19" s="42">
        <f t="shared" si="4"/>
        <v>607.5</v>
      </c>
      <c r="H19" s="42">
        <f t="shared" si="4"/>
        <v>526.19999999999993</v>
      </c>
      <c r="I19" s="42">
        <f t="shared" si="4"/>
        <v>592.80000000000007</v>
      </c>
      <c r="J19" s="42">
        <f t="shared" si="4"/>
        <v>-681</v>
      </c>
      <c r="K19" s="42">
        <f t="shared" si="4"/>
        <v>-452.1</v>
      </c>
      <c r="L19" s="42">
        <f t="shared" si="4"/>
        <v>-551.1</v>
      </c>
      <c r="M19" s="42">
        <f t="shared" si="4"/>
        <v>-522.9</v>
      </c>
      <c r="N19" s="42">
        <f>SUM(B19:M19)</f>
        <v>2780.1</v>
      </c>
      <c r="O19" s="43"/>
    </row>
    <row r="20" spans="1:17" x14ac:dyDescent="0.2">
      <c r="B20" s="43"/>
      <c r="C20" s="43"/>
      <c r="D20" s="43"/>
      <c r="E20" s="43"/>
      <c r="F20" s="43"/>
      <c r="G20" s="43"/>
      <c r="H20" s="43"/>
      <c r="I20" s="43"/>
      <c r="J20" s="43"/>
      <c r="K20" s="43"/>
      <c r="L20" s="43"/>
      <c r="M20" s="43"/>
      <c r="N20" s="43"/>
      <c r="O20" s="43"/>
    </row>
    <row r="21" spans="1:17" s="18" customFormat="1" ht="15" x14ac:dyDescent="0.25">
      <c r="A21" s="23" t="s">
        <v>8</v>
      </c>
      <c r="B21" s="44">
        <f t="shared" ref="B21:M21" si="5">SUM(B17:B20)</f>
        <v>9074.3371500000012</v>
      </c>
      <c r="C21" s="44">
        <f t="shared" si="5"/>
        <v>11718.022599999998</v>
      </c>
      <c r="D21" s="44">
        <f t="shared" si="5"/>
        <v>12385.0818</v>
      </c>
      <c r="E21" s="44">
        <f t="shared" si="5"/>
        <v>11355.069599999999</v>
      </c>
      <c r="F21" s="44">
        <f t="shared" si="5"/>
        <v>7995.8572800000038</v>
      </c>
      <c r="G21" s="44">
        <f t="shared" si="5"/>
        <v>3287.0155199999999</v>
      </c>
      <c r="H21" s="44">
        <f t="shared" si="5"/>
        <v>5222.9607599999999</v>
      </c>
      <c r="I21" s="44">
        <f t="shared" si="5"/>
        <v>4467.6027500000018</v>
      </c>
      <c r="J21" s="44">
        <f t="shared" si="5"/>
        <v>-3350.3907011487204</v>
      </c>
      <c r="K21" s="44">
        <f t="shared" si="5"/>
        <v>-3739.6623563428793</v>
      </c>
      <c r="L21" s="44">
        <f t="shared" si="5"/>
        <v>-3959.8021871005576</v>
      </c>
      <c r="M21" s="44">
        <f t="shared" si="5"/>
        <v>-6704.5940704594404</v>
      </c>
      <c r="N21" s="45">
        <f>SUM(N18:N20)</f>
        <v>47751.498144948411</v>
      </c>
      <c r="O21" s="17"/>
    </row>
    <row r="22" spans="1:17" x14ac:dyDescent="0.2">
      <c r="B22" s="43"/>
      <c r="C22" s="43"/>
      <c r="D22" s="43"/>
      <c r="E22" s="43"/>
      <c r="F22" s="43"/>
      <c r="G22" s="43"/>
      <c r="H22" s="43"/>
      <c r="I22" s="43"/>
      <c r="J22" s="43"/>
      <c r="K22" s="43"/>
      <c r="L22" s="43"/>
      <c r="M22" s="43"/>
      <c r="N22" s="43"/>
      <c r="O22" s="43"/>
    </row>
    <row r="23" spans="1:17" s="35" customFormat="1" ht="15" x14ac:dyDescent="0.25">
      <c r="A23" s="46" t="s">
        <v>9</v>
      </c>
      <c r="B23" s="43">
        <f>'[1]Rural Comm Credit'!B23</f>
        <v>7460</v>
      </c>
      <c r="C23" s="43">
        <f>'[1]Rural Comm Credit'!C23</f>
        <v>7453</v>
      </c>
      <c r="D23" s="43">
        <f>'[1]Rural Comm Credit'!D23</f>
        <v>7453</v>
      </c>
      <c r="E23" s="43">
        <f>'[1]Rural Comm Credit'!E23</f>
        <v>7544</v>
      </c>
      <c r="F23" s="43">
        <f>'[1]Rural Comm Credit'!F23</f>
        <v>7578</v>
      </c>
      <c r="G23" s="43">
        <f>'[1]Rural Comm Credit'!G23</f>
        <v>7564</v>
      </c>
      <c r="H23" s="43">
        <f>'[1]Rural Comm Credit'!H23</f>
        <v>7589</v>
      </c>
      <c r="I23" s="43">
        <f>'[1]Rural Comm Credit'!I23</f>
        <v>7611</v>
      </c>
      <c r="J23" s="43">
        <f>'[1]Rural Comm Credit'!J23</f>
        <v>7615</v>
      </c>
      <c r="K23" s="43">
        <f>'[1]Rural Comm Credit'!K23</f>
        <v>7641</v>
      </c>
      <c r="L23" s="43">
        <f>'[1]Rural Comm Credit'!L23</f>
        <v>7692</v>
      </c>
      <c r="M23" s="43">
        <f>'[1]Rural Comm Credit'!M23</f>
        <v>7718</v>
      </c>
      <c r="N23" s="47">
        <f>SUM(B23:M23)</f>
        <v>90918</v>
      </c>
      <c r="O23" s="43"/>
      <c r="Q23" s="19"/>
    </row>
    <row r="24" spans="1:17" s="43" customFormat="1" x14ac:dyDescent="0.2">
      <c r="A24" s="48"/>
      <c r="N24" s="49"/>
      <c r="O24" s="49"/>
    </row>
    <row r="25" spans="1:17" s="43" customFormat="1" x14ac:dyDescent="0.2">
      <c r="A25" s="48" t="s">
        <v>10</v>
      </c>
      <c r="B25" s="40">
        <f t="shared" ref="B25:M25" si="6">+(IFERROR(B21/B23,0))</f>
        <v>1.2163990817694372</v>
      </c>
      <c r="C25" s="40">
        <f t="shared" si="6"/>
        <v>1.5722558164497515</v>
      </c>
      <c r="D25" s="40">
        <f t="shared" si="6"/>
        <v>1.6617579229840334</v>
      </c>
      <c r="E25" s="40">
        <f t="shared" si="6"/>
        <v>1.5051788971367972</v>
      </c>
      <c r="F25" s="40">
        <f t="shared" si="6"/>
        <v>1.0551408392715762</v>
      </c>
      <c r="G25" s="40">
        <f t="shared" si="6"/>
        <v>0.4345604865150714</v>
      </c>
      <c r="H25" s="40">
        <f t="shared" si="6"/>
        <v>0.68822779812887069</v>
      </c>
      <c r="I25" s="40">
        <f t="shared" si="6"/>
        <v>0.58699287215871787</v>
      </c>
      <c r="J25" s="40">
        <f t="shared" si="6"/>
        <v>-0.4399725149243231</v>
      </c>
      <c r="K25" s="40">
        <f t="shared" si="6"/>
        <v>-0.48942054133528062</v>
      </c>
      <c r="L25" s="40">
        <f t="shared" si="6"/>
        <v>-0.51479487611811725</v>
      </c>
      <c r="M25" s="40">
        <f t="shared" si="6"/>
        <v>-0.86869578523703561</v>
      </c>
      <c r="N25" s="35"/>
      <c r="O25" s="35"/>
    </row>
    <row r="26" spans="1:17" s="43" customFormat="1" x14ac:dyDescent="0.2">
      <c r="A26" s="48" t="s">
        <v>11</v>
      </c>
      <c r="B26" s="40">
        <f>'[2]Rural Comm Credit'!$D$26</f>
        <v>0.8</v>
      </c>
      <c r="C26" s="40">
        <f>'[2]Rural Comm Credit'!$D$26</f>
        <v>0.8</v>
      </c>
      <c r="D26" s="40">
        <f>'[2]Rural Comm Credit'!$N$30</f>
        <v>1.25</v>
      </c>
      <c r="E26" s="40">
        <f>'[2]Rural Comm Credit'!$N$30</f>
        <v>1.25</v>
      </c>
      <c r="F26" s="40">
        <f>'[2]Rural Comm Credit'!$N$30</f>
        <v>1.25</v>
      </c>
      <c r="G26" s="40">
        <f>'[2]Rural Comm Credit'!$N$30</f>
        <v>1.25</v>
      </c>
      <c r="H26" s="40">
        <f>'[2]Rural Comm Credit'!$N$30</f>
        <v>1.25</v>
      </c>
      <c r="I26" s="40">
        <f>'[2]Rural Comm Credit'!$N$30</f>
        <v>1.25</v>
      </c>
      <c r="J26" s="40">
        <f>'[2]Rural Comm Credit'!$N$30</f>
        <v>1.25</v>
      </c>
      <c r="K26" s="40">
        <f>'[2]Rural Comm Credit'!$N$30</f>
        <v>1.25</v>
      </c>
      <c r="L26" s="40">
        <f>'[2]Rural Comm Credit'!$N$30</f>
        <v>1.25</v>
      </c>
      <c r="M26" s="40">
        <f>'[2]Rural Comm Credit'!$N$30</f>
        <v>1.25</v>
      </c>
      <c r="N26" s="35"/>
      <c r="O26" s="35"/>
    </row>
    <row r="27" spans="1:17" s="17" customFormat="1" ht="15" x14ac:dyDescent="0.25">
      <c r="A27" s="46" t="s">
        <v>20</v>
      </c>
      <c r="B27" s="50">
        <f t="shared" ref="B27:M27" si="7">+(B25-B26)*B23</f>
        <v>3106.3371500000012</v>
      </c>
      <c r="C27" s="50">
        <f t="shared" si="7"/>
        <v>5755.6225999999979</v>
      </c>
      <c r="D27" s="50">
        <f t="shared" si="7"/>
        <v>3068.8318000000004</v>
      </c>
      <c r="E27" s="50">
        <f t="shared" si="7"/>
        <v>1925.069599999998</v>
      </c>
      <c r="F27" s="50">
        <f t="shared" si="7"/>
        <v>-1476.6427199999955</v>
      </c>
      <c r="G27" s="50">
        <f t="shared" si="7"/>
        <v>-6167.9844800000001</v>
      </c>
      <c r="H27" s="50">
        <f t="shared" si="7"/>
        <v>-4263.2892400000001</v>
      </c>
      <c r="I27" s="50">
        <f t="shared" si="7"/>
        <v>-5046.1472499999982</v>
      </c>
      <c r="J27" s="50">
        <f t="shared" si="7"/>
        <v>-12869.140701148721</v>
      </c>
      <c r="K27" s="50">
        <f t="shared" si="7"/>
        <v>-13290.912356342878</v>
      </c>
      <c r="L27" s="50">
        <f t="shared" si="7"/>
        <v>-13574.802187100559</v>
      </c>
      <c r="M27" s="50">
        <f t="shared" si="7"/>
        <v>-16352.094070459441</v>
      </c>
      <c r="N27" s="51">
        <f>SUM(B27:M27)</f>
        <v>-59185.15185505159</v>
      </c>
    </row>
    <row r="28" spans="1:17" s="43" customFormat="1" x14ac:dyDescent="0.2">
      <c r="A28" s="48"/>
    </row>
    <row r="29" spans="1:17" s="43" customFormat="1" x14ac:dyDescent="0.2">
      <c r="B29" s="52"/>
      <c r="C29" s="52"/>
      <c r="D29" s="52"/>
      <c r="E29" s="52"/>
      <c r="F29" s="52"/>
      <c r="G29" s="52"/>
      <c r="H29" s="52"/>
      <c r="I29" s="52"/>
      <c r="J29" s="52"/>
      <c r="K29" s="52"/>
      <c r="L29" s="52"/>
      <c r="M29" s="53" t="s">
        <v>13</v>
      </c>
      <c r="N29" s="40">
        <f>ROUND(N27/N23,2)</f>
        <v>-0.65</v>
      </c>
      <c r="O29" s="16"/>
    </row>
    <row r="30" spans="1:17" s="43" customFormat="1" ht="15" x14ac:dyDescent="0.25">
      <c r="A30" s="63" t="s">
        <v>25</v>
      </c>
      <c r="B30" s="30">
        <v>43069</v>
      </c>
      <c r="C30" s="30">
        <v>43100</v>
      </c>
      <c r="D30" s="30">
        <v>43131</v>
      </c>
      <c r="E30" s="30">
        <v>43159</v>
      </c>
      <c r="F30" s="30">
        <v>43190</v>
      </c>
      <c r="G30" s="30">
        <v>43220</v>
      </c>
      <c r="H30" s="54"/>
      <c r="I30" s="54"/>
      <c r="J30" s="54"/>
      <c r="K30" s="54"/>
      <c r="L30" s="54"/>
      <c r="M30" s="53" t="s">
        <v>30</v>
      </c>
      <c r="N30" s="40">
        <f>G34/SUM(H23:M23)</f>
        <v>-0.26574038330047184</v>
      </c>
      <c r="O30" s="16"/>
    </row>
    <row r="31" spans="1:17" ht="29.25" x14ac:dyDescent="0.25">
      <c r="A31" s="64" t="s">
        <v>26</v>
      </c>
      <c r="B31" s="68">
        <f>H14-45</f>
        <v>-9.8129999999999953</v>
      </c>
      <c r="C31" s="68">
        <f t="shared" ref="C31:G31" si="8">I14-45</f>
        <v>-12.064999999999976</v>
      </c>
      <c r="D31" s="68">
        <f t="shared" si="8"/>
        <v>-63.190220000000004</v>
      </c>
      <c r="E31" s="68">
        <f t="shared" si="8"/>
        <v>-78.529719999999998</v>
      </c>
      <c r="F31" s="68">
        <f t="shared" si="8"/>
        <v>-83.297619999999981</v>
      </c>
      <c r="G31" s="68">
        <f t="shared" si="8"/>
        <v>-95.726408000000006</v>
      </c>
      <c r="H31" s="54"/>
      <c r="I31" s="54"/>
      <c r="J31" s="54"/>
      <c r="K31" s="54"/>
      <c r="L31" s="54"/>
      <c r="M31" s="55" t="s">
        <v>31</v>
      </c>
      <c r="N31" s="50">
        <f>+N30+N29</f>
        <v>-0.91574038330047181</v>
      </c>
      <c r="O31" s="15"/>
      <c r="Q31" s="37"/>
    </row>
    <row r="32" spans="1:17" ht="28.5" x14ac:dyDescent="0.2">
      <c r="A32" s="64" t="s">
        <v>27</v>
      </c>
      <c r="B32" s="42">
        <f>H9*B31</f>
        <v>-1309.8392399999993</v>
      </c>
      <c r="C32" s="42">
        <f t="shared" ref="C32:G32" si="9">I9*C31</f>
        <v>-1419.447249999997</v>
      </c>
      <c r="D32" s="42">
        <f t="shared" si="9"/>
        <v>-9273.0811211487198</v>
      </c>
      <c r="E32" s="42">
        <f t="shared" si="9"/>
        <v>-7699.776536342878</v>
      </c>
      <c r="F32" s="42">
        <f t="shared" si="9"/>
        <v>-7413.9536471005576</v>
      </c>
      <c r="G32" s="42">
        <f t="shared" si="9"/>
        <v>-11665.548420459441</v>
      </c>
      <c r="H32" s="43"/>
      <c r="I32" s="43"/>
      <c r="J32" s="43"/>
      <c r="K32" s="43"/>
      <c r="L32" s="43"/>
      <c r="M32" s="53"/>
      <c r="N32" s="40"/>
      <c r="O32" s="16"/>
    </row>
    <row r="33" spans="1:17" x14ac:dyDescent="0.2">
      <c r="A33" s="64" t="s">
        <v>28</v>
      </c>
      <c r="B33" s="65">
        <f>H10*H15</f>
        <v>526.19999999999993</v>
      </c>
      <c r="C33" s="65">
        <f t="shared" ref="C33:G33" si="10">I10*I15</f>
        <v>592.80000000000007</v>
      </c>
      <c r="D33" s="65">
        <f t="shared" si="10"/>
        <v>-681</v>
      </c>
      <c r="E33" s="65">
        <f t="shared" si="10"/>
        <v>-452.1</v>
      </c>
      <c r="F33" s="65">
        <f t="shared" si="10"/>
        <v>-551.1</v>
      </c>
      <c r="G33" s="65">
        <f t="shared" si="10"/>
        <v>-522.9</v>
      </c>
      <c r="H33" s="54"/>
      <c r="I33" s="54"/>
      <c r="J33" s="54"/>
      <c r="K33" s="54"/>
      <c r="L33" s="54"/>
      <c r="M33" s="53" t="s">
        <v>14</v>
      </c>
      <c r="N33" s="40">
        <v>1.64</v>
      </c>
      <c r="O33" s="14"/>
      <c r="Q33" s="37"/>
    </row>
    <row r="34" spans="1:17" x14ac:dyDescent="0.2">
      <c r="A34" s="66" t="s">
        <v>29</v>
      </c>
      <c r="B34" s="67">
        <f>SUM(B32:B33)</f>
        <v>-783.6392399999994</v>
      </c>
      <c r="C34" s="67">
        <f t="shared" ref="C34:G34" si="11">SUM(C32:C33)</f>
        <v>-826.64724999999692</v>
      </c>
      <c r="D34" s="67">
        <f t="shared" si="11"/>
        <v>-9954.0811211487198</v>
      </c>
      <c r="E34" s="67">
        <f t="shared" si="11"/>
        <v>-8151.8765363428784</v>
      </c>
      <c r="F34" s="67">
        <f t="shared" si="11"/>
        <v>-7965.053647100558</v>
      </c>
      <c r="G34" s="67">
        <f t="shared" si="11"/>
        <v>-12188.448420459441</v>
      </c>
      <c r="H34" s="57"/>
      <c r="I34" s="57"/>
      <c r="J34" s="57"/>
      <c r="K34" s="57"/>
      <c r="L34" s="57"/>
      <c r="M34" s="53" t="s">
        <v>24</v>
      </c>
      <c r="N34" s="40">
        <f>N33-N31</f>
        <v>2.5557403833004715</v>
      </c>
      <c r="O34" s="62">
        <f>N34/N33</f>
        <v>1.5583782825002876</v>
      </c>
    </row>
    <row r="35" spans="1:17" x14ac:dyDescent="0.2">
      <c r="A35" s="48"/>
      <c r="B35" s="57"/>
      <c r="C35" s="57"/>
      <c r="D35" s="57"/>
      <c r="E35" s="57"/>
      <c r="F35" s="57"/>
      <c r="G35" s="57"/>
      <c r="H35" s="57"/>
      <c r="I35" s="57"/>
      <c r="J35" s="57"/>
      <c r="K35" s="57"/>
      <c r="L35" s="57"/>
      <c r="M35" s="53" t="s">
        <v>15</v>
      </c>
      <c r="N35" s="40">
        <f>N34*N23</f>
        <v>232362.80416891226</v>
      </c>
      <c r="O35" s="43"/>
    </row>
    <row r="36" spans="1:17" x14ac:dyDescent="0.2">
      <c r="A36" s="48"/>
      <c r="B36" s="57"/>
      <c r="C36" s="57"/>
      <c r="D36" s="57"/>
      <c r="E36" s="57"/>
      <c r="F36" s="57"/>
      <c r="G36" s="57"/>
      <c r="H36" s="57"/>
      <c r="I36" s="57"/>
      <c r="J36" s="57"/>
      <c r="K36" s="57"/>
      <c r="L36" s="57"/>
      <c r="M36" s="57"/>
      <c r="N36" s="43"/>
      <c r="O36" s="43"/>
    </row>
    <row r="37" spans="1:17" ht="15" x14ac:dyDescent="0.25">
      <c r="A37" s="48"/>
      <c r="B37" s="27"/>
      <c r="C37" s="27"/>
      <c r="D37" s="27"/>
      <c r="E37" s="27"/>
      <c r="F37" s="27"/>
      <c r="G37" s="27"/>
      <c r="H37" s="27"/>
      <c r="I37" s="27"/>
      <c r="J37" s="27"/>
      <c r="K37" s="27"/>
      <c r="L37" s="28"/>
      <c r="M37" s="28"/>
      <c r="N37" s="27" t="s">
        <v>2</v>
      </c>
      <c r="O37" s="49"/>
    </row>
    <row r="38" spans="1:17" s="20" customFormat="1" ht="15" x14ac:dyDescent="0.25">
      <c r="A38" s="29" t="s">
        <v>16</v>
      </c>
      <c r="B38" s="30">
        <f>B7</f>
        <v>42886</v>
      </c>
      <c r="C38" s="30">
        <f>B38+30</f>
        <v>42916</v>
      </c>
      <c r="D38" s="30">
        <f t="shared" ref="D38" si="12">C38+30</f>
        <v>42946</v>
      </c>
      <c r="E38" s="30">
        <f t="shared" ref="E38" si="13">D38+30</f>
        <v>42976</v>
      </c>
      <c r="F38" s="30">
        <f t="shared" ref="F38" si="14">E38+30</f>
        <v>43006</v>
      </c>
      <c r="G38" s="30">
        <f t="shared" ref="G38" si="15">F38+30</f>
        <v>43036</v>
      </c>
      <c r="H38" s="30">
        <f t="shared" ref="H38" si="16">G38+30</f>
        <v>43066</v>
      </c>
      <c r="I38" s="30">
        <f t="shared" ref="I38" si="17">H38+30</f>
        <v>43096</v>
      </c>
      <c r="J38" s="30">
        <f t="shared" ref="J38" si="18">I38+30</f>
        <v>43126</v>
      </c>
      <c r="K38" s="30">
        <f t="shared" ref="K38" si="19">J38+30</f>
        <v>43156</v>
      </c>
      <c r="L38" s="30">
        <f t="shared" ref="L38" si="20">K38+30</f>
        <v>43186</v>
      </c>
      <c r="M38" s="30">
        <f t="shared" ref="M38" si="21">L38+30</f>
        <v>43216</v>
      </c>
      <c r="N38" s="31" t="s">
        <v>3</v>
      </c>
      <c r="O38" s="13"/>
    </row>
    <row r="39" spans="1:17" s="20" customFormat="1" x14ac:dyDescent="0.2">
      <c r="A39" s="32" t="s">
        <v>4</v>
      </c>
      <c r="B39" s="33"/>
      <c r="C39" s="33"/>
      <c r="D39" s="33"/>
      <c r="E39" s="33"/>
      <c r="F39" s="33"/>
      <c r="G39" s="33"/>
      <c r="H39" s="33"/>
      <c r="I39" s="33"/>
      <c r="J39" s="33"/>
      <c r="K39" s="33"/>
      <c r="L39" s="33"/>
      <c r="M39" s="33"/>
      <c r="N39" s="33"/>
      <c r="O39" s="33"/>
    </row>
    <row r="40" spans="1:17" x14ac:dyDescent="0.2">
      <c r="A40" s="34" t="s">
        <v>5</v>
      </c>
      <c r="B40" s="35">
        <f>'[1]Rural Comm Credit'!B39</f>
        <v>4.0699999999999994</v>
      </c>
      <c r="C40" s="35">
        <f>'[1]Rural Comm Credit'!C39</f>
        <v>3.8900000000000006</v>
      </c>
      <c r="D40" s="35">
        <f>'[1]Rural Comm Credit'!D39</f>
        <v>3.7099999999999995</v>
      </c>
      <c r="E40" s="35">
        <f>'[1]Rural Comm Credit'!E39</f>
        <v>4.07</v>
      </c>
      <c r="F40" s="35">
        <f>'[1]Rural Comm Credit'!F39</f>
        <v>3.7099999999999995</v>
      </c>
      <c r="G40" s="35">
        <f>'[1]Rural Comm Credit'!G39</f>
        <v>3.89</v>
      </c>
      <c r="H40" s="35">
        <f>'[1]Rural Comm Credit'!H39</f>
        <v>3.89</v>
      </c>
      <c r="I40" s="35">
        <f>'[1]Rural Comm Credit'!I39</f>
        <v>3.7100000000000004</v>
      </c>
      <c r="J40" s="35">
        <f>'[1]Rural Comm Credit'!J39</f>
        <v>4.0816319999999999</v>
      </c>
      <c r="K40" s="35">
        <f>'[1]Rural Comm Credit'!K39</f>
        <v>3.5444172000000007</v>
      </c>
      <c r="L40" s="35">
        <f>'[1]Rural Comm Credit'!L39</f>
        <v>3.9015599999999995</v>
      </c>
      <c r="M40" s="35">
        <f>'[1]Rural Comm Credit'!M39</f>
        <v>3.3589919999999998</v>
      </c>
      <c r="N40" s="35">
        <f>SUM(B40:M40)</f>
        <v>45.826601199999999</v>
      </c>
      <c r="O40" s="35"/>
    </row>
    <row r="41" spans="1:17" x14ac:dyDescent="0.2">
      <c r="A41" s="34" t="s">
        <v>6</v>
      </c>
      <c r="B41" s="35">
        <f>'[1]Rural Comm Credit'!B40</f>
        <v>0.96</v>
      </c>
      <c r="C41" s="35">
        <f>'[1]Rural Comm Credit'!C40</f>
        <v>0.84</v>
      </c>
      <c r="D41" s="35">
        <f>'[1]Rural Comm Credit'!D40</f>
        <v>0.96</v>
      </c>
      <c r="E41" s="35">
        <f>'[1]Rural Comm Credit'!E40</f>
        <v>0.98</v>
      </c>
      <c r="F41" s="35">
        <f>'[1]Rural Comm Credit'!F40</f>
        <v>0.87</v>
      </c>
      <c r="G41" s="35">
        <f>'[1]Rural Comm Credit'!G40</f>
        <v>0.85</v>
      </c>
      <c r="H41" s="35">
        <f>'[1]Rural Comm Credit'!H40</f>
        <v>0.73</v>
      </c>
      <c r="I41" s="35">
        <f>'[1]Rural Comm Credit'!I40</f>
        <v>0.82</v>
      </c>
      <c r="J41" s="35">
        <f>'[1]Rural Comm Credit'!J40</f>
        <v>0.94</v>
      </c>
      <c r="K41" s="35">
        <f>'[1]Rural Comm Credit'!K40</f>
        <v>0.63</v>
      </c>
      <c r="L41" s="35">
        <f>'[1]Rural Comm Credit'!L40</f>
        <v>0.76</v>
      </c>
      <c r="M41" s="35">
        <f>'[1]Rural Comm Credit'!M40</f>
        <v>0.73</v>
      </c>
      <c r="N41" s="35">
        <f>SUM(B41:M41)</f>
        <v>10.07</v>
      </c>
      <c r="O41" s="35"/>
    </row>
    <row r="42" spans="1:17" s="18" customFormat="1" ht="15" x14ac:dyDescent="0.25">
      <c r="A42" s="23" t="s">
        <v>17</v>
      </c>
      <c r="B42" s="36">
        <f>SUM(B40:B41)</f>
        <v>5.0299999999999994</v>
      </c>
      <c r="C42" s="36">
        <f>SUM(C40:C41)</f>
        <v>4.7300000000000004</v>
      </c>
      <c r="D42" s="36">
        <f t="shared" ref="D42:L42" si="22">SUM(D40:D41)</f>
        <v>4.67</v>
      </c>
      <c r="E42" s="36">
        <f>SUM(E40:E41)</f>
        <v>5.0500000000000007</v>
      </c>
      <c r="F42" s="36">
        <f t="shared" si="22"/>
        <v>4.5799999999999992</v>
      </c>
      <c r="G42" s="36">
        <f>SUM(G40:G41)</f>
        <v>4.74</v>
      </c>
      <c r="H42" s="36">
        <f>SUM(H40:H41)</f>
        <v>4.62</v>
      </c>
      <c r="I42" s="36">
        <f>SUM(I40:I41)</f>
        <v>4.53</v>
      </c>
      <c r="J42" s="36">
        <f>SUM(J40:J41)</f>
        <v>5.0216320000000003</v>
      </c>
      <c r="K42" s="36">
        <f>SUM(K40:K41)</f>
        <v>4.1744172000000006</v>
      </c>
      <c r="L42" s="36">
        <f t="shared" si="22"/>
        <v>4.6615599999999997</v>
      </c>
      <c r="M42" s="36">
        <f>SUM(M40:M41)</f>
        <v>4.0889919999999993</v>
      </c>
      <c r="N42" s="36">
        <f>SUM(N40:N41)</f>
        <v>55.896601199999999</v>
      </c>
      <c r="O42" s="19"/>
    </row>
    <row r="43" spans="1:17" s="18" customFormat="1" ht="15" x14ac:dyDescent="0.25">
      <c r="A43" s="23"/>
      <c r="B43" s="58"/>
      <c r="C43" s="58"/>
      <c r="D43" s="58"/>
      <c r="E43" s="58"/>
      <c r="F43" s="58"/>
      <c r="G43" s="58"/>
      <c r="H43" s="58"/>
      <c r="I43" s="58"/>
      <c r="J43" s="58"/>
      <c r="K43" s="58"/>
      <c r="L43" s="58"/>
      <c r="M43" s="58"/>
      <c r="N43" s="58"/>
      <c r="O43" s="19"/>
    </row>
    <row r="44" spans="1:17" x14ac:dyDescent="0.2">
      <c r="A44" s="39" t="s">
        <v>22</v>
      </c>
      <c r="B44" s="37"/>
      <c r="C44" s="37"/>
      <c r="D44" s="37"/>
      <c r="E44" s="37"/>
      <c r="F44" s="37"/>
      <c r="G44" s="37"/>
      <c r="H44" s="37"/>
      <c r="I44" s="37"/>
      <c r="J44" s="37"/>
      <c r="K44" s="37"/>
      <c r="L44" s="37"/>
      <c r="M44" s="37"/>
      <c r="N44" s="38"/>
      <c r="O44" s="38"/>
    </row>
    <row r="45" spans="1:17" x14ac:dyDescent="0.2">
      <c r="A45" s="34" t="s">
        <v>5</v>
      </c>
      <c r="B45" s="40">
        <f>B14</f>
        <v>62.714999999999996</v>
      </c>
      <c r="C45" s="40">
        <f>C14</f>
        <v>85.117999999999995</v>
      </c>
      <c r="D45" s="40">
        <f t="shared" ref="D45:M45" si="23">D14</f>
        <v>94.094999999999999</v>
      </c>
      <c r="E45" s="40">
        <f t="shared" si="23"/>
        <v>80.64</v>
      </c>
      <c r="F45" s="40">
        <f t="shared" si="23"/>
        <v>61.322000000000017</v>
      </c>
      <c r="G45" s="40">
        <f t="shared" si="23"/>
        <v>22.388999999999996</v>
      </c>
      <c r="H45" s="40">
        <f t="shared" si="23"/>
        <v>35.187000000000005</v>
      </c>
      <c r="I45" s="40">
        <f t="shared" si="23"/>
        <v>32.935000000000024</v>
      </c>
      <c r="J45" s="40">
        <f t="shared" si="23"/>
        <v>-18.190220000000004</v>
      </c>
      <c r="K45" s="40">
        <f t="shared" si="23"/>
        <v>-33.529720000000005</v>
      </c>
      <c r="L45" s="40">
        <f t="shared" si="23"/>
        <v>-38.297619999999981</v>
      </c>
      <c r="M45" s="40">
        <f t="shared" si="23"/>
        <v>-50.726408000000006</v>
      </c>
      <c r="N45" s="40"/>
      <c r="O45" s="41"/>
    </row>
    <row r="46" spans="1:17" x14ac:dyDescent="0.2">
      <c r="A46" s="34" t="s">
        <v>6</v>
      </c>
      <c r="B46" s="40">
        <f>B15</f>
        <v>30</v>
      </c>
      <c r="C46" s="40">
        <f t="shared" ref="C46:M46" si="24">C15</f>
        <v>30</v>
      </c>
      <c r="D46" s="40">
        <f t="shared" si="24"/>
        <v>30</v>
      </c>
      <c r="E46" s="40">
        <f t="shared" si="24"/>
        <v>30</v>
      </c>
      <c r="F46" s="40">
        <f t="shared" si="24"/>
        <v>30</v>
      </c>
      <c r="G46" s="40">
        <f t="shared" si="24"/>
        <v>30</v>
      </c>
      <c r="H46" s="40">
        <f t="shared" si="24"/>
        <v>30</v>
      </c>
      <c r="I46" s="40">
        <f t="shared" si="24"/>
        <v>30</v>
      </c>
      <c r="J46" s="40">
        <f t="shared" si="24"/>
        <v>-30</v>
      </c>
      <c r="K46" s="40">
        <f t="shared" si="24"/>
        <v>-30</v>
      </c>
      <c r="L46" s="40">
        <f t="shared" si="24"/>
        <v>-30</v>
      </c>
      <c r="M46" s="40">
        <f t="shared" si="24"/>
        <v>-30</v>
      </c>
      <c r="N46" s="40"/>
      <c r="O46" s="41"/>
    </row>
    <row r="47" spans="1:17" x14ac:dyDescent="0.2">
      <c r="L47" s="24"/>
      <c r="M47" s="24"/>
      <c r="N47" s="38"/>
      <c r="O47" s="38"/>
    </row>
    <row r="48" spans="1:17" x14ac:dyDescent="0.2">
      <c r="A48" s="39" t="s">
        <v>7</v>
      </c>
      <c r="L48" s="24"/>
      <c r="M48" s="24"/>
    </row>
    <row r="49" spans="1:17" x14ac:dyDescent="0.2">
      <c r="A49" s="34" t="s">
        <v>5</v>
      </c>
      <c r="B49" s="42">
        <f t="shared" ref="B49:D50" si="25">+B40*B45</f>
        <v>255.25004999999996</v>
      </c>
      <c r="C49" s="42">
        <f t="shared" si="25"/>
        <v>331.10902000000004</v>
      </c>
      <c r="D49" s="42">
        <f t="shared" si="25"/>
        <v>349.09244999999993</v>
      </c>
      <c r="E49" s="42">
        <f t="shared" ref="E49" si="26">+E40*E45</f>
        <v>328.20480000000003</v>
      </c>
      <c r="F49" s="42">
        <f t="shared" ref="F49:M49" si="27">+F40*F45</f>
        <v>227.50462000000005</v>
      </c>
      <c r="G49" s="42">
        <f t="shared" si="27"/>
        <v>87.093209999999985</v>
      </c>
      <c r="H49" s="42">
        <f t="shared" si="27"/>
        <v>136.87743000000003</v>
      </c>
      <c r="I49" s="42">
        <f t="shared" si="27"/>
        <v>122.1888500000001</v>
      </c>
      <c r="J49" s="42">
        <f t="shared" si="27"/>
        <v>-74.245784039040018</v>
      </c>
      <c r="K49" s="42">
        <f t="shared" si="27"/>
        <v>-118.84331627918404</v>
      </c>
      <c r="L49" s="42">
        <f t="shared" si="27"/>
        <v>-149.42046228719991</v>
      </c>
      <c r="M49" s="42">
        <f t="shared" si="27"/>
        <v>-170.389598660736</v>
      </c>
      <c r="N49" s="42">
        <f>SUM(B49:M49)</f>
        <v>1324.4212687338397</v>
      </c>
      <c r="O49" s="43"/>
    </row>
    <row r="50" spans="1:17" x14ac:dyDescent="0.2">
      <c r="A50" s="34" t="s">
        <v>6</v>
      </c>
      <c r="B50" s="42">
        <f t="shared" si="25"/>
        <v>28.799999999999997</v>
      </c>
      <c r="C50" s="42">
        <f t="shared" si="25"/>
        <v>25.2</v>
      </c>
      <c r="D50" s="42">
        <f t="shared" si="25"/>
        <v>28.799999999999997</v>
      </c>
      <c r="E50" s="42">
        <f t="shared" ref="E50:J50" si="28">+E41*E46</f>
        <v>29.4</v>
      </c>
      <c r="F50" s="42">
        <f>+F41*F46</f>
        <v>26.1</v>
      </c>
      <c r="G50" s="42">
        <f>+G41*G46</f>
        <v>25.5</v>
      </c>
      <c r="H50" s="42">
        <f>+H41*H46</f>
        <v>21.9</v>
      </c>
      <c r="I50" s="42">
        <f>+I41*I46</f>
        <v>24.599999999999998</v>
      </c>
      <c r="J50" s="42">
        <f t="shared" si="28"/>
        <v>-28.2</v>
      </c>
      <c r="K50" s="42">
        <f>+K41*K46</f>
        <v>-18.899999999999999</v>
      </c>
      <c r="L50" s="42">
        <f>+L41*L46</f>
        <v>-22.8</v>
      </c>
      <c r="M50" s="42">
        <f>+M41*M46</f>
        <v>-21.9</v>
      </c>
      <c r="N50" s="42">
        <f>SUM(B50:M50)</f>
        <v>118.49999999999997</v>
      </c>
      <c r="O50" s="43"/>
    </row>
    <row r="51" spans="1:17" x14ac:dyDescent="0.2">
      <c r="B51" s="43"/>
      <c r="C51" s="43"/>
      <c r="D51" s="43"/>
      <c r="E51" s="43"/>
      <c r="F51" s="43"/>
      <c r="G51" s="43"/>
      <c r="H51" s="43"/>
      <c r="I51" s="43"/>
      <c r="J51" s="43"/>
      <c r="K51" s="43"/>
      <c r="L51" s="43"/>
      <c r="M51" s="43"/>
      <c r="N51" s="43"/>
      <c r="O51" s="43"/>
    </row>
    <row r="52" spans="1:17" s="18" customFormat="1" ht="15" x14ac:dyDescent="0.25">
      <c r="A52" s="23" t="s">
        <v>18</v>
      </c>
      <c r="B52" s="44">
        <f t="shared" ref="B52:H52" si="29">SUM(B48:B51)</f>
        <v>284.05004999999994</v>
      </c>
      <c r="C52" s="44">
        <f t="shared" si="29"/>
        <v>356.30902000000003</v>
      </c>
      <c r="D52" s="44">
        <f t="shared" si="29"/>
        <v>377.89244999999994</v>
      </c>
      <c r="E52" s="44">
        <f t="shared" si="29"/>
        <v>357.60480000000001</v>
      </c>
      <c r="F52" s="44">
        <f t="shared" si="29"/>
        <v>253.60462000000004</v>
      </c>
      <c r="G52" s="44">
        <f t="shared" si="29"/>
        <v>112.59320999999998</v>
      </c>
      <c r="H52" s="44">
        <f t="shared" si="29"/>
        <v>158.77743000000004</v>
      </c>
      <c r="I52" s="44">
        <f t="shared" ref="I52" si="30">SUM(I48:I51)</f>
        <v>146.78885000000011</v>
      </c>
      <c r="J52" s="44">
        <f>SUM(J48:J51)</f>
        <v>-102.44578403904002</v>
      </c>
      <c r="K52" s="44">
        <f>SUM(K48:K51)</f>
        <v>-137.74331627918403</v>
      </c>
      <c r="L52" s="44">
        <f>SUM(L48:L51)</f>
        <v>-172.22046228719992</v>
      </c>
      <c r="M52" s="44">
        <f>SUM(M48:M51)</f>
        <v>-192.289598660736</v>
      </c>
      <c r="N52" s="45">
        <f>SUM(N49:N51)</f>
        <v>1442.9212687338397</v>
      </c>
      <c r="O52" s="17"/>
    </row>
    <row r="53" spans="1:17" x14ac:dyDescent="0.2">
      <c r="B53" s="43"/>
      <c r="C53" s="43"/>
      <c r="D53" s="43"/>
      <c r="E53" s="43"/>
      <c r="F53" s="43"/>
      <c r="G53" s="43"/>
      <c r="H53" s="43"/>
      <c r="I53" s="43"/>
      <c r="J53" s="43"/>
      <c r="K53" s="43"/>
      <c r="L53" s="43"/>
      <c r="M53" s="43"/>
      <c r="N53" s="43"/>
      <c r="O53" s="43"/>
    </row>
    <row r="54" spans="1:17" s="35" customFormat="1" ht="15" x14ac:dyDescent="0.25">
      <c r="A54" s="46" t="s">
        <v>9</v>
      </c>
      <c r="B54" s="43">
        <f>'[1]Rural Comm Credit'!B53</f>
        <v>475</v>
      </c>
      <c r="C54" s="43">
        <f>'[1]Rural Comm Credit'!C53</f>
        <v>464</v>
      </c>
      <c r="D54" s="43">
        <f>'[1]Rural Comm Credit'!D53</f>
        <v>474</v>
      </c>
      <c r="E54" s="43">
        <f>'[1]Rural Comm Credit'!E53</f>
        <v>474</v>
      </c>
      <c r="F54" s="43">
        <f>'[1]Rural Comm Credit'!F53</f>
        <v>475</v>
      </c>
      <c r="G54" s="43">
        <f>'[1]Rural Comm Credit'!G53</f>
        <v>475</v>
      </c>
      <c r="H54" s="43">
        <f>'[1]Rural Comm Credit'!H53</f>
        <v>475</v>
      </c>
      <c r="I54" s="43">
        <f>'[1]Rural Comm Credit'!I53</f>
        <v>475</v>
      </c>
      <c r="J54" s="43">
        <f>'[1]Rural Comm Credit'!J53</f>
        <v>475</v>
      </c>
      <c r="K54" s="43">
        <f>'[1]Rural Comm Credit'!K53</f>
        <v>640</v>
      </c>
      <c r="L54" s="43">
        <f>'[1]Rural Comm Credit'!L53</f>
        <v>637</v>
      </c>
      <c r="M54" s="43">
        <f>'[1]Rural Comm Credit'!M53</f>
        <v>637</v>
      </c>
      <c r="N54" s="47">
        <f>SUM(B54:M54)</f>
        <v>6176</v>
      </c>
      <c r="O54" s="43"/>
      <c r="Q54" s="19"/>
    </row>
    <row r="55" spans="1:17" s="43" customFormat="1" x14ac:dyDescent="0.2">
      <c r="A55" s="48"/>
      <c r="N55" s="49"/>
      <c r="O55" s="49"/>
    </row>
    <row r="56" spans="1:17" s="43" customFormat="1" x14ac:dyDescent="0.2">
      <c r="A56" s="48" t="s">
        <v>10</v>
      </c>
      <c r="B56" s="40">
        <f>+(IFERROR(B52/B54,0))</f>
        <v>0.59800010526315772</v>
      </c>
      <c r="C56" s="40">
        <f>+(IFERROR(C52/C54,0))</f>
        <v>0.7679073706896552</v>
      </c>
      <c r="D56" s="40">
        <f>+(IFERROR(D52/D54,0))</f>
        <v>0.79724145569620242</v>
      </c>
      <c r="E56" s="40">
        <f>+(IFERROR(E52/E54,0))</f>
        <v>0.75444050632911397</v>
      </c>
      <c r="F56" s="40">
        <f>+(IFERROR(F52/F54,0))</f>
        <v>0.53390446315789486</v>
      </c>
      <c r="G56" s="40">
        <f t="shared" ref="G56" si="31">+(IFERROR(G52/G54,0))</f>
        <v>0.23703833684210524</v>
      </c>
      <c r="H56" s="40">
        <f t="shared" ref="H56:M56" si="32">+(IFERROR(H52/H54,0))</f>
        <v>0.33426827368421058</v>
      </c>
      <c r="I56" s="40">
        <f t="shared" si="32"/>
        <v>0.30902915789473706</v>
      </c>
      <c r="J56" s="40">
        <f t="shared" si="32"/>
        <v>-0.21567533481903162</v>
      </c>
      <c r="K56" s="40">
        <f t="shared" si="32"/>
        <v>-0.21522393168622506</v>
      </c>
      <c r="L56" s="40">
        <f t="shared" si="32"/>
        <v>-0.2703617932295132</v>
      </c>
      <c r="M56" s="40">
        <f t="shared" si="32"/>
        <v>-0.30186750182219152</v>
      </c>
      <c r="N56" s="35"/>
      <c r="O56" s="35"/>
    </row>
    <row r="57" spans="1:17" s="43" customFormat="1" x14ac:dyDescent="0.2">
      <c r="A57" s="48" t="s">
        <v>11</v>
      </c>
      <c r="B57" s="40">
        <f>'[2]Rural Comm Credit'!$D$57</f>
        <v>0.28000000000000003</v>
      </c>
      <c r="C57" s="40">
        <f>'[2]Rural Comm Credit'!$D$57</f>
        <v>0.28000000000000003</v>
      </c>
      <c r="D57" s="40">
        <f>'[2]Rural Comm Credit'!$N$61</f>
        <v>0.42</v>
      </c>
      <c r="E57" s="40">
        <f>'[2]Rural Comm Credit'!$N$61</f>
        <v>0.42</v>
      </c>
      <c r="F57" s="40">
        <f>'[2]Rural Comm Credit'!$N$61</f>
        <v>0.42</v>
      </c>
      <c r="G57" s="40">
        <f>'[2]Rural Comm Credit'!$N$61</f>
        <v>0.42</v>
      </c>
      <c r="H57" s="40">
        <f>'[2]Rural Comm Credit'!$N$61</f>
        <v>0.42</v>
      </c>
      <c r="I57" s="40">
        <f>'[2]Rural Comm Credit'!$N$61</f>
        <v>0.42</v>
      </c>
      <c r="J57" s="40">
        <f>'[2]Rural Comm Credit'!$N$61</f>
        <v>0.42</v>
      </c>
      <c r="K57" s="40">
        <f>'[2]Rural Comm Credit'!$N$61</f>
        <v>0.42</v>
      </c>
      <c r="L57" s="40">
        <f>'[2]Rural Comm Credit'!$N$61</f>
        <v>0.42</v>
      </c>
      <c r="M57" s="40">
        <f>'[2]Rural Comm Credit'!$N$61</f>
        <v>0.42</v>
      </c>
      <c r="N57" s="35"/>
      <c r="O57" s="35"/>
    </row>
    <row r="58" spans="1:17" s="43" customFormat="1" ht="15" x14ac:dyDescent="0.25">
      <c r="A58" s="46" t="s">
        <v>12</v>
      </c>
      <c r="B58" s="50">
        <f t="shared" ref="B58:M58" si="33">+(B56-B57)*B54</f>
        <v>151.05004999999991</v>
      </c>
      <c r="C58" s="50">
        <f t="shared" si="33"/>
        <v>226.38901999999999</v>
      </c>
      <c r="D58" s="50">
        <f t="shared" si="33"/>
        <v>178.81244999999996</v>
      </c>
      <c r="E58" s="50">
        <f t="shared" si="33"/>
        <v>158.52480000000003</v>
      </c>
      <c r="F58" s="50">
        <f t="shared" si="33"/>
        <v>54.104620000000068</v>
      </c>
      <c r="G58" s="50">
        <f t="shared" si="33"/>
        <v>-86.906790000000001</v>
      </c>
      <c r="H58" s="50">
        <f t="shared" si="33"/>
        <v>-40.722569999999969</v>
      </c>
      <c r="I58" s="50">
        <f t="shared" si="33"/>
        <v>-52.71114999999989</v>
      </c>
      <c r="J58" s="50">
        <f t="shared" si="33"/>
        <v>-301.94578403904001</v>
      </c>
      <c r="K58" s="50">
        <f t="shared" si="33"/>
        <v>-406.54331627918401</v>
      </c>
      <c r="L58" s="50">
        <f t="shared" si="33"/>
        <v>-439.76046228719991</v>
      </c>
      <c r="M58" s="50">
        <f t="shared" si="33"/>
        <v>-459.829598660736</v>
      </c>
      <c r="N58" s="50">
        <f>SUM(B58:M58)</f>
        <v>-1019.53873126616</v>
      </c>
    </row>
    <row r="59" spans="1:17" s="43" customFormat="1" x14ac:dyDescent="0.2">
      <c r="A59" s="48"/>
    </row>
    <row r="60" spans="1:17" s="43" customFormat="1" x14ac:dyDescent="0.2">
      <c r="B60" s="59"/>
      <c r="C60" s="59"/>
      <c r="D60" s="59"/>
      <c r="E60" s="59"/>
      <c r="F60" s="59"/>
      <c r="G60" s="59"/>
      <c r="H60" s="59"/>
      <c r="I60" s="59"/>
      <c r="J60" s="59"/>
      <c r="K60" s="59"/>
      <c r="L60" s="59"/>
      <c r="M60" s="53" t="s">
        <v>13</v>
      </c>
      <c r="N60" s="40">
        <f>ROUND(N58/N54,2)</f>
        <v>-0.17</v>
      </c>
      <c r="O60" s="16"/>
    </row>
    <row r="61" spans="1:17" s="43" customFormat="1" ht="15" x14ac:dyDescent="0.25">
      <c r="A61" s="63" t="s">
        <v>25</v>
      </c>
      <c r="B61" s="30">
        <v>43069</v>
      </c>
      <c r="C61" s="30">
        <v>43100</v>
      </c>
      <c r="D61" s="30">
        <v>43131</v>
      </c>
      <c r="E61" s="30">
        <v>43159</v>
      </c>
      <c r="F61" s="30">
        <v>43190</v>
      </c>
      <c r="G61" s="30">
        <v>43220</v>
      </c>
      <c r="M61" s="53" t="s">
        <v>30</v>
      </c>
      <c r="N61" s="40">
        <f>SUM(B64:G64)/SUM(H54:M54)</f>
        <v>-0.3926414900467684</v>
      </c>
      <c r="O61" s="16"/>
      <c r="P61" s="12"/>
    </row>
    <row r="62" spans="1:17" ht="29.25" x14ac:dyDescent="0.25">
      <c r="A62" s="64" t="s">
        <v>27</v>
      </c>
      <c r="B62" s="70">
        <f>B31*H40</f>
        <v>-38.172569999999986</v>
      </c>
      <c r="C62" s="70">
        <f t="shared" ref="C62:G62" si="34">C31*I40</f>
        <v>-44.761149999999915</v>
      </c>
      <c r="D62" s="70">
        <f t="shared" si="34"/>
        <v>-257.91922403903999</v>
      </c>
      <c r="E62" s="70">
        <f t="shared" si="34"/>
        <v>-278.34209027918405</v>
      </c>
      <c r="F62" s="70">
        <f t="shared" si="34"/>
        <v>-324.99066228719988</v>
      </c>
      <c r="G62" s="70">
        <f t="shared" si="34"/>
        <v>-321.54423866073597</v>
      </c>
      <c r="H62" s="60"/>
      <c r="I62" s="60"/>
      <c r="J62" s="60"/>
      <c r="K62" s="60"/>
      <c r="L62" s="60"/>
      <c r="M62" s="55" t="s">
        <v>31</v>
      </c>
      <c r="N62" s="50">
        <f>+N61+N60</f>
        <v>-0.56264149004676844</v>
      </c>
      <c r="O62" s="15"/>
      <c r="Q62" s="37"/>
    </row>
    <row r="63" spans="1:17" x14ac:dyDescent="0.2">
      <c r="A63" s="64" t="s">
        <v>28</v>
      </c>
      <c r="B63" s="71">
        <f>H41*H46</f>
        <v>21.9</v>
      </c>
      <c r="C63" s="71">
        <f t="shared" ref="C63:G63" si="35">I41*I46</f>
        <v>24.599999999999998</v>
      </c>
      <c r="D63" s="71">
        <f t="shared" si="35"/>
        <v>-28.2</v>
      </c>
      <c r="E63" s="71">
        <f t="shared" si="35"/>
        <v>-18.899999999999999</v>
      </c>
      <c r="F63" s="71">
        <f t="shared" si="35"/>
        <v>-22.8</v>
      </c>
      <c r="G63" s="71">
        <f t="shared" si="35"/>
        <v>-21.9</v>
      </c>
      <c r="H63" s="54"/>
      <c r="I63" s="54"/>
      <c r="J63" s="43"/>
      <c r="K63" s="43"/>
      <c r="L63" s="43"/>
      <c r="M63" s="53"/>
      <c r="N63" s="40"/>
      <c r="O63" s="16"/>
    </row>
    <row r="64" spans="1:17" x14ac:dyDescent="0.2">
      <c r="A64" s="66" t="s">
        <v>29</v>
      </c>
      <c r="B64" s="72">
        <f>SUM(B62:B63)</f>
        <v>-16.272569999999988</v>
      </c>
      <c r="C64" s="72">
        <f t="shared" ref="C64:G64" si="36">SUM(C62:C63)</f>
        <v>-20.161149999999918</v>
      </c>
      <c r="D64" s="72">
        <f t="shared" si="36"/>
        <v>-286.11922403903998</v>
      </c>
      <c r="E64" s="72">
        <f t="shared" si="36"/>
        <v>-297.24209027918403</v>
      </c>
      <c r="F64" s="72">
        <f t="shared" si="36"/>
        <v>-347.79066228719989</v>
      </c>
      <c r="G64" s="72">
        <f t="shared" si="36"/>
        <v>-343.44423866073595</v>
      </c>
      <c r="H64" s="35"/>
      <c r="I64" s="35"/>
      <c r="J64" s="35"/>
      <c r="K64" s="35"/>
      <c r="L64" s="35"/>
      <c r="M64" s="53" t="s">
        <v>14</v>
      </c>
      <c r="N64" s="40">
        <v>0.55000000000000004</v>
      </c>
      <c r="Q64" s="37"/>
    </row>
    <row r="65" spans="1:18" x14ac:dyDescent="0.2">
      <c r="A65" s="48"/>
      <c r="B65" s="54"/>
      <c r="C65" s="54"/>
      <c r="D65" s="54"/>
      <c r="E65" s="54"/>
      <c r="F65" s="54"/>
      <c r="G65" s="54"/>
      <c r="H65" s="54"/>
      <c r="I65" s="54"/>
      <c r="J65" s="54"/>
      <c r="K65" s="54"/>
      <c r="L65" s="54"/>
      <c r="M65" s="53" t="s">
        <v>24</v>
      </c>
      <c r="N65" s="40">
        <f>N64-N62</f>
        <v>1.1126414900467685</v>
      </c>
      <c r="O65" s="14">
        <f>N65/N64</f>
        <v>2.0229845273577607</v>
      </c>
    </row>
    <row r="66" spans="1:18" x14ac:dyDescent="0.2">
      <c r="A66" s="48"/>
      <c r="B66" s="54"/>
      <c r="C66" s="54"/>
      <c r="D66" s="54"/>
      <c r="E66" s="54"/>
      <c r="F66" s="54"/>
      <c r="G66" s="54"/>
      <c r="H66" s="54"/>
      <c r="I66" s="54"/>
      <c r="J66" s="54"/>
      <c r="K66" s="54"/>
      <c r="L66" s="54"/>
      <c r="M66" s="53" t="s">
        <v>15</v>
      </c>
      <c r="N66" s="40">
        <f>N65*N54</f>
        <v>6871.6738425288422</v>
      </c>
      <c r="O66" s="43"/>
    </row>
    <row r="67" spans="1:18" x14ac:dyDescent="0.2">
      <c r="L67" s="24"/>
      <c r="M67" s="24"/>
    </row>
    <row r="68" spans="1:18" ht="15" x14ac:dyDescent="0.25">
      <c r="A68" s="46"/>
      <c r="B68" s="50"/>
      <c r="C68" s="50"/>
      <c r="D68" s="50"/>
      <c r="E68" s="50"/>
      <c r="F68" s="50"/>
      <c r="G68" s="50"/>
      <c r="H68" s="50"/>
      <c r="I68" s="50"/>
      <c r="J68" s="50"/>
      <c r="K68" s="50"/>
      <c r="L68" s="50"/>
      <c r="M68" s="50"/>
      <c r="R68" s="11"/>
    </row>
    <row r="70" spans="1:18" ht="15" x14ac:dyDescent="0.25">
      <c r="K70" s="10"/>
      <c r="L70" s="9"/>
      <c r="M70" s="9"/>
      <c r="R70" s="11"/>
    </row>
    <row r="71" spans="1:18" ht="15" x14ac:dyDescent="0.25">
      <c r="A71" s="8"/>
      <c r="B71" s="7"/>
      <c r="C71" s="7"/>
      <c r="D71" s="7"/>
      <c r="E71" s="7"/>
      <c r="F71" s="7"/>
      <c r="G71" s="7"/>
      <c r="H71" s="7"/>
      <c r="I71" s="7"/>
      <c r="K71" s="10"/>
      <c r="L71" s="10"/>
      <c r="M71" s="10"/>
      <c r="N71" s="22"/>
      <c r="O71" s="6"/>
    </row>
    <row r="72" spans="1:18" ht="15" x14ac:dyDescent="0.25">
      <c r="A72" s="8"/>
      <c r="B72" s="37"/>
      <c r="C72" s="37"/>
      <c r="D72" s="37"/>
      <c r="E72" s="37"/>
      <c r="F72" s="37"/>
      <c r="G72" s="37"/>
      <c r="H72" s="37"/>
      <c r="I72" s="37"/>
      <c r="K72" s="37"/>
      <c r="L72" s="10"/>
      <c r="M72" s="37"/>
      <c r="N72" s="37"/>
      <c r="O72" s="37"/>
    </row>
    <row r="73" spans="1:18" x14ac:dyDescent="0.2">
      <c r="A73" s="37"/>
      <c r="B73" s="37"/>
      <c r="C73" s="37"/>
      <c r="D73" s="37"/>
      <c r="E73" s="37"/>
      <c r="F73" s="37"/>
      <c r="G73" s="37"/>
      <c r="H73" s="37"/>
      <c r="I73" s="37"/>
      <c r="J73" s="37"/>
      <c r="K73" s="37"/>
      <c r="L73" s="10"/>
      <c r="N73" s="37"/>
      <c r="O73" s="37"/>
    </row>
    <row r="74" spans="1:18" x14ac:dyDescent="0.2">
      <c r="A74" s="37"/>
      <c r="B74" s="56"/>
      <c r="C74" s="37"/>
      <c r="D74" s="37"/>
      <c r="E74" s="37"/>
      <c r="F74" s="37"/>
      <c r="G74" s="37"/>
      <c r="H74" s="37"/>
      <c r="I74" s="37"/>
      <c r="J74" s="37"/>
      <c r="K74" s="37"/>
      <c r="N74" s="37"/>
      <c r="O74" s="37"/>
    </row>
    <row r="77" spans="1:18" x14ac:dyDescent="0.2">
      <c r="B77" s="11"/>
      <c r="C77" s="11"/>
      <c r="D77" s="11"/>
      <c r="E77" s="11"/>
      <c r="F77" s="11"/>
      <c r="G77" s="11"/>
      <c r="H77" s="11"/>
      <c r="I77" s="11"/>
      <c r="J77" s="11"/>
      <c r="K77" s="11"/>
    </row>
    <row r="78" spans="1:18" x14ac:dyDescent="0.2">
      <c r="B78" s="11"/>
      <c r="C78" s="11"/>
      <c r="D78" s="11"/>
      <c r="E78" s="11"/>
      <c r="F78" s="11"/>
      <c r="G78" s="11"/>
      <c r="H78" s="11"/>
      <c r="I78" s="11"/>
      <c r="J78" s="11"/>
      <c r="K78" s="11"/>
    </row>
    <row r="80" spans="1:18" x14ac:dyDescent="0.2">
      <c r="B80" s="5"/>
      <c r="C80" s="5"/>
      <c r="D80" s="5"/>
      <c r="E80" s="5"/>
      <c r="F80" s="5"/>
      <c r="G80" s="5"/>
      <c r="H80" s="5"/>
      <c r="I80" s="5"/>
      <c r="J80" s="5"/>
      <c r="K80" s="5"/>
      <c r="N80" s="5"/>
      <c r="O80" s="5"/>
    </row>
    <row r="81" spans="2:15" x14ac:dyDescent="0.2">
      <c r="B81" s="4"/>
      <c r="C81" s="4"/>
      <c r="D81" s="4"/>
      <c r="E81" s="4"/>
      <c r="F81" s="4"/>
      <c r="G81" s="4"/>
      <c r="H81" s="4"/>
      <c r="I81" s="4"/>
      <c r="J81" s="4"/>
      <c r="K81" s="4"/>
      <c r="N81" s="5"/>
      <c r="O81" s="5"/>
    </row>
    <row r="82" spans="2:15" x14ac:dyDescent="0.2">
      <c r="B82" s="5"/>
      <c r="C82" s="5"/>
      <c r="D82" s="5"/>
      <c r="E82" s="5"/>
      <c r="F82" s="5"/>
      <c r="G82" s="5"/>
      <c r="H82" s="5"/>
      <c r="I82" s="5"/>
      <c r="J82" s="5"/>
      <c r="K82" s="5"/>
      <c r="N82" s="5"/>
      <c r="O82" s="5"/>
    </row>
    <row r="84" spans="2:15" x14ac:dyDescent="0.2">
      <c r="B84" s="43"/>
      <c r="C84" s="43"/>
      <c r="D84" s="43"/>
      <c r="E84" s="43"/>
      <c r="F84" s="43"/>
      <c r="G84" s="43"/>
      <c r="H84" s="43"/>
      <c r="I84" s="43"/>
      <c r="J84" s="43"/>
      <c r="K84" s="43"/>
      <c r="N84" s="43"/>
      <c r="O84" s="43"/>
    </row>
    <row r="86" spans="2:15" x14ac:dyDescent="0.2">
      <c r="B86" s="3"/>
      <c r="C86" s="3"/>
      <c r="D86" s="3"/>
      <c r="E86" s="3"/>
      <c r="F86" s="3"/>
      <c r="G86" s="3"/>
      <c r="H86" s="3"/>
      <c r="I86" s="3"/>
      <c r="J86" s="3"/>
      <c r="K86" s="3"/>
      <c r="N86" s="3"/>
      <c r="O86" s="3"/>
    </row>
    <row r="88" spans="2:15" x14ac:dyDescent="0.2">
      <c r="B88" s="2"/>
      <c r="C88" s="2"/>
      <c r="D88" s="2"/>
      <c r="E88" s="2"/>
      <c r="F88" s="2"/>
      <c r="G88" s="2"/>
      <c r="H88" s="2"/>
      <c r="I88" s="2"/>
      <c r="J88" s="2"/>
      <c r="K88" s="2"/>
      <c r="N88" s="2"/>
      <c r="O88" s="2"/>
    </row>
    <row r="89" spans="2:15" x14ac:dyDescent="0.2">
      <c r="B89" s="2"/>
      <c r="C89" s="2"/>
      <c r="D89" s="2"/>
      <c r="E89" s="2"/>
      <c r="F89" s="2"/>
      <c r="G89" s="2"/>
      <c r="H89" s="2"/>
      <c r="I89" s="2"/>
      <c r="J89" s="2"/>
      <c r="K89" s="2"/>
      <c r="N89" s="2"/>
      <c r="O89" s="2"/>
    </row>
    <row r="90" spans="2:15" x14ac:dyDescent="0.2">
      <c r="N90" s="3"/>
      <c r="O90" s="3"/>
    </row>
  </sheetData>
  <pageMargins left="0.7" right="0.7" top="0.75" bottom="0.75" header="0.3" footer="0.3"/>
  <pageSetup scale="51" orientation="landscape" r:id="rId1"/>
  <rowBreaks count="1" manualBreakCount="1">
    <brk id="35" max="14"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6356F865B01AC4BB1DD2AF48F113B4B" ma:contentTypeVersion="68" ma:contentTypeDescription="" ma:contentTypeScope="" ma:versionID="1df5f71c9a0a80e9219cafbdf65112e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2018-05-15T07:00:00+00:00</OpenedDate>
    <SignificantOrder xmlns="dc463f71-b30c-4ab2-9473-d307f9d35888">false</SignificantOrder>
    <Date1 xmlns="dc463f71-b30c-4ab2-9473-d307f9d35888">2018-05-14T07:00:00+00:00</Date1>
    <IsDocumentOrder xmlns="dc463f71-b30c-4ab2-9473-d307f9d35888">false</IsDocumentOrder>
    <IsHighlyConfidential xmlns="dc463f71-b30c-4ab2-9473-d307f9d35888">false</IsHighlyConfidential>
    <CaseCompanyNames xmlns="dc463f71-b30c-4ab2-9473-d307f9d35888">HAROLD LEMAY ENTERPRISES, INC.</CaseCompanyNames>
    <Nickname xmlns="http://schemas.microsoft.com/sharepoint/v3" xsi:nil="true"/>
    <DocketNumber xmlns="dc463f71-b30c-4ab2-9473-d307f9d35888">180424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2DA82756-924B-4176-AF1F-E39693D9EEB7}"/>
</file>

<file path=customXml/itemProps2.xml><?xml version="1.0" encoding="utf-8"?>
<ds:datastoreItem xmlns:ds="http://schemas.openxmlformats.org/officeDocument/2006/customXml" ds:itemID="{CB7522CC-B8FF-4036-AF29-504EF9B71CCF}"/>
</file>

<file path=customXml/itemProps3.xml><?xml version="1.0" encoding="utf-8"?>
<ds:datastoreItem xmlns:ds="http://schemas.openxmlformats.org/officeDocument/2006/customXml" ds:itemID="{DC96CDEF-6079-42A8-AB60-8F921D8B0B19}"/>
</file>

<file path=customXml/itemProps4.xml><?xml version="1.0" encoding="utf-8"?>
<ds:datastoreItem xmlns:ds="http://schemas.openxmlformats.org/officeDocument/2006/customXml" ds:itemID="{9859894A-FE0D-4842-B982-8A0796DD4B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Rural Comm Credit</vt:lpstr>
      <vt:lpstr>'Rural Comm Credit'!Print_Area</vt:lpstr>
      <vt:lpstr>'Rural Comm Credit'!Print_Titles</vt:lpstr>
    </vt:vector>
  </TitlesOfParts>
  <Company>Waste Connections,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Heather Garland</cp:lastModifiedBy>
  <cp:lastPrinted>2017-05-11T18:02:14Z</cp:lastPrinted>
  <dcterms:created xsi:type="dcterms:W3CDTF">2014-05-14T21:46:36Z</dcterms:created>
  <dcterms:modified xsi:type="dcterms:W3CDTF">2018-05-10T19:15:34Z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0x0101006E56B4D1795A2E4DB2F0B01679ED314A00B6356F865B01AC4BB1DD2AF48F113B4B</vt:lpwstr>
  </property>
  <property fmtid="{D5CDD505-2E9C-101B-9397-08002B2CF9AE}" pid="3" name="_docset_NoMedatataSyncRequired">
    <vt:lpwstr>False</vt:lpwstr>
  </property>
  <property fmtid="{D5CDD505-2E9C-101B-9397-08002B2CF9AE}" pid="4" name="IsEFSEC">
    <vt:bool>false</vt:bool>
  </property>
</Properties>
</file>