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This Week\3. Thursday\UE-161001 Puget Sound Energy\"/>
    </mc:Choice>
  </mc:AlternateContent>
  <bookViews>
    <workbookView xWindow="0" yWindow="105" windowWidth="22980" windowHeight="10320"/>
  </bookViews>
  <sheets>
    <sheet name="Allocated" sheetId="1" r:id="rId1"/>
    <sheet name="Unallocated Summary" sheetId="2" r:id="rId2"/>
    <sheet name="Unallocated Detail" sheetId="3" r:id="rId3"/>
    <sheet name="Common by Acct" sheetId="4" r:id="rId4"/>
  </sheets>
  <definedNames>
    <definedName name="_xlnm.Print_Titles" localSheetId="2">'Unallocated Detail'!$1:$4</definedName>
  </definedNames>
  <calcPr calcId="152511"/>
</workbook>
</file>

<file path=xl/calcChain.xml><?xml version="1.0" encoding="utf-8"?>
<calcChain xmlns="http://schemas.openxmlformats.org/spreadsheetml/2006/main">
  <c r="H65" i="4" l="1"/>
  <c r="H64" i="4"/>
  <c r="H63" i="4"/>
  <c r="H62" i="4"/>
  <c r="H61" i="4"/>
  <c r="H55" i="4"/>
  <c r="G55" i="4"/>
  <c r="F55" i="4"/>
  <c r="C55" i="4" s="1"/>
  <c r="H54" i="4"/>
  <c r="G54" i="4"/>
  <c r="F54" i="4"/>
  <c r="C54" i="4" s="1"/>
  <c r="H51" i="4"/>
  <c r="D51" i="4"/>
  <c r="C51" i="4"/>
  <c r="G50" i="4"/>
  <c r="F50" i="4"/>
  <c r="H46" i="4"/>
  <c r="G46" i="4"/>
  <c r="F46" i="4"/>
  <c r="C46" i="4" s="1"/>
  <c r="C47" i="4" s="1"/>
  <c r="H43" i="4"/>
  <c r="D43" i="4" s="1"/>
  <c r="G43" i="4"/>
  <c r="F43" i="4"/>
  <c r="H42" i="4"/>
  <c r="D42" i="4" s="1"/>
  <c r="G42" i="4"/>
  <c r="F42" i="4"/>
  <c r="H41" i="4"/>
  <c r="H44" i="4" s="1"/>
  <c r="J44" i="4" s="1"/>
  <c r="G41" i="4"/>
  <c r="F41" i="4"/>
  <c r="H38" i="4"/>
  <c r="G38" i="4"/>
  <c r="F38" i="4"/>
  <c r="H37" i="4"/>
  <c r="G37" i="4"/>
  <c r="F37" i="4"/>
  <c r="H34" i="4"/>
  <c r="G34" i="4"/>
  <c r="F34" i="4"/>
  <c r="H33" i="4"/>
  <c r="D33" i="4" s="1"/>
  <c r="G33" i="4"/>
  <c r="F33" i="4"/>
  <c r="H32" i="4"/>
  <c r="G32" i="4"/>
  <c r="F32" i="4"/>
  <c r="H31" i="4"/>
  <c r="G31" i="4"/>
  <c r="F31" i="4"/>
  <c r="H30" i="4"/>
  <c r="G30" i="4"/>
  <c r="D30" i="4" s="1"/>
  <c r="F30" i="4"/>
  <c r="C30" i="4"/>
  <c r="H29" i="4"/>
  <c r="G29" i="4"/>
  <c r="F29" i="4"/>
  <c r="C29" i="4"/>
  <c r="H28" i="4"/>
  <c r="G28" i="4"/>
  <c r="F28" i="4"/>
  <c r="C28" i="4" s="1"/>
  <c r="D28" i="4"/>
  <c r="H27" i="4"/>
  <c r="G27" i="4"/>
  <c r="F27" i="4"/>
  <c r="C27" i="4" s="1"/>
  <c r="H26" i="4"/>
  <c r="C26" i="4" s="1"/>
  <c r="G26" i="4"/>
  <c r="F26" i="4"/>
  <c r="H25" i="4"/>
  <c r="G25" i="4"/>
  <c r="F25" i="4"/>
  <c r="H24" i="4"/>
  <c r="G24" i="4"/>
  <c r="F24" i="4"/>
  <c r="C24" i="4" s="1"/>
  <c r="H23" i="4"/>
  <c r="G23" i="4"/>
  <c r="F23" i="4"/>
  <c r="C23" i="4" s="1"/>
  <c r="H22" i="4"/>
  <c r="C22" i="4" s="1"/>
  <c r="G22" i="4"/>
  <c r="F22" i="4"/>
  <c r="H19" i="4"/>
  <c r="D19" i="4" s="1"/>
  <c r="G19" i="4"/>
  <c r="F19" i="4"/>
  <c r="H18" i="4"/>
  <c r="D18" i="4" s="1"/>
  <c r="G18" i="4"/>
  <c r="F18" i="4"/>
  <c r="H17" i="4"/>
  <c r="C17" i="4" s="1"/>
  <c r="G17" i="4"/>
  <c r="F17" i="4"/>
  <c r="H16" i="4"/>
  <c r="G16" i="4"/>
  <c r="F16" i="4"/>
  <c r="H15" i="4"/>
  <c r="G15" i="4"/>
  <c r="F15" i="4"/>
  <c r="H14" i="4"/>
  <c r="D14" i="4" s="1"/>
  <c r="G14" i="4"/>
  <c r="F14" i="4"/>
  <c r="H13" i="4"/>
  <c r="C13" i="4" s="1"/>
  <c r="G13" i="4"/>
  <c r="D13" i="4" s="1"/>
  <c r="F13" i="4"/>
  <c r="H10" i="4"/>
  <c r="D10" i="4" s="1"/>
  <c r="G10" i="4"/>
  <c r="F10" i="4"/>
  <c r="H9" i="4"/>
  <c r="G9" i="4"/>
  <c r="F9" i="4"/>
  <c r="H8" i="4"/>
  <c r="G8" i="4"/>
  <c r="F8" i="4"/>
  <c r="H7" i="4"/>
  <c r="G7" i="4"/>
  <c r="F7" i="4"/>
  <c r="B4" i="4"/>
  <c r="A3" i="4"/>
  <c r="A3" i="3"/>
  <c r="D46" i="2"/>
  <c r="C46" i="2"/>
  <c r="B46" i="2"/>
  <c r="F44" i="2"/>
  <c r="F43" i="2"/>
  <c r="F46" i="2" s="1"/>
  <c r="F37" i="2"/>
  <c r="F34" i="2"/>
  <c r="F33" i="2"/>
  <c r="F30" i="2"/>
  <c r="F29" i="2"/>
  <c r="F26" i="2"/>
  <c r="F25" i="2"/>
  <c r="E21" i="2"/>
  <c r="E38" i="2" s="1"/>
  <c r="C21" i="2"/>
  <c r="C38" i="2" s="1"/>
  <c r="F20" i="2"/>
  <c r="F19" i="2"/>
  <c r="F18" i="2"/>
  <c r="F17" i="2"/>
  <c r="D21" i="2"/>
  <c r="D38" i="2" s="1"/>
  <c r="B21" i="2"/>
  <c r="E12" i="2"/>
  <c r="E40" i="2" s="1"/>
  <c r="D12" i="2"/>
  <c r="F9" i="2"/>
  <c r="C12" i="2"/>
  <c r="C40" i="2" s="1"/>
  <c r="F8" i="2"/>
  <c r="A3" i="2"/>
  <c r="D38" i="1"/>
  <c r="D37" i="1"/>
  <c r="D36" i="1"/>
  <c r="D34" i="1"/>
  <c r="D33" i="1"/>
  <c r="D32" i="1"/>
  <c r="D31" i="1"/>
  <c r="D30" i="1"/>
  <c r="D29" i="1"/>
  <c r="D28" i="1"/>
  <c r="D27" i="1"/>
  <c r="D26" i="1"/>
  <c r="D25" i="1"/>
  <c r="D24" i="1"/>
  <c r="D21" i="1"/>
  <c r="D20" i="1"/>
  <c r="D19" i="1"/>
  <c r="D18" i="1"/>
  <c r="B22" i="1"/>
  <c r="B39" i="1" s="1"/>
  <c r="D12" i="1"/>
  <c r="D11" i="1"/>
  <c r="D10" i="1"/>
  <c r="B13" i="1"/>
  <c r="B41" i="1" s="1"/>
  <c r="C48" i="2" l="1"/>
  <c r="D9" i="4"/>
  <c r="D25" i="4"/>
  <c r="D32" i="4"/>
  <c r="D38" i="4"/>
  <c r="C43" i="4"/>
  <c r="C56" i="4"/>
  <c r="C8" i="4"/>
  <c r="D16" i="4"/>
  <c r="D24" i="4"/>
  <c r="D31" i="4"/>
  <c r="D37" i="4"/>
  <c r="D55" i="4"/>
  <c r="F21" i="2"/>
  <c r="C9" i="4"/>
  <c r="C10" i="4"/>
  <c r="D15" i="4"/>
  <c r="D22" i="4"/>
  <c r="D23" i="4"/>
  <c r="D27" i="4"/>
  <c r="D29" i="4"/>
  <c r="C34" i="4"/>
  <c r="D46" i="4"/>
  <c r="D47" i="4" s="1"/>
  <c r="J50" i="4"/>
  <c r="H56" i="4"/>
  <c r="D40" i="2"/>
  <c r="D48" i="2" s="1"/>
  <c r="D8" i="4"/>
  <c r="H20" i="4"/>
  <c r="J20" i="4" s="1"/>
  <c r="C16" i="4"/>
  <c r="C18" i="4"/>
  <c r="C19" i="4"/>
  <c r="D26" i="4"/>
  <c r="C33" i="4"/>
  <c r="C38" i="4"/>
  <c r="C41" i="4"/>
  <c r="C42" i="4"/>
  <c r="C14" i="4"/>
  <c r="C15" i="4"/>
  <c r="C20" i="4" s="1"/>
  <c r="D35" i="4"/>
  <c r="C31" i="4"/>
  <c r="C32" i="4"/>
  <c r="C37" i="4"/>
  <c r="C39" i="4" s="1"/>
  <c r="D17" i="4"/>
  <c r="D20" i="4" s="1"/>
  <c r="H35" i="4"/>
  <c r="J35" i="4" s="1"/>
  <c r="C25" i="4"/>
  <c r="D34" i="4"/>
  <c r="B38" i="2"/>
  <c r="C13" i="1"/>
  <c r="D22" i="1"/>
  <c r="B12" i="2"/>
  <c r="D7" i="4"/>
  <c r="D11" i="4" s="1"/>
  <c r="H11" i="4"/>
  <c r="D9" i="1"/>
  <c r="D13" i="1" s="1"/>
  <c r="C22" i="1"/>
  <c r="C39" i="1" s="1"/>
  <c r="F11" i="2"/>
  <c r="F24" i="2"/>
  <c r="F28" i="2"/>
  <c r="F32" i="2"/>
  <c r="F36" i="2"/>
  <c r="C7" i="4"/>
  <c r="C35" i="4"/>
  <c r="J34" i="4" s="1"/>
  <c r="D35" i="1"/>
  <c r="F10" i="2"/>
  <c r="F23" i="2"/>
  <c r="F27" i="2"/>
  <c r="F31" i="2"/>
  <c r="F35" i="2"/>
  <c r="E46" i="2"/>
  <c r="E48" i="2" s="1"/>
  <c r="D39" i="4"/>
  <c r="H47" i="4"/>
  <c r="J47" i="4" s="1"/>
  <c r="D41" i="4"/>
  <c r="D44" i="4" s="1"/>
  <c r="D54" i="4"/>
  <c r="D56" i="4" s="1"/>
  <c r="J55" i="4" s="1"/>
  <c r="H39" i="4"/>
  <c r="J39" i="4" s="1"/>
  <c r="F38" i="2" l="1"/>
  <c r="D39" i="1"/>
  <c r="D41" i="1" s="1"/>
  <c r="J38" i="4"/>
  <c r="F12" i="2"/>
  <c r="C11" i="4"/>
  <c r="B40" i="2"/>
  <c r="B48" i="2" s="1"/>
  <c r="C44" i="4"/>
  <c r="J43" i="4" s="1"/>
  <c r="J19" i="4"/>
  <c r="D58" i="4"/>
  <c r="D69" i="4" s="1"/>
  <c r="F40" i="2"/>
  <c r="F48" i="2" s="1"/>
  <c r="C58" i="4"/>
  <c r="J10" i="4"/>
  <c r="H58" i="4"/>
  <c r="J11" i="4"/>
  <c r="C41" i="1"/>
  <c r="J46" i="4"/>
  <c r="H69" i="4" l="1"/>
  <c r="C69" i="4"/>
</calcChain>
</file>

<file path=xl/sharedStrings.xml><?xml version="1.0" encoding="utf-8"?>
<sst xmlns="http://schemas.openxmlformats.org/spreadsheetml/2006/main" count="498" uniqueCount="420">
  <si>
    <t>PUGET SOUND ENERGY</t>
  </si>
  <si>
    <t>PERIODIC ALLOCATED RESULTS OF OPERATIONS</t>
  </si>
  <si>
    <t>FOR THE MONTH ENDED MAY 31, 2016</t>
  </si>
  <si>
    <t>(Based on allocation factors developed using 12 ME 12/31/2015 information)</t>
  </si>
  <si>
    <t>Electric</t>
  </si>
  <si>
    <t>Gas</t>
  </si>
  <si>
    <t>Total Amount</t>
  </si>
  <si>
    <r>
      <t>1 -</t>
    </r>
    <r>
      <rPr>
        <b/>
        <sz val="10"/>
        <rFont val="Arial"/>
        <family val="2"/>
      </rPr>
      <t xml:space="preserve"> OPERATING REVENUES:</t>
    </r>
  </si>
  <si>
    <t>2 - SALES TO CUSTOMERS</t>
  </si>
  <si>
    <t>3 - SALES FOR RESALE-FIRM</t>
  </si>
  <si>
    <t>4 - SALES TO OTHER UTILITIES</t>
  </si>
  <si>
    <t>5 - OTHER OPERATING REVENUES</t>
  </si>
  <si>
    <t>6 - TOTAL OPERATING REVENUES</t>
  </si>
  <si>
    <t xml:space="preserve">7  </t>
  </si>
  <si>
    <r>
      <t xml:space="preserve">8 - </t>
    </r>
    <r>
      <rPr>
        <b/>
        <sz val="10"/>
        <rFont val="Arial"/>
        <family val="2"/>
      </rPr>
      <t>OPERATING REVENUE DEDUCTIONS:</t>
    </r>
  </si>
  <si>
    <t>9</t>
  </si>
  <si>
    <r>
      <t>10 -</t>
    </r>
    <r>
      <rPr>
        <b/>
        <sz val="10"/>
        <rFont val="Arial"/>
        <family val="2"/>
      </rPr>
      <t xml:space="preserve"> POWER COSTS:</t>
    </r>
  </si>
  <si>
    <t>11 -  FUEL</t>
  </si>
  <si>
    <t>12 -  PURCHASED AND INTERCHANGED</t>
  </si>
  <si>
    <t>13 -  WHEELING</t>
  </si>
  <si>
    <t>14 - RESIDENTIAL EXCHANGE</t>
  </si>
  <si>
    <t>15 - TOTAL PRODUCTION EXPENSES</t>
  </si>
  <si>
    <t>16</t>
  </si>
  <si>
    <t>17 - OTHER ENERGY SUPPLY EXPENSES</t>
  </si>
  <si>
    <t>18 - TRANSMISSION EXPENSE</t>
  </si>
  <si>
    <t>19 - DISTRIBUTION EXPENSE</t>
  </si>
  <si>
    <t>20 - CUSTOMER ACCTS EXPENSES</t>
  </si>
  <si>
    <t>21 - CUSTOMER SERVICE EXPENSES</t>
  </si>
  <si>
    <t>22 - CONSERVATION AMORTIZATION</t>
  </si>
  <si>
    <t>23 - ADMIN &amp; GENERAL EXPENSE</t>
  </si>
  <si>
    <t>24 - DEPRECIATION</t>
  </si>
  <si>
    <t>25 - AMORTIZATION</t>
  </si>
  <si>
    <t>26 - AMORTIZ OF PROPERTY LOSS</t>
  </si>
  <si>
    <t>27 - OTHER OPERATING EXPENSES</t>
  </si>
  <si>
    <t>28 - ASC 815</t>
  </si>
  <si>
    <t>29 - TAXES OTHER THAN INCOME TAXES</t>
  </si>
  <si>
    <t>30 - INCOME TAXES</t>
  </si>
  <si>
    <t>31 - DEFERRED INCOME TAXES</t>
  </si>
  <si>
    <t>32 - TOTAL OPERATING REV. DEDUCT.</t>
  </si>
  <si>
    <t>NET OPERATING INCOME</t>
  </si>
  <si>
    <t>ACTUAL RESULTS OF OPERATIONS</t>
  </si>
  <si>
    <t>Common</t>
  </si>
  <si>
    <t>Energy N/A</t>
  </si>
  <si>
    <t>OPERATING INCOME</t>
  </si>
  <si>
    <t>NON-OPERATING INCOME</t>
  </si>
  <si>
    <t>99 - OTHER INCOME</t>
  </si>
  <si>
    <t>999 - INTEREST</t>
  </si>
  <si>
    <t>9999 - EXTRAORDINARY ITEMS</t>
  </si>
  <si>
    <t>TOTAL NON-OPERATING INCOME</t>
  </si>
  <si>
    <t>NET INCOME</t>
  </si>
  <si>
    <t>INCOME STATEMENT DETAIL</t>
  </si>
  <si>
    <t>Account Description</t>
  </si>
  <si>
    <t xml:space="preserve">Gas </t>
  </si>
  <si>
    <t>Electric Common</t>
  </si>
  <si>
    <t>Gas Common</t>
  </si>
  <si>
    <t>Electric Allloc</t>
  </si>
  <si>
    <t>Gas Alloc</t>
  </si>
  <si>
    <t>Total</t>
  </si>
  <si>
    <t>1 - OPERATING REVENUES</t>
  </si>
  <si>
    <t xml:space="preserve">     2 - SALES TO CUSTOMERS</t>
  </si>
  <si>
    <t xml:space="preserve">          (2) 440 - Electric Residential Sales</t>
  </si>
  <si>
    <t xml:space="preserve">          (2) 442 - Electric Commercial &amp; Industrial Sales</t>
  </si>
  <si>
    <t xml:space="preserve">          (2) 444 - Public Street &amp; Highway Lighting</t>
  </si>
  <si>
    <t xml:space="preserve">          (2) 480 - Gas Residential Sales</t>
  </si>
  <si>
    <t xml:space="preserve">          (2) 481 - Gas Commercial &amp; Industrial Sales</t>
  </si>
  <si>
    <t xml:space="preserve">          (2) 489 - Rev From Transportation Of Gas To Others</t>
  </si>
  <si>
    <t xml:space="preserve">               (2) SUBTOTAL</t>
  </si>
  <si>
    <t xml:space="preserve">     3 - SALES FOR RESALE-FIRM</t>
  </si>
  <si>
    <t xml:space="preserve">          (3) 447 - Electric Sales For Resale</t>
  </si>
  <si>
    <t xml:space="preserve">               (3) SUBTOTAL</t>
  </si>
  <si>
    <t xml:space="preserve">     4 - SALES TO OTHER UTILITIES</t>
  </si>
  <si>
    <t xml:space="preserve">          (4) 447 - Electric Sales For Resale - Sales</t>
  </si>
  <si>
    <t xml:space="preserve">          (4) 447 - Electric Sales For Resale - Purchases</t>
  </si>
  <si>
    <t xml:space="preserve">               (4) SUBTOTAL</t>
  </si>
  <si>
    <t xml:space="preserve">     5 - OTHER OPERATING REVENUES</t>
  </si>
  <si>
    <t xml:space="preserve">          (5) 412 - Lease Inc Everett Delta to NWP - Gas</t>
  </si>
  <si>
    <t xml:space="preserve">          (5) 450 - Forfeited Discounts</t>
  </si>
  <si>
    <t xml:space="preserve">          (5) 451 - Electric Misc Service Revenue</t>
  </si>
  <si>
    <t xml:space="preserve">          (5) 454 - Rent For Electric Property</t>
  </si>
  <si>
    <t xml:space="preserve">          (5) 456 - Other Electric Revenues - Transportation</t>
  </si>
  <si>
    <t xml:space="preserve">          (5) 456 - Other Electric Revenues - Unbilled</t>
  </si>
  <si>
    <t xml:space="preserve">          (5) 456 - Other Electric Revenues</t>
  </si>
  <si>
    <t xml:space="preserve">          (5) 487 - Forfeited Discounts</t>
  </si>
  <si>
    <t xml:space="preserve">          (5) 488 - Gas Misc Service Revenues</t>
  </si>
  <si>
    <t xml:space="preserve">          (5) 4894 - Gas Revenues from Storing Gas of Others</t>
  </si>
  <si>
    <t xml:space="preserve">          (5) 493 - Rent From Gas Property</t>
  </si>
  <si>
    <t xml:space="preserve">          (5) 495 - Other Gas Revenues</t>
  </si>
  <si>
    <t xml:space="preserve">               (5) SUBTOTAL</t>
  </si>
  <si>
    <t>(1) TOTAL OPERATING REVENUES</t>
  </si>
  <si>
    <t>10 - ENERGY COST</t>
  </si>
  <si>
    <t xml:space="preserve">     11 - FUEL</t>
  </si>
  <si>
    <t xml:space="preserve">          (11) 501 - Steam Operations Fuel</t>
  </si>
  <si>
    <t xml:space="preserve">          (11) 547 - Other Power Generation Oper Fuel</t>
  </si>
  <si>
    <t xml:space="preserve">               (11) SUBTOTAL</t>
  </si>
  <si>
    <t xml:space="preserve">     12 - PURCHASED AND INTERCHANGED</t>
  </si>
  <si>
    <t xml:space="preserve">          (12) 555 - Purchased Power</t>
  </si>
  <si>
    <t xml:space="preserve">          (12) 557 - Other Power Supply Expense</t>
  </si>
  <si>
    <t xml:space="preserve">          (12) 804 - Natural Gas City Gate Purchases</t>
  </si>
  <si>
    <t xml:space="preserve">          (12) 805 - Other Gas Purchases</t>
  </si>
  <si>
    <t xml:space="preserve">          (12) 8051 - Purchased Gas Cost Adjustments</t>
  </si>
  <si>
    <t xml:space="preserve">          (12) 8081 - Gas Withdrawn From Storage</t>
  </si>
  <si>
    <t xml:space="preserve">          (12) 8082 - Gas Delivered To Storage</t>
  </si>
  <si>
    <t xml:space="preserve">               (12) SUBTOTAL</t>
  </si>
  <si>
    <t xml:space="preserve">     13 - WHEELING</t>
  </si>
  <si>
    <t xml:space="preserve">          (13) 565 - Transmission Of Electricity By Others</t>
  </si>
  <si>
    <t xml:space="preserve">               (13) SUBTOTAL</t>
  </si>
  <si>
    <t xml:space="preserve">     14 - RESIDENTIAL EXCHANGE</t>
  </si>
  <si>
    <t xml:space="preserve">          (14) 555 - Purchased Power</t>
  </si>
  <si>
    <t xml:space="preserve">               (14) SUBTOTAL</t>
  </si>
  <si>
    <t>(10) TOTAL ENERGY COST</t>
  </si>
  <si>
    <t>GROSS MARGIN</t>
  </si>
  <si>
    <t>OPERATING EXPENSES</t>
  </si>
  <si>
    <t xml:space="preserve">     OPERATING AND MAINTENANCE</t>
  </si>
  <si>
    <t xml:space="preserve">          17 - OTHER ENERGY SUPPLY EXPENSES</t>
  </si>
  <si>
    <t xml:space="preserve">               (17) 500 - Steam Oper Supv &amp; Engineering</t>
  </si>
  <si>
    <t xml:space="preserve">               (17) 502 - Steam Oper Steam Expenses</t>
  </si>
  <si>
    <t xml:space="preserve">               (17) 505 - Steam Oper Electric Expense</t>
  </si>
  <si>
    <t xml:space="preserve">               (17) 506 - Steam Oper Misc Steam Power</t>
  </si>
  <si>
    <t xml:space="preserve">               (17) 507 - Steam Operations Rents</t>
  </si>
  <si>
    <t xml:space="preserve">               (17) 510 - Steam Maint Supv &amp; Engineering</t>
  </si>
  <si>
    <t xml:space="preserve">               (17) 511 - Steam Maint Structures</t>
  </si>
  <si>
    <t xml:space="preserve">               (17) 512 - Steam Maint Boiler Plant</t>
  </si>
  <si>
    <t xml:space="preserve">               (17) 513 - Steam Maint Electric Plant</t>
  </si>
  <si>
    <t xml:space="preserve">               (17) 514 - Steam Maint Misc Steam Plant</t>
  </si>
  <si>
    <t xml:space="preserve">               (17) 535 - Hydro Oper Supv &amp; Engineering</t>
  </si>
  <si>
    <t xml:space="preserve">               (17) 536 - Hydro Oper Water For Power</t>
  </si>
  <si>
    <t xml:space="preserve">               (17) 537 - Hydro Oper Hydraulic Expenses</t>
  </si>
  <si>
    <t xml:space="preserve">               (17) 538 - Hydro Oper Electric Expenses</t>
  </si>
  <si>
    <t xml:space="preserve">               (17) 539 - Hydro Oper Misc Hydraulic Exp</t>
  </si>
  <si>
    <t xml:space="preserve">               (17) 540 - Hydro Office Rents</t>
  </si>
  <si>
    <t xml:space="preserve">               (17) 541 - Hydro Maint Supv &amp; Engineering</t>
  </si>
  <si>
    <t xml:space="preserve">               (17) 542 - Hydro Maint Structures</t>
  </si>
  <si>
    <t xml:space="preserve">               (17) 543 - Hydro Maint Res. Dams &amp; Waterways</t>
  </si>
  <si>
    <t xml:space="preserve">               (17) 544 - Hydro Maint Electric Plant</t>
  </si>
  <si>
    <t xml:space="preserve">               (17) 545 - Hydro Maint Misc Hydraulic Plant</t>
  </si>
  <si>
    <t xml:space="preserve">               (17) 546 - Other Pwr Gen Oper Supv &amp; Eng</t>
  </si>
  <si>
    <t xml:space="preserve">               (17) 548 - Other Power Gen Oper Gen Exp</t>
  </si>
  <si>
    <t xml:space="preserve">               (17) 549 - Other Power Gen Oper Misc</t>
  </si>
  <si>
    <t xml:space="preserve">               (17) 550 - Other Power Gen Oper Rents</t>
  </si>
  <si>
    <t xml:space="preserve">               (17) 551 - Other Power Gen Maint Supv &amp; Eng</t>
  </si>
  <si>
    <t xml:space="preserve">               (17) 552 - Other Power Gen Maint Structures</t>
  </si>
  <si>
    <t xml:space="preserve">               (17) 553 - Other Power Gen Maint Gen &amp; Elec</t>
  </si>
  <si>
    <t xml:space="preserve">               (17) 554 - Other Power Gen Maint Misc</t>
  </si>
  <si>
    <t xml:space="preserve">               (17) 556 - System Control &amp; Load Dispatch</t>
  </si>
  <si>
    <t xml:space="preserve">               (17) 710 - Production Operations Supv &amp; Engineering</t>
  </si>
  <si>
    <t xml:space="preserve">               (17) 717 - Liquefied Petroleum Gas Expenses</t>
  </si>
  <si>
    <t xml:space="preserve">               (17) 735 - Misc Gas Production Exp</t>
  </si>
  <si>
    <t xml:space="preserve">               (17) 741 - Production Plant Maint Structures</t>
  </si>
  <si>
    <t xml:space="preserve">               (17) 742 - Production Plant Maint Prod Equip</t>
  </si>
  <si>
    <t xml:space="preserve">               (17) 8072 - Purchased Gas Expenses</t>
  </si>
  <si>
    <t xml:space="preserve">               (17) 8074 - Purchased Gas Calculation Exp</t>
  </si>
  <si>
    <t xml:space="preserve">               (17) 812 - Gas Used For Other Utility Operations</t>
  </si>
  <si>
    <t xml:space="preserve">               (17) 813 - Other Gas Supply Expenses</t>
  </si>
  <si>
    <t xml:space="preserve">               (17) 814 - Undergrnd Strge - Operation Supv &amp; Eng</t>
  </si>
  <si>
    <t xml:space="preserve">               (17) 815 - Undergrnd Strge - Oper Map &amp; Records</t>
  </si>
  <si>
    <t xml:space="preserve">               (17) 816 - Undergrnd Strge - Oper Wells Expense</t>
  </si>
  <si>
    <t xml:space="preserve">               (17) 817 - Undergrnd Strge - Oper Lines Expense</t>
  </si>
  <si>
    <t xml:space="preserve">               (17) 818 - Undergrnd Strge - Oper Compressor Sta Exp</t>
  </si>
  <si>
    <t xml:space="preserve">               (17) 819 - Undergrnd Strge - Oper Compressor Sta Fuel</t>
  </si>
  <si>
    <t xml:space="preserve">               (17) 820 - Undergrnd Strge - Oper Meas &amp; Reg Sta Exp</t>
  </si>
  <si>
    <t xml:space="preserve">               (17) 821 - Undergrnd Strge - Oper Purification Exp</t>
  </si>
  <si>
    <t xml:space="preserve">               (17) 823 - Storage Gas Losses</t>
  </si>
  <si>
    <t xml:space="preserve">               (17) 824 - Undergrnd Strge - Oper Other Expenses</t>
  </si>
  <si>
    <t xml:space="preserve">               (17) 825 - Undergrnd Strge - Oper Storage Well Royalty</t>
  </si>
  <si>
    <t xml:space="preserve">               (17) 826 - Undergrnd Strge - Oper Other Storage Rents</t>
  </si>
  <si>
    <t xml:space="preserve">               (17) 830 - Undergrnd Strge - Maint Supv &amp; Engineering</t>
  </si>
  <si>
    <t xml:space="preserve">               (17) 831 - Undergrnd Strge - Maint Structures</t>
  </si>
  <si>
    <t xml:space="preserve">               (17) 832 - Undergrnd Strge - Maint Reservoirs &amp; Wells</t>
  </si>
  <si>
    <t xml:space="preserve">               (17) 833 - Undergrnd Strge - Maint Of Lines</t>
  </si>
  <si>
    <t xml:space="preserve">               (17) 834 - Undergrnd Strge - Maint Compressor Sta Equip</t>
  </si>
  <si>
    <t xml:space="preserve">               (17) 835 - Undergrnd Strge - Maint Meas &amp; Reg Sta E</t>
  </si>
  <si>
    <t xml:space="preserve">               (17) 836 - Undergrnd Strge - Maint Purification Equip</t>
  </si>
  <si>
    <t xml:space="preserve">               (17) 837 - Undergrnd Strge-Maint Other Equipment</t>
  </si>
  <si>
    <t xml:space="preserve">               (17) 841 - Operating Labor &amp; Expenses</t>
  </si>
  <si>
    <t xml:space="preserve">               (17) 8432 - Maint Struc &amp; Impro</t>
  </si>
  <si>
    <t xml:space="preserve">               (17) 8433 - Maintenance of Gas Holders</t>
  </si>
  <si>
    <t xml:space="preserve">               (17) 8436 - Maintenance of Vaporizing Equipment</t>
  </si>
  <si>
    <t xml:space="preserve">               (17) 8438 - Maint Measure &amp; Reg</t>
  </si>
  <si>
    <t xml:space="preserve">               (17) 8439 - Other Gas Maintenance</t>
  </si>
  <si>
    <t xml:space="preserve">               (17) 8441 - Gas LNG Oper Sup &amp; Eng</t>
  </si>
  <si>
    <t xml:space="preserve">                    (17) SUBTOTAL</t>
  </si>
  <si>
    <t xml:space="preserve">          18 - TRANSMISSION EXPENSE</t>
  </si>
  <si>
    <t xml:space="preserve">               (18) 560 - Transmission Oper Supv &amp; Engineering</t>
  </si>
  <si>
    <t xml:space="preserve">               (18) 561 - Transmission Oper Load Dispatching</t>
  </si>
  <si>
    <t xml:space="preserve">               (18) 5611 - Transmission Oper Load Dispatching</t>
  </si>
  <si>
    <t xml:space="preserve">               (18) 5612 - Load Dispatch - Monitor &amp; Oper Trans System</t>
  </si>
  <si>
    <t xml:space="preserve">               (18) 5613 - Load Dispatch - Service and Scheduling</t>
  </si>
  <si>
    <t xml:space="preserve">               (18) 5615 - Reliability Planning &amp; Standards</t>
  </si>
  <si>
    <t xml:space="preserve">               (18) 5616 - Transmission Svc Studies</t>
  </si>
  <si>
    <t xml:space="preserve">               (18) 5617 Gen Intercnct Studies</t>
  </si>
  <si>
    <t xml:space="preserve">               (18) 5618 - Reliability Planning</t>
  </si>
  <si>
    <t xml:space="preserve">               (18) 562 - Transmission Oper Station Expense</t>
  </si>
  <si>
    <t xml:space="preserve">               (18) 563 - Transmission Oper Overhead Line Exp</t>
  </si>
  <si>
    <t xml:space="preserve">               (18) 566 - Transmission Oper Misc</t>
  </si>
  <si>
    <t xml:space="preserve">               (18) 567 - Transmission Oper Rents</t>
  </si>
  <si>
    <t xml:space="preserve">               (18) 568 - Transmission Maint Supv &amp; Eng</t>
  </si>
  <si>
    <t xml:space="preserve">               (18) 569 - Transmission Maint Structures</t>
  </si>
  <si>
    <t xml:space="preserve">               (18) 5691 - Transmission Computer Hardware Maint</t>
  </si>
  <si>
    <t xml:space="preserve">               (18) 5692 - Maintenance of Computer Software</t>
  </si>
  <si>
    <t xml:space="preserve">               (18) 570 - Transmission Maint Station Equipment</t>
  </si>
  <si>
    <t xml:space="preserve">               (18) 571 - Transmission Maint Overhead Lines</t>
  </si>
  <si>
    <t xml:space="preserve">               (18) 572 - Transmission Maint Underground Lines</t>
  </si>
  <si>
    <t xml:space="preserve">               (18) 850 - Transmission Oper Supv &amp; Engineering</t>
  </si>
  <si>
    <t xml:space="preserve">               (18) 856 - Transmission Oper Mains Expenses</t>
  </si>
  <si>
    <t xml:space="preserve">               (18) 857 - Transmission Oper Meas &amp; Reg Sta Exp</t>
  </si>
  <si>
    <t xml:space="preserve">               (18) 862 - Transmission Maint Structures &amp; Improvements</t>
  </si>
  <si>
    <t xml:space="preserve">               (18) 863 - Transmission Maint Supv &amp; Eng</t>
  </si>
  <si>
    <t xml:space="preserve">               (18) 865 - Transmission Maint of measur &amp; regul station equip</t>
  </si>
  <si>
    <t xml:space="preserve">               (18) 867 - Transmission Maint Other Equipment</t>
  </si>
  <si>
    <t xml:space="preserve">                    (18) SUBTOTAL</t>
  </si>
  <si>
    <t xml:space="preserve">          19 - DISTRIBUTION EXPENSE</t>
  </si>
  <si>
    <t xml:space="preserve">               (19) 580 - Distribution Oper Supv &amp; Engineering</t>
  </si>
  <si>
    <t xml:space="preserve">               (19) 581 - Distribution Oper Load Dispatching</t>
  </si>
  <si>
    <t xml:space="preserve">               (19) 582 - Distribution Oper Station Expenses</t>
  </si>
  <si>
    <t xml:space="preserve">               (19) 583 - Distribution Oper Overhead Line Exp</t>
  </si>
  <si>
    <t xml:space="preserve">               (19) 584 - Distribution Oper Underground Line Exp</t>
  </si>
  <si>
    <t xml:space="preserve">               (19) 585 - Distribution Oper St Lighting &amp; Signal</t>
  </si>
  <si>
    <t xml:space="preserve">               (19) 586 - Distribution Oper Meter Expense</t>
  </si>
  <si>
    <t xml:space="preserve">               (19) 587 - Distribution Oper Cust Installation</t>
  </si>
  <si>
    <t xml:space="preserve">               (19) 588 - Distribution Oper Misc Dist Exp</t>
  </si>
  <si>
    <t xml:space="preserve">               (19) 589 - Distribution Oper Rents</t>
  </si>
  <si>
    <t xml:space="preserve">               (19) 590 - Distribution Maint Superv &amp; Engineering</t>
  </si>
  <si>
    <t xml:space="preserve">               (19) 591 - Distribution Maint Structures</t>
  </si>
  <si>
    <t xml:space="preserve">               (19) 592 - Distribution Maint Station Equipment</t>
  </si>
  <si>
    <t xml:space="preserve">               (19) 593 - Distribution Maint Overhead Lines</t>
  </si>
  <si>
    <t xml:space="preserve">               (19) 594 - Distribution Maint Underground Lines</t>
  </si>
  <si>
    <t xml:space="preserve">               (19) 595 - Distribution Maint Line Transformers</t>
  </si>
  <si>
    <t xml:space="preserve">               (19) 596 - Distribution Maint St Lighting/Signal</t>
  </si>
  <si>
    <t xml:space="preserve">               (19) 597 - Distribution Maint Meters</t>
  </si>
  <si>
    <t xml:space="preserve">               (19) 598 - Distribution Maint Misc Dist Plant</t>
  </si>
  <si>
    <t xml:space="preserve">               (19) 870 - Distribution Oper Supv &amp; Engineering</t>
  </si>
  <si>
    <t xml:space="preserve">               (19) 871 - Distribution Oper Load Dispatching</t>
  </si>
  <si>
    <t xml:space="preserve">               (19) 874 - Distribution Oper Mains &amp; Services Exp</t>
  </si>
  <si>
    <t xml:space="preserve">               (19) 875 - Distribution Oper Meas &amp; Reg Sta Gen</t>
  </si>
  <si>
    <t xml:space="preserve">               (19) 876 - Distribution Oper Meas &amp; Reg Sta Indus</t>
  </si>
  <si>
    <t xml:space="preserve">               (19) 878 - Distribution Oper Meter &amp; House Reg</t>
  </si>
  <si>
    <t xml:space="preserve">               (19) 879 - Distribution Oper Customer Install Exp</t>
  </si>
  <si>
    <t xml:space="preserve">               (19) 880 - Distribution Oper Other Expense</t>
  </si>
  <si>
    <t xml:space="preserve">               (19) 881 - Distribution Oper Rents Expense</t>
  </si>
  <si>
    <t xml:space="preserve">               (19) 886 - Maint of Facilities and Structures</t>
  </si>
  <si>
    <t xml:space="preserve">               (19) 887 - Distribution Maint Mains</t>
  </si>
  <si>
    <t xml:space="preserve">               (19) 889 - Distribution Maint Meas &amp; Reg Sta Gen</t>
  </si>
  <si>
    <t xml:space="preserve">               (19) 890 - Distribution Maint Meas &amp; Reg Sta Ind</t>
  </si>
  <si>
    <t xml:space="preserve">               (19) 892 - Distribution Maint Services</t>
  </si>
  <si>
    <t xml:space="preserve">               (19) 893 - Distribution Maint Meters &amp; House Reg</t>
  </si>
  <si>
    <t xml:space="preserve">               (19) 894 - Distribution Maint Other Equipment</t>
  </si>
  <si>
    <t xml:space="preserve">                    (19) SUBTOTAL</t>
  </si>
  <si>
    <t xml:space="preserve">          20 - CUSTOMER ACCTS EXPENSES</t>
  </si>
  <si>
    <t xml:space="preserve">               (20) 901 - Customer Accounts Supervision</t>
  </si>
  <si>
    <t xml:space="preserve">               (20) 902 - Meter Reading Expense</t>
  </si>
  <si>
    <t xml:space="preserve">               (20) 903 - Customer Records &amp; Collection Expense</t>
  </si>
  <si>
    <t xml:space="preserve">               (20) 904 - Uncollectible Accounts</t>
  </si>
  <si>
    <t xml:space="preserve">               (20) 905 - Misc. Customer Accounts Expense</t>
  </si>
  <si>
    <t xml:space="preserve">                    (20) SUBTOTAL</t>
  </si>
  <si>
    <t xml:space="preserve">          21 - CUSTOMER SERVICE EXPENSES</t>
  </si>
  <si>
    <t xml:space="preserve">               (21) 908 - Customer Assistance Expense</t>
  </si>
  <si>
    <t xml:space="preserve">               (21) 909 - Info &amp; Instructional Advertising</t>
  </si>
  <si>
    <t xml:space="preserve">               (21) 910 - Misc Cust Svc &amp; Info Expense</t>
  </si>
  <si>
    <t xml:space="preserve">               (21) 911 - Sales Supervision Exp</t>
  </si>
  <si>
    <t xml:space="preserve">               (21) 912 - Demonstration &amp; Selling Expense</t>
  </si>
  <si>
    <t xml:space="preserve">               (21) 913 - Advertising Expenses</t>
  </si>
  <si>
    <t xml:space="preserve">               (21) 916 - Misc. Sales Expense</t>
  </si>
  <si>
    <t xml:space="preserve">                    (21) SUBTOTAL</t>
  </si>
  <si>
    <t xml:space="preserve">          22 - CONSERVATION AMORTIZATION</t>
  </si>
  <si>
    <t xml:space="preserve">               (22) 908 - Customer Assistance Expense</t>
  </si>
  <si>
    <t xml:space="preserve">                    (22) SUBTOTAL</t>
  </si>
  <si>
    <t xml:space="preserve">          23 - ADMIN &amp; GENERAL EXPENSE</t>
  </si>
  <si>
    <t xml:space="preserve">               (23) 920 - A &amp; G Salaries</t>
  </si>
  <si>
    <t xml:space="preserve">               (23) 921 - Office Supplies and Expenses</t>
  </si>
  <si>
    <t xml:space="preserve">               (23) 922 - Admin Expenses Transferred</t>
  </si>
  <si>
    <t xml:space="preserve">               (23) 923 - Outside Services Employed</t>
  </si>
  <si>
    <t xml:space="preserve">               (23) 924 - Property Insurance</t>
  </si>
  <si>
    <t xml:space="preserve">               (23) 925 - Injuries &amp; Damages</t>
  </si>
  <si>
    <t xml:space="preserve">               (23) 926 - Emp Pension &amp; Benefits</t>
  </si>
  <si>
    <t xml:space="preserve">               (23) 928 - Regulatory Commission Expense</t>
  </si>
  <si>
    <t xml:space="preserve">               (23) 9301 - Gen Advertising Exp</t>
  </si>
  <si>
    <t xml:space="preserve">               (23) 9302 - Misc. General Expenses</t>
  </si>
  <si>
    <t xml:space="preserve">               (23) 931 - Rents</t>
  </si>
  <si>
    <t xml:space="preserve">               (23) 932 - Maint Of General Plant- Gas</t>
  </si>
  <si>
    <t xml:space="preserve">               (23) 935 - Maint General Plant - Electric</t>
  </si>
  <si>
    <t xml:space="preserve">                    (23) SUBTOTAL</t>
  </si>
  <si>
    <t xml:space="preserve">     TOTAL OPERATING AND MAINTENANCE</t>
  </si>
  <si>
    <t xml:space="preserve">     DEPRECIATION, DEPLETION AND AMORTIZATION</t>
  </si>
  <si>
    <t xml:space="preserve">          24 - DEPRECIATION</t>
  </si>
  <si>
    <t xml:space="preserve">               (24) 403 - Depreciation Expense</t>
  </si>
  <si>
    <t xml:space="preserve">               (24) 4031 - Depreciation Expense - FAS143</t>
  </si>
  <si>
    <t xml:space="preserve">                    (24) SUBTOTAL</t>
  </si>
  <si>
    <t xml:space="preserve">          25 - AMORTIZATION</t>
  </si>
  <si>
    <t xml:space="preserve">               (25) 404 - Amort Ltd-Term Plant</t>
  </si>
  <si>
    <t xml:space="preserve">               (25) 406 - Amortization Of Plant Acquisition Adj</t>
  </si>
  <si>
    <t xml:space="preserve">               (25) 4111 - Accretion Exp - FAS143</t>
  </si>
  <si>
    <t xml:space="preserve">                    (25) SUBTOTAL</t>
  </si>
  <si>
    <t xml:space="preserve">          26 - AMORTIZ OF PROPERTY LOSS</t>
  </si>
  <si>
    <t xml:space="preserve">               (26) 407 - Amortization Of Prop. Losses</t>
  </si>
  <si>
    <t xml:space="preserve">                    (26) SUBTOTAL</t>
  </si>
  <si>
    <t xml:space="preserve">          27 - OTHER OPERATING EXPENSES</t>
  </si>
  <si>
    <t xml:space="preserve">               (27) 4073 - Regulatory Debits</t>
  </si>
  <si>
    <t xml:space="preserve">               (27) 4074 - Regulatory Credits</t>
  </si>
  <si>
    <t xml:space="preserve">               (27) 4116 - Gains From Disposition Of Utility Plant</t>
  </si>
  <si>
    <t xml:space="preserve">               (27) 4117 - Losses From Disposition Of Utility Plant</t>
  </si>
  <si>
    <t xml:space="preserve">               (27) 4118 - Gains From Disposition Of Allowances</t>
  </si>
  <si>
    <t xml:space="preserve">               (27) 414 - Other Utility Operating Income</t>
  </si>
  <si>
    <t xml:space="preserve">                    (27) SUBTOTAL</t>
  </si>
  <si>
    <t xml:space="preserve">          28 - ASC 815</t>
  </si>
  <si>
    <t xml:space="preserve">               (28) 421 - FAS 133 Gain</t>
  </si>
  <si>
    <t xml:space="preserve">               (28) 4265 - FAS 133 Loss</t>
  </si>
  <si>
    <t xml:space="preserve">                    (28) SUBTOTAL</t>
  </si>
  <si>
    <t xml:space="preserve">     TOTAL DEPRECIATION, DEPLETION AND AMORTIZATION</t>
  </si>
  <si>
    <t xml:space="preserve">          </t>
  </si>
  <si>
    <t xml:space="preserve">     29 - TAXES OTHER THAN INCOME TAXES</t>
  </si>
  <si>
    <t xml:space="preserve">          (29) 4081 - Taxes Other-Util Income</t>
  </si>
  <si>
    <t xml:space="preserve">               (29) SUBTOTAL</t>
  </si>
  <si>
    <t xml:space="preserve">     30 - INCOME TAXES</t>
  </si>
  <si>
    <t xml:space="preserve">          (30) 4081 - Montana Corp. License Taxes</t>
  </si>
  <si>
    <t xml:space="preserve">          (30) 4091 - Montana Corp license Tax</t>
  </si>
  <si>
    <t xml:space="preserve">          (30) 4091 - Fit-Util Oper Income</t>
  </si>
  <si>
    <t xml:space="preserve">               (30) SUBTOTAL</t>
  </si>
  <si>
    <t xml:space="preserve">     31 - DEFERRED INCOME TAXES</t>
  </si>
  <si>
    <t xml:space="preserve">          (31) 4101 - Def Fit-Util Oper Income</t>
  </si>
  <si>
    <t xml:space="preserve">          (31) 4111 - Def Fit-Cr - Util Oper Income</t>
  </si>
  <si>
    <t xml:space="preserve">          (31) 4114 - Inv Tax Cr Adj-Util Operations</t>
  </si>
  <si>
    <t xml:space="preserve">               (31) SUBTOTAL</t>
  </si>
  <si>
    <t xml:space="preserve">     99 - OTHER INCOME</t>
  </si>
  <si>
    <t xml:space="preserve">          (99) 4082 - Taxes Other - Other Income</t>
  </si>
  <si>
    <t xml:space="preserve">          (99) 4092 - Fit - Other Income</t>
  </si>
  <si>
    <t xml:space="preserve">          (99) 4102 - Def Fit - Other Income</t>
  </si>
  <si>
    <t xml:space="preserve">          (99) 4112 - Provision for Deferred FIT - Credit &amp; Other Income</t>
  </si>
  <si>
    <t xml:space="preserve">          (99) 415 - Revenues From Merchandising And Jobbing</t>
  </si>
  <si>
    <t xml:space="preserve">          (99) 416 - Expenses Of Merchandising And Jobbing</t>
  </si>
  <si>
    <t xml:space="preserve">          (99) 417 - Revenues From Non-Utility Operations</t>
  </si>
  <si>
    <t xml:space="preserve">          (99) 4171 - Merger Related Costs</t>
  </si>
  <si>
    <t xml:space="preserve">          (99) 4171 - Expenses of Non-Utility Operations</t>
  </si>
  <si>
    <t xml:space="preserve">          (99) 418 - Nonoperating Rental Income</t>
  </si>
  <si>
    <t xml:space="preserve">          (99) 4181 - Equity in Earnings of Subsidiaries</t>
  </si>
  <si>
    <t xml:space="preserve">          (99) 419 - Interest And Dividend Income</t>
  </si>
  <si>
    <t xml:space="preserve">          (99) 4191 - Allowance For Other Funds Used During Construction</t>
  </si>
  <si>
    <t xml:space="preserve">          (99) 421 - Misc. Non-Operating Income</t>
  </si>
  <si>
    <t xml:space="preserve">          (99) 4211 - Gain On Disposition Of Property</t>
  </si>
  <si>
    <t xml:space="preserve">          (99) 4212 - Loss On Disposition Of Property</t>
  </si>
  <si>
    <t xml:space="preserve">          (99) 4213 - Misc. Non-Op Income - AFUDC(WUTC)</t>
  </si>
  <si>
    <t xml:space="preserve">          (99) 4214 - Misc. Non-Op Income - AFUCE</t>
  </si>
  <si>
    <t xml:space="preserve">          (99) 425 - Miscellaneous Amortization</t>
  </si>
  <si>
    <t xml:space="preserve">          (99) 4261 - Donations</t>
  </si>
  <si>
    <t xml:space="preserve">          (99) 4262 - Life Insurance</t>
  </si>
  <si>
    <t xml:space="preserve">          (99) 4263 - Penalties</t>
  </si>
  <si>
    <t xml:space="preserve">          (99) 4264 - Expenses For Civic &amp; Political Activities</t>
  </si>
  <si>
    <t xml:space="preserve">          (99) 4265 - Other Deductions</t>
  </si>
  <si>
    <t xml:space="preserve">               (99) SUBTOTAL</t>
  </si>
  <si>
    <t xml:space="preserve">     999 - INTEREST</t>
  </si>
  <si>
    <t xml:space="preserve">          (999) 427 - Interest On Long Term Debt</t>
  </si>
  <si>
    <t xml:space="preserve">          (999) 4271 - Interest on Preferred Stock</t>
  </si>
  <si>
    <t xml:space="preserve">          (999) 428 - Amortization Of Debt Discount &amp; Expenses</t>
  </si>
  <si>
    <t xml:space="preserve">          (999) 4281 - Amortization Of Loss On Required Debt</t>
  </si>
  <si>
    <t xml:space="preserve">          (999) 429 - Amortization Of Premium On Debt-Cr</t>
  </si>
  <si>
    <t xml:space="preserve">          (999) 4291 - Amortization Gain On Reacquired Debt</t>
  </si>
  <si>
    <t xml:space="preserve">          (999) 430 - Int on Debt to Assoc. Companies</t>
  </si>
  <si>
    <t xml:space="preserve">          (999) 431 - Other Interest Expense</t>
  </si>
  <si>
    <t xml:space="preserve">          (999) 432 - Allowances For Borrowed Funds</t>
  </si>
  <si>
    <t xml:space="preserve">               (999) SUBTOTAL</t>
  </si>
  <si>
    <t xml:space="preserve">     9999 - EXTRAORDINARY ITEMS</t>
  </si>
  <si>
    <t xml:space="preserve">          (9999) 4111 - Def Fit-Cr - Util Oper Income</t>
  </si>
  <si>
    <t xml:space="preserve">          (9999) 435 - Extraordinary Deductions</t>
  </si>
  <si>
    <t xml:space="preserve">               (9999) SUBTOTAL</t>
  </si>
  <si>
    <t>ALLOCATION OF COMMON CHARGES</t>
  </si>
  <si>
    <t>Check</t>
  </si>
  <si>
    <t>FERC Account and Description</t>
  </si>
  <si>
    <t>Allocated Electric</t>
  </si>
  <si>
    <t>Allocated Gas</t>
  </si>
  <si>
    <t>Allocation Method   [1]</t>
  </si>
  <si>
    <t>Share (Allocated Electric / Common)</t>
  </si>
  <si>
    <t>Share (Allocated Gas / Common)</t>
  </si>
  <si>
    <t>(20) 901 - Customer Accounts Supervision</t>
  </si>
  <si>
    <t/>
  </si>
  <si>
    <t>(20) 902 - Meter Reading Expense</t>
  </si>
  <si>
    <t>(20) 903 - Customer Records &amp; Collection Expense</t>
  </si>
  <si>
    <t>(20) 905 - Misc. Customer Accounts Expense</t>
  </si>
  <si>
    <t>SUBTOTAL</t>
  </si>
  <si>
    <t>(21) 908 - Customer Assistance Expense</t>
  </si>
  <si>
    <t>(21) 909 - Info &amp; Instructional Advertising</t>
  </si>
  <si>
    <t>(21) 910 - Misc Cust Svc &amp; Info Expense</t>
  </si>
  <si>
    <t>(21) 911 - Sales Supervision Exp</t>
  </si>
  <si>
    <t>(21) 912 - Demonstration &amp; Selling Expense</t>
  </si>
  <si>
    <t>(21) 913 - Advertising Expense</t>
  </si>
  <si>
    <t>(21) 916 - Misc. Sales Expense</t>
  </si>
  <si>
    <t>(23) 920 - A &amp; G Salaries</t>
  </si>
  <si>
    <t>(23) 921 - Office Supplies and Expenses</t>
  </si>
  <si>
    <t>(23) 922 - Admin Expenses Transferred</t>
  </si>
  <si>
    <t>(23) 923 - Outside Services Employed</t>
  </si>
  <si>
    <t>(23) 924 - Property Insurance</t>
  </si>
  <si>
    <t>(23) 925 - Injuries &amp; Damages</t>
  </si>
  <si>
    <t>(23) 926 - Emp Pension &amp; Benefits</t>
  </si>
  <si>
    <t>(23) 928 - Regulatory Commission Expense</t>
  </si>
  <si>
    <t>(23) 9301 - Gen Advertising Exp</t>
  </si>
  <si>
    <t>(23) 9302 - Misc. General Expenses</t>
  </si>
  <si>
    <t>(23) 931 - Rents</t>
  </si>
  <si>
    <t>(23) 932 - Maint Of General Plant- Gas</t>
  </si>
  <si>
    <t>(23) 935 - Maint General Plant - Electric</t>
  </si>
  <si>
    <t>24 - DEPRECIATION/AMORTIZATION</t>
  </si>
  <si>
    <t>(24) 403 - Depreciation Expense</t>
  </si>
  <si>
    <t>(24) 4031 - Depreciation Expense - FAS143</t>
  </si>
  <si>
    <t>(25) 404 - Amort Ltd-Term Plant</t>
  </si>
  <si>
    <t>(25) 406 - Amortization Of Plant Acquisition Adj</t>
  </si>
  <si>
    <t>(25) 4111 - Accretion Exp - FAS143</t>
  </si>
  <si>
    <t>29 -TAXES OTHER THAN INCOME TAXES</t>
  </si>
  <si>
    <t>(29) 4081 - Taxes Other-Util Income</t>
  </si>
  <si>
    <t xml:space="preserve">30 - INCOME TAXES </t>
  </si>
  <si>
    <t>(30) 4091 -  Fit-Util Oper Income</t>
  </si>
  <si>
    <t xml:space="preserve">31 - DEFERRED INCOME TAXES </t>
  </si>
  <si>
    <t>(31) 4101 - Def Fit-Util Oper Income</t>
  </si>
  <si>
    <t>(31) 4111 - Def Fit-Cr - Util Oper Income</t>
  </si>
  <si>
    <t>GRAND TOTAL</t>
  </si>
  <si>
    <r>
      <t xml:space="preserve"> </t>
    </r>
    <r>
      <rPr>
        <u/>
        <sz val="10"/>
        <rFont val="Arial"/>
        <family val="2"/>
      </rPr>
      <t>Allocation Method</t>
    </r>
  </si>
  <si>
    <t>12 Month Average number of Customers</t>
  </si>
  <si>
    <t>Joint Meter Reading Customers</t>
  </si>
  <si>
    <t>Non-Production Plant</t>
  </si>
  <si>
    <t>4-Factor Allocator</t>
  </si>
  <si>
    <t>Direct Labor</t>
  </si>
  <si>
    <t>CHECK</t>
  </si>
  <si>
    <t>Detail</t>
  </si>
  <si>
    <t>Summary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</si>
</sst>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_@"/>
    <numFmt numFmtId="165" formatCode="_(&quot;$&quot;* #,##0_);_(&quot;$&quot;* \(#,##0\);_(&quot;$&quot;* &quot;-&quot;??_);_(@_)"/>
    <numFmt numFmtId="166" formatCode="_(* #,##0_);_(* \(#,##0\);_(* &quot;-&quot;??_);_(@_)"/>
    <numFmt numFmtId="167" formatCode="#,##0_);[Red]\(#,##0\);&quot; &quot;"/>
    <numFmt numFmtId="168" formatCode="________@"/>
    <numFmt numFmtId="169" formatCode="_-* #,##0.00\ _D_M_-;\-* #,##0.00\ _D_M_-;_-* &quot;-&quot;??\ _D_M_-;_-@_-"/>
    <numFmt numFmtId="170" formatCode="_-* #,##0.00\ &quot;DM&quot;_-;\-* #,##0.00\ &quot;DM&quot;_-;_-* &quot;-&quot;??\ &quot;DM&quot;_-;_-@_-"/>
    <numFmt numFmtId="171" formatCode="00000"/>
    <numFmt numFmtId="172" formatCode="0.00_)"/>
  </numFmts>
  <fonts count="4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b/>
      <u val="singleAccounting"/>
      <sz val="10"/>
      <name val="Arial"/>
      <family val="2"/>
    </font>
    <font>
      <b/>
      <sz val="9"/>
      <name val="Arial"/>
      <family val="2"/>
    </font>
    <font>
      <sz val="11"/>
      <name val="Calibri"/>
      <family val="2"/>
      <scheme val="minor"/>
    </font>
    <font>
      <sz val="9"/>
      <color theme="1"/>
      <name val="Arial"/>
      <family val="2"/>
    </font>
    <font>
      <i/>
      <sz val="9"/>
      <color theme="1"/>
      <name val="Arial"/>
      <family val="2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9"/>
      <color theme="1"/>
      <name val="Arial"/>
      <family val="2"/>
    </font>
    <font>
      <b/>
      <sz val="10"/>
      <name val="Calibri"/>
      <family val="2"/>
      <scheme val="minor"/>
    </font>
    <font>
      <sz val="9"/>
      <name val="Arial"/>
      <family val="2"/>
    </font>
    <font>
      <u/>
      <sz val="10"/>
      <name val="Arial"/>
      <family val="2"/>
    </font>
    <font>
      <sz val="6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sz val="8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7"/>
      <name val="Calibri"/>
      <family val="2"/>
    </font>
    <font>
      <b/>
      <i/>
      <sz val="16"/>
      <name val="Helv"/>
    </font>
    <font>
      <b/>
      <sz val="11"/>
      <color indexed="63"/>
      <name val="Calibri"/>
      <family val="2"/>
    </font>
    <font>
      <sz val="8"/>
      <color indexed="62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b/>
      <sz val="18"/>
      <color indexed="62"/>
      <name val="Cambria"/>
      <family val="2"/>
    </font>
    <font>
      <sz val="11"/>
      <color indexed="14"/>
      <name val="Calibri"/>
      <family val="2"/>
    </font>
  </fonts>
  <fills count="77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48"/>
        <bgColor indexed="48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25"/>
        <bgColor indexed="25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7"/>
        <bgColor indexed="57"/>
      </patternFill>
    </fill>
    <fill>
      <patternFill patternType="solid">
        <fgColor indexed="55"/>
        <bgColor indexed="55"/>
      </patternFill>
    </fill>
    <fill>
      <patternFill patternType="solid">
        <fgColor indexed="18"/>
        <bgColor indexed="18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53"/>
        <bgColor indexed="53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0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9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54"/>
      </patternFill>
    </fill>
    <fill>
      <patternFill patternType="solid">
        <fgColor indexed="40"/>
      </patternFill>
    </fill>
    <fill>
      <patternFill patternType="solid">
        <fgColor indexed="41"/>
      </patternFill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200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3" borderId="0" applyNumberFormat="0" applyBorder="0" applyAlignment="0" applyProtection="0"/>
    <xf numFmtId="0" fontId="1" fillId="7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4" borderId="0" applyNumberFormat="0" applyBorder="0" applyAlignment="0" applyProtection="0"/>
    <xf numFmtId="0" fontId="1" fillId="8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4" fillId="5" borderId="0" applyNumberFormat="0" applyBorder="0" applyAlignment="0" applyProtection="0"/>
    <xf numFmtId="0" fontId="4" fillId="9" borderId="0" applyNumberFormat="0" applyBorder="0" applyAlignment="0" applyProtection="0"/>
    <xf numFmtId="0" fontId="4" fillId="13" borderId="0" applyNumberFormat="0" applyBorder="0" applyAlignment="0" applyProtection="0"/>
    <xf numFmtId="0" fontId="4" fillId="17" borderId="0" applyNumberFormat="0" applyBorder="0" applyAlignment="0" applyProtection="0"/>
    <xf numFmtId="0" fontId="4" fillId="21" borderId="0" applyNumberFormat="0" applyBorder="0" applyAlignment="0" applyProtection="0"/>
    <xf numFmtId="0" fontId="4" fillId="25" borderId="0" applyNumberFormat="0" applyBorder="0" applyAlignment="0" applyProtection="0"/>
    <xf numFmtId="0" fontId="21" fillId="26" borderId="0" applyNumberFormat="0" applyBorder="0" applyAlignment="0" applyProtection="0"/>
    <xf numFmtId="0" fontId="21" fillId="27" borderId="0" applyNumberFormat="0" applyBorder="0" applyAlignment="0" applyProtection="0"/>
    <xf numFmtId="0" fontId="22" fillId="28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22" fillId="29" borderId="0" applyNumberFormat="0" applyBorder="0" applyAlignment="0" applyProtection="0"/>
    <xf numFmtId="0" fontId="22" fillId="29" borderId="0" applyNumberFormat="0" applyBorder="0" applyAlignment="0" applyProtection="0"/>
    <xf numFmtId="0" fontId="22" fillId="29" borderId="0" applyNumberFormat="0" applyBorder="0" applyAlignment="0" applyProtection="0"/>
    <xf numFmtId="0" fontId="22" fillId="29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21" fillId="30" borderId="0" applyNumberFormat="0" applyBorder="0" applyAlignment="0" applyProtection="0"/>
    <xf numFmtId="0" fontId="21" fillId="31" borderId="0" applyNumberFormat="0" applyBorder="0" applyAlignment="0" applyProtection="0"/>
    <xf numFmtId="0" fontId="22" fillId="32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2" fillId="36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21" fillId="30" borderId="0" applyNumberFormat="0" applyBorder="0" applyAlignment="0" applyProtection="0"/>
    <xf numFmtId="0" fontId="21" fillId="38" borderId="0" applyNumberFormat="0" applyBorder="0" applyAlignment="0" applyProtection="0"/>
    <xf numFmtId="0" fontId="22" fillId="31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21" fillId="40" borderId="0" applyNumberFormat="0" applyBorder="0" applyAlignment="0" applyProtection="0"/>
    <xf numFmtId="0" fontId="21" fillId="41" borderId="0" applyNumberFormat="0" applyBorder="0" applyAlignment="0" applyProtection="0"/>
    <xf numFmtId="0" fontId="22" fillId="2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21" fillId="42" borderId="0" applyNumberFormat="0" applyBorder="0" applyAlignment="0" applyProtection="0"/>
    <xf numFmtId="0" fontId="21" fillId="43" borderId="0" applyNumberFormat="0" applyBorder="0" applyAlignment="0" applyProtection="0"/>
    <xf numFmtId="0" fontId="22" fillId="44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23" fillId="42" borderId="0" applyNumberFormat="0" applyBorder="0" applyAlignment="0" applyProtection="0"/>
    <xf numFmtId="0" fontId="24" fillId="46" borderId="19" applyNumberFormat="0" applyAlignment="0" applyProtection="0"/>
    <xf numFmtId="0" fontId="25" fillId="39" borderId="20" applyNumberFormat="0" applyAlignment="0" applyProtection="0"/>
    <xf numFmtId="169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0" fontId="26" fillId="47" borderId="0" applyNumberFormat="0" applyBorder="0" applyAlignment="0" applyProtection="0"/>
    <xf numFmtId="0" fontId="26" fillId="48" borderId="0" applyNumberFormat="0" applyBorder="0" applyAlignment="0" applyProtection="0"/>
    <xf numFmtId="0" fontId="26" fillId="49" borderId="0" applyNumberFormat="0" applyBorder="0" applyAlignment="0" applyProtection="0"/>
    <xf numFmtId="171" fontId="7" fillId="0" borderId="0"/>
    <xf numFmtId="0" fontId="3" fillId="0" borderId="0" applyNumberFormat="0" applyFill="0" applyBorder="0" applyAlignment="0" applyProtection="0"/>
    <xf numFmtId="0" fontId="21" fillId="35" borderId="0" applyNumberFormat="0" applyBorder="0" applyAlignment="0" applyProtection="0"/>
    <xf numFmtId="38" fontId="27" fillId="50" borderId="0" applyNumberFormat="0" applyBorder="0" applyAlignment="0" applyProtection="0"/>
    <xf numFmtId="0" fontId="28" fillId="0" borderId="21" applyNumberFormat="0" applyFill="0" applyAlignment="0" applyProtection="0"/>
    <xf numFmtId="0" fontId="29" fillId="0" borderId="22" applyNumberFormat="0" applyFill="0" applyAlignment="0" applyProtection="0"/>
    <xf numFmtId="0" fontId="30" fillId="0" borderId="23" applyNumberFormat="0" applyFill="0" applyAlignment="0" applyProtection="0"/>
    <xf numFmtId="0" fontId="30" fillId="0" borderId="0" applyNumberFormat="0" applyFill="0" applyBorder="0" applyAlignment="0" applyProtection="0"/>
    <xf numFmtId="10" fontId="27" fillId="51" borderId="1" applyNumberFormat="0" applyBorder="0" applyAlignment="0" applyProtection="0"/>
    <xf numFmtId="0" fontId="31" fillId="43" borderId="19" applyNumberFormat="0" applyAlignment="0" applyProtection="0"/>
    <xf numFmtId="0" fontId="31" fillId="43" borderId="19" applyNumberFormat="0" applyAlignment="0" applyProtection="0"/>
    <xf numFmtId="0" fontId="31" fillId="43" borderId="19" applyNumberFormat="0" applyAlignment="0" applyProtection="0"/>
    <xf numFmtId="0" fontId="31" fillId="43" borderId="19" applyNumberFormat="0" applyAlignment="0" applyProtection="0"/>
    <xf numFmtId="0" fontId="32" fillId="0" borderId="24" applyNumberFormat="0" applyFill="0" applyAlignment="0" applyProtection="0"/>
    <xf numFmtId="0" fontId="32" fillId="43" borderId="0" applyNumberFormat="0" applyBorder="0" applyAlignment="0" applyProtection="0"/>
    <xf numFmtId="172" fontId="33" fillId="0" borderId="0"/>
    <xf numFmtId="0" fontId="27" fillId="52" borderId="0"/>
    <xf numFmtId="0" fontId="27" fillId="52" borderId="0"/>
    <xf numFmtId="0" fontId="27" fillId="52" borderId="0"/>
    <xf numFmtId="0" fontId="27" fillId="52" borderId="0"/>
    <xf numFmtId="0" fontId="7" fillId="0" borderId="0"/>
    <xf numFmtId="0" fontId="27" fillId="42" borderId="19" applyNumberFormat="0" applyFont="0" applyAlignment="0" applyProtection="0"/>
    <xf numFmtId="0" fontId="34" fillId="46" borderId="25" applyNumberFormat="0" applyAlignment="0" applyProtection="0"/>
    <xf numFmtId="10" fontId="7" fillId="0" borderId="0" applyFont="0" applyFill="0" applyBorder="0" applyAlignment="0" applyProtection="0"/>
    <xf numFmtId="4" fontId="27" fillId="53" borderId="19" applyNumberFormat="0" applyProtection="0">
      <alignment vertical="center"/>
    </xf>
    <xf numFmtId="4" fontId="35" fillId="54" borderId="19" applyNumberFormat="0" applyProtection="0">
      <alignment vertical="center"/>
    </xf>
    <xf numFmtId="4" fontId="27" fillId="54" borderId="19" applyNumberFormat="0" applyProtection="0">
      <alignment horizontal="left" vertical="center" indent="1"/>
    </xf>
    <xf numFmtId="0" fontId="36" fillId="53" borderId="26" applyNumberFormat="0" applyProtection="0">
      <alignment horizontal="left" vertical="top" indent="1"/>
    </xf>
    <xf numFmtId="4" fontId="27" fillId="55" borderId="19" applyNumberFormat="0" applyProtection="0">
      <alignment horizontal="left" vertical="center" indent="1"/>
    </xf>
    <xf numFmtId="4" fontId="27" fillId="56" borderId="19" applyNumberFormat="0" applyProtection="0">
      <alignment horizontal="right" vertical="center"/>
    </xf>
    <xf numFmtId="4" fontId="27" fillId="57" borderId="19" applyNumberFormat="0" applyProtection="0">
      <alignment horizontal="right" vertical="center"/>
    </xf>
    <xf numFmtId="4" fontId="27" fillId="58" borderId="27" applyNumberFormat="0" applyProtection="0">
      <alignment horizontal="right" vertical="center"/>
    </xf>
    <xf numFmtId="4" fontId="27" fillId="59" borderId="19" applyNumberFormat="0" applyProtection="0">
      <alignment horizontal="right" vertical="center"/>
    </xf>
    <xf numFmtId="4" fontId="27" fillId="60" borderId="19" applyNumberFormat="0" applyProtection="0">
      <alignment horizontal="right" vertical="center"/>
    </xf>
    <xf numFmtId="4" fontId="27" fillId="61" borderId="19" applyNumberFormat="0" applyProtection="0">
      <alignment horizontal="right" vertical="center"/>
    </xf>
    <xf numFmtId="4" fontId="27" fillId="62" borderId="19" applyNumberFormat="0" applyProtection="0">
      <alignment horizontal="right" vertical="center"/>
    </xf>
    <xf numFmtId="4" fontId="27" fillId="63" borderId="19" applyNumberFormat="0" applyProtection="0">
      <alignment horizontal="right" vertical="center"/>
    </xf>
    <xf numFmtId="4" fontId="27" fillId="64" borderId="19" applyNumberFormat="0" applyProtection="0">
      <alignment horizontal="right" vertical="center"/>
    </xf>
    <xf numFmtId="4" fontId="27" fillId="65" borderId="27" applyNumberFormat="0" applyProtection="0">
      <alignment horizontal="left" vertical="center" indent="1"/>
    </xf>
    <xf numFmtId="4" fontId="7" fillId="66" borderId="27" applyNumberFormat="0" applyProtection="0">
      <alignment horizontal="left" vertical="center" indent="1"/>
    </xf>
    <xf numFmtId="4" fontId="7" fillId="66" borderId="27" applyNumberFormat="0" applyProtection="0">
      <alignment horizontal="left" vertical="center" indent="1"/>
    </xf>
    <xf numFmtId="4" fontId="27" fillId="67" borderId="19" applyNumberFormat="0" applyProtection="0">
      <alignment horizontal="right" vertical="center"/>
    </xf>
    <xf numFmtId="4" fontId="27" fillId="68" borderId="27" applyNumberFormat="0" applyProtection="0">
      <alignment horizontal="left" vertical="center" indent="1"/>
    </xf>
    <xf numFmtId="4" fontId="27" fillId="67" borderId="27" applyNumberFormat="0" applyProtection="0">
      <alignment horizontal="left" vertical="center" indent="1"/>
    </xf>
    <xf numFmtId="0" fontId="27" fillId="69" borderId="19" applyNumberFormat="0" applyProtection="0">
      <alignment horizontal="left" vertical="center" indent="1"/>
    </xf>
    <xf numFmtId="0" fontId="27" fillId="66" borderId="26" applyNumberFormat="0" applyProtection="0">
      <alignment horizontal="left" vertical="top" indent="1"/>
    </xf>
    <xf numFmtId="0" fontId="27" fillId="70" borderId="19" applyNumberFormat="0" applyProtection="0">
      <alignment horizontal="left" vertical="center" indent="1"/>
    </xf>
    <xf numFmtId="0" fontId="27" fillId="67" borderId="26" applyNumberFormat="0" applyProtection="0">
      <alignment horizontal="left" vertical="top" indent="1"/>
    </xf>
    <xf numFmtId="0" fontId="27" fillId="71" borderId="19" applyNumberFormat="0" applyProtection="0">
      <alignment horizontal="left" vertical="center" indent="1"/>
    </xf>
    <xf numFmtId="0" fontId="27" fillId="71" borderId="26" applyNumberFormat="0" applyProtection="0">
      <alignment horizontal="left" vertical="top" indent="1"/>
    </xf>
    <xf numFmtId="0" fontId="27" fillId="68" borderId="19" applyNumberFormat="0" applyProtection="0">
      <alignment horizontal="left" vertical="center" indent="1"/>
    </xf>
    <xf numFmtId="0" fontId="27" fillId="68" borderId="26" applyNumberFormat="0" applyProtection="0">
      <alignment horizontal="left" vertical="top" indent="1"/>
    </xf>
    <xf numFmtId="0" fontId="27" fillId="72" borderId="28" applyNumberFormat="0">
      <protection locked="0"/>
    </xf>
    <xf numFmtId="0" fontId="6" fillId="66" borderId="29" applyBorder="0"/>
    <xf numFmtId="4" fontId="37" fillId="73" borderId="26" applyNumberFormat="0" applyProtection="0">
      <alignment vertical="center"/>
    </xf>
    <xf numFmtId="4" fontId="35" fillId="74" borderId="1" applyNumberFormat="0" applyProtection="0">
      <alignment vertical="center"/>
    </xf>
    <xf numFmtId="4" fontId="37" fillId="69" borderId="26" applyNumberFormat="0" applyProtection="0">
      <alignment horizontal="left" vertical="center" indent="1"/>
    </xf>
    <xf numFmtId="0" fontId="37" fillId="73" borderId="26" applyNumberFormat="0" applyProtection="0">
      <alignment horizontal="left" vertical="top" indent="1"/>
    </xf>
    <xf numFmtId="4" fontId="27" fillId="0" borderId="19" applyNumberFormat="0" applyProtection="0">
      <alignment horizontal="right" vertical="center"/>
    </xf>
    <xf numFmtId="4" fontId="35" fillId="51" borderId="19" applyNumberFormat="0" applyProtection="0">
      <alignment horizontal="right" vertical="center"/>
    </xf>
    <xf numFmtId="4" fontId="27" fillId="55" borderId="19" applyNumberFormat="0" applyProtection="0">
      <alignment horizontal="left" vertical="center" indent="1"/>
    </xf>
    <xf numFmtId="0" fontId="37" fillId="67" borderId="26" applyNumberFormat="0" applyProtection="0">
      <alignment horizontal="left" vertical="top" indent="1"/>
    </xf>
    <xf numFmtId="4" fontId="38" fillId="75" borderId="27" applyNumberFormat="0" applyProtection="0">
      <alignment horizontal="left" vertical="center" indent="1"/>
    </xf>
    <xf numFmtId="0" fontId="27" fillId="76" borderId="1"/>
    <xf numFmtId="4" fontId="39" fillId="72" borderId="19" applyNumberFormat="0" applyProtection="0">
      <alignment horizontal="right" vertical="center"/>
    </xf>
    <xf numFmtId="0" fontId="40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6" fillId="0" borderId="30" applyNumberFormat="0" applyFill="0" applyAlignment="0" applyProtection="0"/>
    <xf numFmtId="0" fontId="41" fillId="0" borderId="0" applyNumberFormat="0" applyFill="0" applyBorder="0" applyAlignment="0" applyProtection="0"/>
  </cellStyleXfs>
  <cellXfs count="159">
    <xf numFmtId="0" fontId="0" fillId="0" borderId="0" xfId="0"/>
    <xf numFmtId="0" fontId="5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6" fillId="0" borderId="0" xfId="0" applyFont="1" applyAlignment="1">
      <alignment vertical="center"/>
    </xf>
    <xf numFmtId="0" fontId="0" fillId="0" borderId="1" xfId="0" applyBorder="1"/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164" fontId="7" fillId="0" borderId="5" xfId="0" quotePrefix="1" applyNumberFormat="1" applyFont="1" applyFill="1" applyBorder="1" applyAlignment="1">
      <alignment horizontal="left"/>
    </xf>
    <xf numFmtId="37" fontId="7" fillId="0" borderId="0" xfId="0" applyNumberFormat="1" applyFont="1" applyFill="1" applyBorder="1"/>
    <xf numFmtId="37" fontId="7" fillId="0" borderId="6" xfId="0" applyNumberFormat="1" applyFont="1" applyFill="1" applyBorder="1"/>
    <xf numFmtId="164" fontId="7" fillId="0" borderId="5" xfId="0" applyNumberFormat="1" applyFont="1" applyFill="1" applyBorder="1"/>
    <xf numFmtId="165" fontId="7" fillId="0" borderId="0" xfId="0" applyNumberFormat="1" applyFont="1" applyFill="1"/>
    <xf numFmtId="165" fontId="7" fillId="0" borderId="6" xfId="0" applyNumberFormat="1" applyFont="1" applyFill="1" applyBorder="1"/>
    <xf numFmtId="166" fontId="7" fillId="0" borderId="0" xfId="0" applyNumberFormat="1" applyFont="1" applyFill="1"/>
    <xf numFmtId="166" fontId="7" fillId="0" borderId="7" xfId="0" applyNumberFormat="1" applyFont="1" applyFill="1" applyBorder="1"/>
    <xf numFmtId="166" fontId="7" fillId="0" borderId="8" xfId="0" applyNumberFormat="1" applyFont="1" applyFill="1" applyBorder="1"/>
    <xf numFmtId="37" fontId="7" fillId="0" borderId="9" xfId="0" applyNumberFormat="1" applyFont="1" applyFill="1" applyBorder="1"/>
    <xf numFmtId="165" fontId="7" fillId="0" borderId="0" xfId="0" applyNumberFormat="1" applyFont="1" applyFill="1" applyBorder="1"/>
    <xf numFmtId="166" fontId="7" fillId="0" borderId="6" xfId="0" applyNumberFormat="1" applyFont="1" applyFill="1" applyBorder="1"/>
    <xf numFmtId="166" fontId="7" fillId="0" borderId="9" xfId="0" applyNumberFormat="1" applyFont="1" applyFill="1" applyBorder="1"/>
    <xf numFmtId="164" fontId="7" fillId="0" borderId="5" xfId="0" quotePrefix="1" applyNumberFormat="1" applyFont="1" applyBorder="1" applyAlignment="1">
      <alignment horizontal="left"/>
    </xf>
    <xf numFmtId="37" fontId="7" fillId="0" borderId="0" xfId="0" applyNumberFormat="1" applyFont="1" applyBorder="1"/>
    <xf numFmtId="37" fontId="7" fillId="0" borderId="6" xfId="0" applyNumberFormat="1" applyFont="1" applyBorder="1"/>
    <xf numFmtId="166" fontId="7" fillId="0" borderId="0" xfId="0" applyNumberFormat="1" applyFont="1"/>
    <xf numFmtId="164" fontId="7" fillId="0" borderId="5" xfId="0" applyNumberFormat="1" applyFont="1" applyBorder="1"/>
    <xf numFmtId="166" fontId="7" fillId="0" borderId="6" xfId="0" applyNumberFormat="1" applyFont="1" applyBorder="1"/>
    <xf numFmtId="166" fontId="7" fillId="0" borderId="7" xfId="0" applyNumberFormat="1" applyFont="1" applyBorder="1"/>
    <xf numFmtId="166" fontId="7" fillId="0" borderId="8" xfId="0" applyNumberFormat="1" applyFont="1" applyBorder="1"/>
    <xf numFmtId="166" fontId="7" fillId="0" borderId="9" xfId="0" applyNumberFormat="1" applyFont="1" applyBorder="1"/>
    <xf numFmtId="164" fontId="8" fillId="0" borderId="5" xfId="0" applyNumberFormat="1" applyFont="1" applyBorder="1"/>
    <xf numFmtId="165" fontId="9" fillId="0" borderId="0" xfId="0" applyNumberFormat="1" applyFont="1" applyBorder="1"/>
    <xf numFmtId="165" fontId="9" fillId="0" borderId="6" xfId="0" applyNumberFormat="1" applyFont="1" applyBorder="1"/>
    <xf numFmtId="164" fontId="5" fillId="0" borderId="10" xfId="0" quotePrefix="1" applyNumberFormat="1" applyFont="1" applyFill="1" applyBorder="1" applyAlignment="1">
      <alignment horizontal="left" vertical="center"/>
    </xf>
    <xf numFmtId="42" fontId="7" fillId="0" borderId="8" xfId="0" applyNumberFormat="1" applyFont="1" applyFill="1" applyBorder="1"/>
    <xf numFmtId="0" fontId="0" fillId="0" borderId="0" xfId="0" applyFill="1" applyAlignment="1">
      <alignment horizontal="centerContinuous"/>
    </xf>
    <xf numFmtId="0" fontId="0" fillId="0" borderId="0" xfId="0" applyFill="1"/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164" fontId="8" fillId="0" borderId="11" xfId="0" applyNumberFormat="1" applyFont="1" applyBorder="1"/>
    <xf numFmtId="37" fontId="7" fillId="0" borderId="12" xfId="0" applyNumberFormat="1" applyFont="1" applyFill="1" applyBorder="1"/>
    <xf numFmtId="37" fontId="7" fillId="0" borderId="13" xfId="0" applyNumberFormat="1" applyFont="1" applyFill="1" applyBorder="1"/>
    <xf numFmtId="166" fontId="0" fillId="0" borderId="0" xfId="0" applyNumberFormat="1" applyFill="1"/>
    <xf numFmtId="166" fontId="7" fillId="0" borderId="0" xfId="1" applyNumberFormat="1" applyFont="1" applyFill="1" applyBorder="1"/>
    <xf numFmtId="166" fontId="7" fillId="0" borderId="7" xfId="1" applyNumberFormat="1" applyFont="1" applyFill="1" applyBorder="1"/>
    <xf numFmtId="166" fontId="7" fillId="0" borderId="8" xfId="1" applyNumberFormat="1" applyFont="1" applyFill="1" applyBorder="1"/>
    <xf numFmtId="166" fontId="7" fillId="0" borderId="0" xfId="0" applyNumberFormat="1" applyFont="1" applyFill="1" applyBorder="1"/>
    <xf numFmtId="166" fontId="7" fillId="0" borderId="14" xfId="0" applyNumberFormat="1" applyFont="1" applyFill="1" applyBorder="1"/>
    <xf numFmtId="37" fontId="7" fillId="0" borderId="8" xfId="0" applyNumberFormat="1" applyFont="1" applyFill="1" applyBorder="1"/>
    <xf numFmtId="43" fontId="0" fillId="0" borderId="0" xfId="0" applyNumberFormat="1" applyFill="1"/>
    <xf numFmtId="164" fontId="7" fillId="0" borderId="14" xfId="0" applyNumberFormat="1" applyFont="1" applyBorder="1"/>
    <xf numFmtId="165" fontId="7" fillId="0" borderId="8" xfId="0" applyNumberFormat="1" applyFont="1" applyFill="1" applyBorder="1"/>
    <xf numFmtId="164" fontId="5" fillId="0" borderId="5" xfId="0" applyNumberFormat="1" applyFont="1" applyBorder="1" applyAlignment="1">
      <alignment vertical="top"/>
    </xf>
    <xf numFmtId="165" fontId="9" fillId="0" borderId="0" xfId="0" applyNumberFormat="1" applyFont="1" applyFill="1" applyBorder="1"/>
    <xf numFmtId="165" fontId="9" fillId="0" borderId="6" xfId="0" applyNumberFormat="1" applyFont="1" applyFill="1" applyBorder="1"/>
    <xf numFmtId="164" fontId="0" fillId="0" borderId="10" xfId="0" applyNumberFormat="1" applyBorder="1"/>
    <xf numFmtId="37" fontId="0" fillId="0" borderId="8" xfId="0" applyNumberFormat="1" applyFill="1" applyBorder="1"/>
    <xf numFmtId="37" fontId="0" fillId="0" borderId="9" xfId="0" applyNumberFormat="1" applyFill="1" applyBorder="1"/>
    <xf numFmtId="0" fontId="5" fillId="0" borderId="0" xfId="0" applyFont="1" applyFill="1" applyAlignment="1">
      <alignment horizontal="centerContinuous"/>
    </xf>
    <xf numFmtId="166" fontId="5" fillId="0" borderId="0" xfId="1" applyNumberFormat="1" applyFont="1" applyFill="1" applyAlignment="1">
      <alignment horizontal="centerContinuous"/>
    </xf>
    <xf numFmtId="43" fontId="10" fillId="0" borderId="8" xfId="0" applyNumberFormat="1" applyFont="1" applyFill="1" applyBorder="1" applyAlignment="1">
      <alignment horizontal="center"/>
    </xf>
    <xf numFmtId="166" fontId="10" fillId="0" borderId="8" xfId="1" applyNumberFormat="1" applyFont="1" applyFill="1" applyBorder="1" applyAlignment="1">
      <alignment horizontal="center"/>
    </xf>
    <xf numFmtId="166" fontId="11" fillId="0" borderId="0" xfId="1" applyNumberFormat="1" applyFont="1"/>
    <xf numFmtId="167" fontId="12" fillId="0" borderId="0" xfId="0" applyNumberFormat="1" applyFont="1" applyAlignment="1">
      <alignment horizontal="left"/>
    </xf>
    <xf numFmtId="166" fontId="12" fillId="0" borderId="0" xfId="1" applyNumberFormat="1" applyFont="1"/>
    <xf numFmtId="167" fontId="13" fillId="0" borderId="0" xfId="0" applyNumberFormat="1" applyFont="1" applyAlignment="1">
      <alignment horizontal="left"/>
    </xf>
    <xf numFmtId="165" fontId="12" fillId="0" borderId="0" xfId="2" applyNumberFormat="1" applyFont="1" applyAlignment="1">
      <alignment horizontal="right"/>
    </xf>
    <xf numFmtId="167" fontId="14" fillId="0" borderId="0" xfId="0" applyNumberFormat="1" applyFont="1" applyAlignment="1">
      <alignment horizontal="right"/>
    </xf>
    <xf numFmtId="166" fontId="12" fillId="0" borderId="0" xfId="1" applyNumberFormat="1" applyFont="1" applyAlignment="1">
      <alignment horizontal="right"/>
    </xf>
    <xf numFmtId="167" fontId="12" fillId="0" borderId="8" xfId="0" applyNumberFormat="1" applyFont="1" applyBorder="1" applyAlignment="1">
      <alignment horizontal="left"/>
    </xf>
    <xf numFmtId="166" fontId="12" fillId="0" borderId="8" xfId="1" applyNumberFormat="1" applyFont="1" applyBorder="1" applyAlignment="1">
      <alignment horizontal="right"/>
    </xf>
    <xf numFmtId="166" fontId="12" fillId="0" borderId="0" xfId="1" applyNumberFormat="1" applyFont="1" applyBorder="1" applyAlignment="1">
      <alignment horizontal="right"/>
    </xf>
    <xf numFmtId="167" fontId="15" fillId="0" borderId="12" xfId="0" applyNumberFormat="1" applyFont="1" applyFill="1" applyBorder="1" applyAlignment="1">
      <alignment horizontal="right"/>
    </xf>
    <xf numFmtId="166" fontId="12" fillId="0" borderId="12" xfId="1" applyNumberFormat="1" applyFont="1" applyBorder="1" applyAlignment="1">
      <alignment horizontal="right"/>
    </xf>
    <xf numFmtId="167" fontId="12" fillId="0" borderId="3" xfId="0" applyNumberFormat="1" applyFont="1" applyBorder="1" applyAlignment="1">
      <alignment horizontal="left"/>
    </xf>
    <xf numFmtId="167" fontId="16" fillId="0" borderId="15" xfId="0" applyNumberFormat="1" applyFont="1" applyBorder="1" applyAlignment="1">
      <alignment horizontal="left"/>
    </xf>
    <xf numFmtId="166" fontId="16" fillId="0" borderId="15" xfId="1" applyNumberFormat="1" applyFont="1" applyBorder="1" applyAlignment="1">
      <alignment horizontal="right"/>
    </xf>
    <xf numFmtId="167" fontId="17" fillId="0" borderId="12" xfId="0" applyNumberFormat="1" applyFont="1" applyFill="1" applyBorder="1" applyAlignment="1">
      <alignment horizontal="right"/>
    </xf>
    <xf numFmtId="0" fontId="12" fillId="0" borderId="0" xfId="0" applyFont="1"/>
    <xf numFmtId="167" fontId="16" fillId="0" borderId="0" xfId="0" applyNumberFormat="1" applyFont="1" applyAlignment="1">
      <alignment horizontal="left"/>
    </xf>
    <xf numFmtId="166" fontId="12" fillId="0" borderId="3" xfId="1" applyNumberFormat="1" applyFont="1" applyBorder="1" applyAlignment="1">
      <alignment horizontal="right"/>
    </xf>
    <xf numFmtId="166" fontId="16" fillId="0" borderId="0" xfId="1" applyNumberFormat="1" applyFont="1" applyBorder="1" applyAlignment="1">
      <alignment horizontal="right"/>
    </xf>
    <xf numFmtId="167" fontId="14" fillId="0" borderId="8" xfId="0" applyNumberFormat="1" applyFont="1" applyBorder="1" applyAlignment="1">
      <alignment horizontal="right"/>
    </xf>
    <xf numFmtId="167" fontId="17" fillId="0" borderId="16" xfId="0" applyNumberFormat="1" applyFont="1" applyFill="1" applyBorder="1" applyAlignment="1">
      <alignment horizontal="right"/>
    </xf>
    <xf numFmtId="167" fontId="12" fillId="0" borderId="15" xfId="0" applyNumberFormat="1" applyFont="1" applyBorder="1" applyAlignment="1">
      <alignment horizontal="left"/>
    </xf>
    <xf numFmtId="166" fontId="12" fillId="0" borderId="17" xfId="1" applyNumberFormat="1" applyFont="1" applyBorder="1" applyAlignment="1">
      <alignment horizontal="right"/>
    </xf>
    <xf numFmtId="167" fontId="14" fillId="0" borderId="17" xfId="0" applyNumberFormat="1" applyFont="1" applyBorder="1" applyAlignment="1">
      <alignment horizontal="right"/>
    </xf>
    <xf numFmtId="166" fontId="16" fillId="0" borderId="16" xfId="1" applyNumberFormat="1" applyFont="1" applyBorder="1" applyAlignment="1">
      <alignment horizontal="right"/>
    </xf>
    <xf numFmtId="165" fontId="16" fillId="0" borderId="16" xfId="2" applyNumberFormat="1" applyFont="1" applyBorder="1" applyAlignment="1">
      <alignment horizontal="right"/>
    </xf>
    <xf numFmtId="166" fontId="0" fillId="0" borderId="0" xfId="1" applyNumberFormat="1" applyFont="1"/>
    <xf numFmtId="167" fontId="14" fillId="0" borderId="0" xfId="0" applyNumberFormat="1" applyFont="1" applyAlignment="1">
      <alignment horizontal="left"/>
    </xf>
    <xf numFmtId="0" fontId="5" fillId="0" borderId="0" xfId="0" applyFont="1" applyFill="1" applyAlignment="1">
      <alignment horizontal="centerContinuous" vertical="center"/>
    </xf>
    <xf numFmtId="0" fontId="7" fillId="0" borderId="0" xfId="0" applyFont="1" applyFill="1"/>
    <xf numFmtId="0" fontId="7" fillId="0" borderId="0" xfId="0" applyFont="1" applyFill="1" applyBorder="1"/>
    <xf numFmtId="0" fontId="7" fillId="0" borderId="2" xfId="0" applyFont="1" applyFill="1" applyBorder="1" applyAlignment="1">
      <alignment vertical="center" wrapText="1"/>
    </xf>
    <xf numFmtId="0" fontId="7" fillId="0" borderId="3" xfId="0" applyFont="1" applyFill="1" applyBorder="1" applyAlignment="1">
      <alignment vertical="center" wrapText="1"/>
    </xf>
    <xf numFmtId="166" fontId="7" fillId="0" borderId="1" xfId="0" applyNumberFormat="1" applyFont="1" applyFill="1" applyBorder="1" applyAlignment="1">
      <alignment horizontal="center" vertical="center" wrapText="1"/>
    </xf>
    <xf numFmtId="166" fontId="7" fillId="0" borderId="1" xfId="0" quotePrefix="1" applyNumberFormat="1" applyFont="1" applyFill="1" applyBorder="1" applyAlignment="1">
      <alignment horizontal="center" vertical="center" wrapText="1"/>
    </xf>
    <xf numFmtId="10" fontId="7" fillId="0" borderId="1" xfId="0" quotePrefix="1" applyNumberFormat="1" applyFont="1" applyFill="1" applyBorder="1" applyAlignment="1">
      <alignment horizontal="center" vertical="center" wrapText="1"/>
    </xf>
    <xf numFmtId="0" fontId="7" fillId="0" borderId="14" xfId="0" applyFont="1" applyFill="1" applyBorder="1"/>
    <xf numFmtId="0" fontId="7" fillId="0" borderId="6" xfId="0" applyFont="1" applyFill="1" applyBorder="1"/>
    <xf numFmtId="166" fontId="7" fillId="0" borderId="11" xfId="0" applyNumberFormat="1" applyFont="1" applyFill="1" applyBorder="1"/>
    <xf numFmtId="166" fontId="7" fillId="0" borderId="11" xfId="0" applyNumberFormat="1" applyFont="1" applyFill="1" applyBorder="1" applyAlignment="1">
      <alignment horizontal="center"/>
    </xf>
    <xf numFmtId="10" fontId="7" fillId="0" borderId="11" xfId="0" applyNumberFormat="1" applyFont="1" applyFill="1" applyBorder="1"/>
    <xf numFmtId="168" fontId="7" fillId="0" borderId="0" xfId="0" applyNumberFormat="1" applyFont="1" applyFill="1"/>
    <xf numFmtId="165" fontId="7" fillId="0" borderId="5" xfId="0" applyNumberFormat="1" applyFont="1" applyFill="1" applyBorder="1"/>
    <xf numFmtId="0" fontId="7" fillId="0" borderId="5" xfId="0" applyNumberFormat="1" applyFont="1" applyFill="1" applyBorder="1" applyAlignment="1">
      <alignment horizontal="center"/>
    </xf>
    <xf numFmtId="10" fontId="7" fillId="0" borderId="5" xfId="0" applyNumberFormat="1" applyFont="1" applyFill="1" applyBorder="1" applyAlignment="1">
      <alignment horizontal="right" wrapText="1"/>
    </xf>
    <xf numFmtId="37" fontId="7" fillId="0" borderId="5" xfId="0" applyNumberFormat="1" applyFont="1" applyFill="1" applyBorder="1"/>
    <xf numFmtId="166" fontId="7" fillId="0" borderId="6" xfId="1" applyNumberFormat="1" applyFont="1" applyFill="1" applyBorder="1"/>
    <xf numFmtId="37" fontId="7" fillId="0" borderId="10" xfId="0" applyNumberFormat="1" applyFont="1" applyFill="1" applyBorder="1"/>
    <xf numFmtId="0" fontId="7" fillId="0" borderId="10" xfId="0" applyNumberFormat="1" applyFont="1" applyFill="1" applyBorder="1" applyAlignment="1">
      <alignment horizontal="center"/>
    </xf>
    <xf numFmtId="10" fontId="7" fillId="0" borderId="10" xfId="0" applyNumberFormat="1" applyFont="1" applyFill="1" applyBorder="1" applyAlignment="1">
      <alignment horizontal="right" wrapText="1"/>
    </xf>
    <xf numFmtId="166" fontId="7" fillId="0" borderId="10" xfId="1" applyNumberFormat="1" applyFont="1" applyFill="1" applyBorder="1"/>
    <xf numFmtId="166" fontId="7" fillId="0" borderId="5" xfId="1" applyNumberFormat="1" applyFont="1" applyFill="1" applyBorder="1"/>
    <xf numFmtId="10" fontId="7" fillId="0" borderId="5" xfId="0" applyNumberFormat="1" applyFont="1" applyFill="1" applyBorder="1"/>
    <xf numFmtId="168" fontId="7" fillId="0" borderId="0" xfId="0" applyNumberFormat="1" applyFont="1"/>
    <xf numFmtId="166" fontId="7" fillId="0" borderId="13" xfId="1" applyNumberFormat="1" applyFont="1" applyFill="1" applyBorder="1"/>
    <xf numFmtId="166" fontId="7" fillId="0" borderId="9" xfId="1" applyNumberFormat="1" applyFont="1" applyFill="1" applyBorder="1"/>
    <xf numFmtId="0" fontId="7" fillId="0" borderId="14" xfId="0" quotePrefix="1" applyFont="1" applyFill="1" applyBorder="1" applyAlignment="1">
      <alignment horizontal="left"/>
    </xf>
    <xf numFmtId="0" fontId="7" fillId="0" borderId="5" xfId="0" applyFont="1" applyFill="1" applyBorder="1"/>
    <xf numFmtId="43" fontId="7" fillId="0" borderId="5" xfId="0" applyNumberFormat="1" applyFont="1" applyFill="1" applyBorder="1"/>
    <xf numFmtId="10" fontId="7" fillId="0" borderId="14" xfId="0" applyNumberFormat="1" applyFont="1" applyFill="1" applyBorder="1" applyAlignment="1">
      <alignment horizontal="right" wrapText="1"/>
    </xf>
    <xf numFmtId="0" fontId="7" fillId="0" borderId="10" xfId="0" applyFont="1" applyFill="1" applyBorder="1" applyAlignment="1">
      <alignment horizontal="center"/>
    </xf>
    <xf numFmtId="0" fontId="7" fillId="0" borderId="7" xfId="0" applyFont="1" applyFill="1" applyBorder="1"/>
    <xf numFmtId="0" fontId="7" fillId="0" borderId="9" xfId="0" applyFont="1" applyFill="1" applyBorder="1"/>
    <xf numFmtId="10" fontId="7" fillId="0" borderId="10" xfId="0" applyNumberFormat="1" applyFont="1" applyFill="1" applyBorder="1"/>
    <xf numFmtId="166" fontId="7" fillId="0" borderId="5" xfId="0" applyNumberFormat="1" applyFont="1" applyFill="1" applyBorder="1"/>
    <xf numFmtId="165" fontId="9" fillId="0" borderId="10" xfId="0" applyNumberFormat="1" applyFont="1" applyFill="1" applyBorder="1"/>
    <xf numFmtId="10" fontId="9" fillId="0" borderId="10" xfId="0" applyNumberFormat="1" applyFont="1" applyFill="1" applyBorder="1"/>
    <xf numFmtId="165" fontId="9" fillId="0" borderId="9" xfId="0" applyNumberFormat="1" applyFont="1" applyFill="1" applyBorder="1"/>
    <xf numFmtId="43" fontId="18" fillId="0" borderId="0" xfId="0" applyNumberFormat="1" applyFont="1"/>
    <xf numFmtId="0" fontId="7" fillId="0" borderId="18" xfId="0" applyFont="1" applyFill="1" applyBorder="1"/>
    <xf numFmtId="0" fontId="7" fillId="0" borderId="12" xfId="0" applyFont="1" applyFill="1" applyBorder="1" applyAlignment="1">
      <alignment horizontal="center"/>
    </xf>
    <xf numFmtId="166" fontId="7" fillId="0" borderId="12" xfId="0" applyNumberFormat="1" applyFont="1" applyFill="1" applyBorder="1"/>
    <xf numFmtId="10" fontId="7" fillId="0" borderId="12" xfId="0" applyNumberFormat="1" applyFont="1" applyFill="1" applyBorder="1" applyAlignment="1">
      <alignment horizontal="center"/>
    </xf>
    <xf numFmtId="166" fontId="7" fillId="0" borderId="13" xfId="0" applyNumberFormat="1" applyFont="1" applyFill="1" applyBorder="1"/>
    <xf numFmtId="0" fontId="7" fillId="0" borderId="0" xfId="0" applyFont="1" applyFill="1" applyBorder="1" applyAlignment="1">
      <alignment horizontal="center"/>
    </xf>
    <xf numFmtId="166" fontId="7" fillId="0" borderId="0" xfId="0" quotePrefix="1" applyNumberFormat="1" applyFont="1" applyFill="1" applyBorder="1" applyAlignment="1">
      <alignment horizontal="left"/>
    </xf>
    <xf numFmtId="10" fontId="7" fillId="0" borderId="18" xfId="0" applyNumberFormat="1" applyFont="1" applyFill="1" applyBorder="1"/>
    <xf numFmtId="10" fontId="7" fillId="0" borderId="13" xfId="0" applyNumberFormat="1" applyFont="1" applyFill="1" applyBorder="1"/>
    <xf numFmtId="10" fontId="7" fillId="0" borderId="6" xfId="0" applyNumberFormat="1" applyFont="1" applyFill="1" applyBorder="1"/>
    <xf numFmtId="10" fontId="7" fillId="0" borderId="14" xfId="0" applyNumberFormat="1" applyFont="1" applyFill="1" applyBorder="1"/>
    <xf numFmtId="0" fontId="7" fillId="0" borderId="8" xfId="0" applyFont="1" applyFill="1" applyBorder="1" applyAlignment="1">
      <alignment horizontal="center"/>
    </xf>
    <xf numFmtId="166" fontId="7" fillId="0" borderId="8" xfId="0" quotePrefix="1" applyNumberFormat="1" applyFont="1" applyFill="1" applyBorder="1" applyAlignment="1">
      <alignment horizontal="left"/>
    </xf>
    <xf numFmtId="10" fontId="7" fillId="0" borderId="7" xfId="0" applyNumberFormat="1" applyFont="1" applyFill="1" applyBorder="1"/>
    <xf numFmtId="10" fontId="7" fillId="0" borderId="9" xfId="0" applyNumberFormat="1" applyFont="1" applyFill="1" applyBorder="1"/>
    <xf numFmtId="0" fontId="7" fillId="0" borderId="8" xfId="0" applyFont="1" applyFill="1" applyBorder="1"/>
    <xf numFmtId="165" fontId="7" fillId="0" borderId="9" xfId="0" applyNumberFormat="1" applyFont="1" applyFill="1" applyBorder="1"/>
    <xf numFmtId="0" fontId="20" fillId="0" borderId="0" xfId="0" applyFont="1" applyFill="1"/>
    <xf numFmtId="43" fontId="7" fillId="0" borderId="0" xfId="0" applyNumberFormat="1" applyFont="1" applyFill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/>
    </xf>
    <xf numFmtId="0" fontId="6" fillId="0" borderId="8" xfId="0" applyFont="1" applyBorder="1" applyAlignment="1">
      <alignment horizontal="center" vertical="center"/>
    </xf>
    <xf numFmtId="0" fontId="7" fillId="0" borderId="18" xfId="0" applyFont="1" applyFill="1" applyBorder="1" applyAlignment="1">
      <alignment horizontal="center"/>
    </xf>
    <xf numFmtId="0" fontId="7" fillId="0" borderId="12" xfId="0" applyFont="1" applyFill="1" applyBorder="1" applyAlignment="1">
      <alignment horizontal="center"/>
    </xf>
    <xf numFmtId="0" fontId="7" fillId="0" borderId="13" xfId="0" applyFont="1" applyFill="1" applyBorder="1" applyAlignment="1">
      <alignment horizontal="center"/>
    </xf>
  </cellXfs>
  <cellStyles count="200">
    <cellStyle name="20% - Accent1 2" xfId="3"/>
    <cellStyle name="20% - Accent2 2" xfId="4"/>
    <cellStyle name="20% - Accent3 2" xfId="5"/>
    <cellStyle name="20% - Accent4 2" xfId="6"/>
    <cellStyle name="20% - Accent5 2" xfId="7"/>
    <cellStyle name="20% - Accent6 2" xfId="8"/>
    <cellStyle name="40% - Accent1 2" xfId="9"/>
    <cellStyle name="40% - Accent2 2" xfId="10"/>
    <cellStyle name="40% - Accent3 2" xfId="11"/>
    <cellStyle name="40% - Accent4 2" xfId="12"/>
    <cellStyle name="40% - Accent5 2" xfId="13"/>
    <cellStyle name="40% - Accent6 2" xfId="14"/>
    <cellStyle name="60% - Accent1 2" xfId="15"/>
    <cellStyle name="60% - Accent2 2" xfId="16"/>
    <cellStyle name="60% - Accent3 2" xfId="17"/>
    <cellStyle name="60% - Accent4 2" xfId="18"/>
    <cellStyle name="60% - Accent5 2" xfId="19"/>
    <cellStyle name="60% - Accent6 2" xfId="20"/>
    <cellStyle name="Accent1 - 20%" xfId="21"/>
    <cellStyle name="Accent1 - 40%" xfId="22"/>
    <cellStyle name="Accent1 - 60%" xfId="23"/>
    <cellStyle name="Accent1 10" xfId="24"/>
    <cellStyle name="Accent1 11" xfId="25"/>
    <cellStyle name="Accent1 12" xfId="26"/>
    <cellStyle name="Accent1 13" xfId="27"/>
    <cellStyle name="Accent1 14" xfId="28"/>
    <cellStyle name="Accent1 15" xfId="29"/>
    <cellStyle name="Accent1 2" xfId="30"/>
    <cellStyle name="Accent1 3" xfId="31"/>
    <cellStyle name="Accent1 4" xfId="32"/>
    <cellStyle name="Accent1 5" xfId="33"/>
    <cellStyle name="Accent1 6" xfId="34"/>
    <cellStyle name="Accent1 7" xfId="35"/>
    <cellStyle name="Accent1 8" xfId="36"/>
    <cellStyle name="Accent1 9" xfId="37"/>
    <cellStyle name="Accent2 - 20%" xfId="38"/>
    <cellStyle name="Accent2 - 40%" xfId="39"/>
    <cellStyle name="Accent2 - 60%" xfId="40"/>
    <cellStyle name="Accent2 10" xfId="41"/>
    <cellStyle name="Accent2 11" xfId="42"/>
    <cellStyle name="Accent2 12" xfId="43"/>
    <cellStyle name="Accent2 13" xfId="44"/>
    <cellStyle name="Accent2 14" xfId="45"/>
    <cellStyle name="Accent2 15" xfId="46"/>
    <cellStyle name="Accent2 2" xfId="47"/>
    <cellStyle name="Accent2 3" xfId="48"/>
    <cellStyle name="Accent2 4" xfId="49"/>
    <cellStyle name="Accent2 5" xfId="50"/>
    <cellStyle name="Accent2 6" xfId="51"/>
    <cellStyle name="Accent2 7" xfId="52"/>
    <cellStyle name="Accent2 8" xfId="53"/>
    <cellStyle name="Accent2 9" xfId="54"/>
    <cellStyle name="Accent3 - 20%" xfId="55"/>
    <cellStyle name="Accent3 - 40%" xfId="56"/>
    <cellStyle name="Accent3 - 60%" xfId="57"/>
    <cellStyle name="Accent3 10" xfId="58"/>
    <cellStyle name="Accent3 11" xfId="59"/>
    <cellStyle name="Accent3 12" xfId="60"/>
    <cellStyle name="Accent3 13" xfId="61"/>
    <cellStyle name="Accent3 14" xfId="62"/>
    <cellStyle name="Accent3 15" xfId="63"/>
    <cellStyle name="Accent3 2" xfId="64"/>
    <cellStyle name="Accent3 3" xfId="65"/>
    <cellStyle name="Accent3 4" xfId="66"/>
    <cellStyle name="Accent3 5" xfId="67"/>
    <cellStyle name="Accent3 6" xfId="68"/>
    <cellStyle name="Accent3 7" xfId="69"/>
    <cellStyle name="Accent3 8" xfId="70"/>
    <cellStyle name="Accent3 9" xfId="71"/>
    <cellStyle name="Accent4 - 20%" xfId="72"/>
    <cellStyle name="Accent4 - 40%" xfId="73"/>
    <cellStyle name="Accent4 - 60%" xfId="74"/>
    <cellStyle name="Accent4 10" xfId="75"/>
    <cellStyle name="Accent4 11" xfId="76"/>
    <cellStyle name="Accent4 12" xfId="77"/>
    <cellStyle name="Accent4 13" xfId="78"/>
    <cellStyle name="Accent4 14" xfId="79"/>
    <cellStyle name="Accent4 15" xfId="80"/>
    <cellStyle name="Accent4 2" xfId="81"/>
    <cellStyle name="Accent4 3" xfId="82"/>
    <cellStyle name="Accent4 4" xfId="83"/>
    <cellStyle name="Accent4 5" xfId="84"/>
    <cellStyle name="Accent4 6" xfId="85"/>
    <cellStyle name="Accent4 7" xfId="86"/>
    <cellStyle name="Accent4 8" xfId="87"/>
    <cellStyle name="Accent4 9" xfId="88"/>
    <cellStyle name="Accent5 - 20%" xfId="89"/>
    <cellStyle name="Accent5 - 40%" xfId="90"/>
    <cellStyle name="Accent5 - 60%" xfId="91"/>
    <cellStyle name="Accent5 10" xfId="92"/>
    <cellStyle name="Accent5 11" xfId="93"/>
    <cellStyle name="Accent5 12" xfId="94"/>
    <cellStyle name="Accent5 13" xfId="95"/>
    <cellStyle name="Accent5 14" xfId="96"/>
    <cellStyle name="Accent5 15" xfId="97"/>
    <cellStyle name="Accent5 2" xfId="98"/>
    <cellStyle name="Accent5 3" xfId="99"/>
    <cellStyle name="Accent5 4" xfId="100"/>
    <cellStyle name="Accent5 5" xfId="101"/>
    <cellStyle name="Accent5 6" xfId="102"/>
    <cellStyle name="Accent5 7" xfId="103"/>
    <cellStyle name="Accent5 8" xfId="104"/>
    <cellStyle name="Accent5 9" xfId="105"/>
    <cellStyle name="Accent6 - 20%" xfId="106"/>
    <cellStyle name="Accent6 - 40%" xfId="107"/>
    <cellStyle name="Accent6 - 60%" xfId="108"/>
    <cellStyle name="Accent6 10" xfId="109"/>
    <cellStyle name="Accent6 11" xfId="110"/>
    <cellStyle name="Accent6 12" xfId="111"/>
    <cellStyle name="Accent6 13" xfId="112"/>
    <cellStyle name="Accent6 14" xfId="113"/>
    <cellStyle name="Accent6 15" xfId="114"/>
    <cellStyle name="Accent6 2" xfId="115"/>
    <cellStyle name="Accent6 3" xfId="116"/>
    <cellStyle name="Accent6 4" xfId="117"/>
    <cellStyle name="Accent6 5" xfId="118"/>
    <cellStyle name="Accent6 6" xfId="119"/>
    <cellStyle name="Accent6 7" xfId="120"/>
    <cellStyle name="Accent6 8" xfId="121"/>
    <cellStyle name="Accent6 9" xfId="122"/>
    <cellStyle name="Bad 2" xfId="123"/>
    <cellStyle name="Calculation 2" xfId="124"/>
    <cellStyle name="Check Cell 2" xfId="125"/>
    <cellStyle name="Comma" xfId="1" builtinId="3"/>
    <cellStyle name="Comma 2" xfId="126"/>
    <cellStyle name="Currency" xfId="2" builtinId="4"/>
    <cellStyle name="Currency 2" xfId="127"/>
    <cellStyle name="Emphasis 1" xfId="128"/>
    <cellStyle name="Emphasis 2" xfId="129"/>
    <cellStyle name="Emphasis 3" xfId="130"/>
    <cellStyle name="Entered" xfId="131"/>
    <cellStyle name="Explanatory Text 2" xfId="132"/>
    <cellStyle name="Good 2" xfId="133"/>
    <cellStyle name="Grey" xfId="134"/>
    <cellStyle name="Heading 1 2" xfId="135"/>
    <cellStyle name="Heading 2 2" xfId="136"/>
    <cellStyle name="Heading 3 2" xfId="137"/>
    <cellStyle name="Heading 4 2" xfId="138"/>
    <cellStyle name="Input [yellow]" xfId="139"/>
    <cellStyle name="Input 2" xfId="140"/>
    <cellStyle name="Input 3" xfId="141"/>
    <cellStyle name="Input 4" xfId="142"/>
    <cellStyle name="Input 5" xfId="143"/>
    <cellStyle name="Linked Cell 2" xfId="144"/>
    <cellStyle name="Neutral 2" xfId="145"/>
    <cellStyle name="Normal" xfId="0" builtinId="0"/>
    <cellStyle name="Normal - Style1" xfId="146"/>
    <cellStyle name="Normal 2" xfId="147"/>
    <cellStyle name="Normal 3" xfId="148"/>
    <cellStyle name="Normal 4" xfId="149"/>
    <cellStyle name="Normal 5" xfId="150"/>
    <cellStyle name="Normal 6" xfId="151"/>
    <cellStyle name="Note 2" xfId="152"/>
    <cellStyle name="Output 2" xfId="153"/>
    <cellStyle name="Percent [2]" xfId="154"/>
    <cellStyle name="SAPBEXaggData" xfId="155"/>
    <cellStyle name="SAPBEXaggDataEmph" xfId="156"/>
    <cellStyle name="SAPBEXaggItem" xfId="157"/>
    <cellStyle name="SAPBEXaggItemX" xfId="158"/>
    <cellStyle name="SAPBEXchaText" xfId="159"/>
    <cellStyle name="SAPBEXexcBad7" xfId="160"/>
    <cellStyle name="SAPBEXexcBad8" xfId="161"/>
    <cellStyle name="SAPBEXexcBad9" xfId="162"/>
    <cellStyle name="SAPBEXexcCritical4" xfId="163"/>
    <cellStyle name="SAPBEXexcCritical5" xfId="164"/>
    <cellStyle name="SAPBEXexcCritical6" xfId="165"/>
    <cellStyle name="SAPBEXexcGood1" xfId="166"/>
    <cellStyle name="SAPBEXexcGood2" xfId="167"/>
    <cellStyle name="SAPBEXexcGood3" xfId="168"/>
    <cellStyle name="SAPBEXfilterDrill" xfId="169"/>
    <cellStyle name="SAPBEXfilterItem" xfId="170"/>
    <cellStyle name="SAPBEXfilterText" xfId="171"/>
    <cellStyle name="SAPBEXformats" xfId="172"/>
    <cellStyle name="SAPBEXheaderItem" xfId="173"/>
    <cellStyle name="SAPBEXheaderText" xfId="174"/>
    <cellStyle name="SAPBEXHLevel0" xfId="175"/>
    <cellStyle name="SAPBEXHLevel0X" xfId="176"/>
    <cellStyle name="SAPBEXHLevel1" xfId="177"/>
    <cellStyle name="SAPBEXHLevel1X" xfId="178"/>
    <cellStyle name="SAPBEXHLevel2" xfId="179"/>
    <cellStyle name="SAPBEXHLevel2X" xfId="180"/>
    <cellStyle name="SAPBEXHLevel3" xfId="181"/>
    <cellStyle name="SAPBEXHLevel3X" xfId="182"/>
    <cellStyle name="SAPBEXinputData" xfId="183"/>
    <cellStyle name="SAPBEXItemHeader" xfId="184"/>
    <cellStyle name="SAPBEXresData" xfId="185"/>
    <cellStyle name="SAPBEXresDataEmph" xfId="186"/>
    <cellStyle name="SAPBEXresItem" xfId="187"/>
    <cellStyle name="SAPBEXresItemX" xfId="188"/>
    <cellStyle name="SAPBEXstdData" xfId="189"/>
    <cellStyle name="SAPBEXstdDataEmph" xfId="190"/>
    <cellStyle name="SAPBEXstdItem" xfId="191"/>
    <cellStyle name="SAPBEXstdItemX" xfId="192"/>
    <cellStyle name="SAPBEXtitle" xfId="193"/>
    <cellStyle name="SAPBEXunassignedItem" xfId="194"/>
    <cellStyle name="SAPBEXundefined" xfId="195"/>
    <cellStyle name="Sheet Title" xfId="196"/>
    <cellStyle name="Title 2" xfId="197"/>
    <cellStyle name="Total 2" xfId="198"/>
    <cellStyle name="Warning Text 2" xfId="199"/>
  </cellStyles>
  <dxfs count="2">
    <dxf>
      <fill>
        <patternFill>
          <bgColor indexed="10"/>
        </patternFill>
      </fill>
    </dxf>
    <dxf>
      <fill>
        <patternFill>
          <bgColor indexed="5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D42"/>
  <sheetViews>
    <sheetView tabSelected="1" workbookViewId="0">
      <selection activeCell="P17" sqref="P17"/>
    </sheetView>
  </sheetViews>
  <sheetFormatPr defaultColWidth="9.140625" defaultRowHeight="15" x14ac:dyDescent="0.25"/>
  <cols>
    <col min="1" max="1" width="40" bestFit="1" customWidth="1"/>
    <col min="2" max="2" width="15" customWidth="1"/>
    <col min="3" max="3" width="14.28515625" customWidth="1"/>
    <col min="4" max="4" width="14.7109375" customWidth="1"/>
  </cols>
  <sheetData>
    <row r="1" spans="1:4" x14ac:dyDescent="0.25">
      <c r="A1" s="1" t="s">
        <v>0</v>
      </c>
      <c r="B1" s="2"/>
      <c r="C1" s="2"/>
      <c r="D1" s="2"/>
    </row>
    <row r="2" spans="1:4" x14ac:dyDescent="0.25">
      <c r="A2" s="1" t="s">
        <v>1</v>
      </c>
      <c r="B2" s="2"/>
      <c r="C2" s="2"/>
      <c r="D2" s="2"/>
    </row>
    <row r="3" spans="1:4" x14ac:dyDescent="0.25">
      <c r="A3" s="151" t="s">
        <v>2</v>
      </c>
      <c r="B3" s="151"/>
      <c r="C3" s="151"/>
      <c r="D3" s="151"/>
    </row>
    <row r="4" spans="1:4" x14ac:dyDescent="0.25">
      <c r="B4" s="2"/>
      <c r="C4" s="2"/>
      <c r="D4" s="2"/>
    </row>
    <row r="5" spans="1:4" x14ac:dyDescent="0.25">
      <c r="A5" s="152" t="s">
        <v>3</v>
      </c>
      <c r="B5" s="152"/>
      <c r="C5" s="152"/>
      <c r="D5" s="152"/>
    </row>
    <row r="6" spans="1:4" x14ac:dyDescent="0.25">
      <c r="A6" s="3"/>
      <c r="B6" s="3"/>
      <c r="C6" s="3"/>
      <c r="D6" s="3"/>
    </row>
    <row r="7" spans="1:4" x14ac:dyDescent="0.25">
      <c r="A7" s="4"/>
      <c r="B7" s="5" t="s">
        <v>4</v>
      </c>
      <c r="C7" s="6" t="s">
        <v>5</v>
      </c>
      <c r="D7" s="7" t="s">
        <v>6</v>
      </c>
    </row>
    <row r="8" spans="1:4" x14ac:dyDescent="0.25">
      <c r="A8" s="8" t="s">
        <v>7</v>
      </c>
      <c r="B8" s="9"/>
      <c r="C8" s="9"/>
      <c r="D8" s="10"/>
    </row>
    <row r="9" spans="1:4" x14ac:dyDescent="0.25">
      <c r="A9" s="11" t="s">
        <v>8</v>
      </c>
      <c r="B9" s="12">
        <v>155070621.72</v>
      </c>
      <c r="C9" s="12">
        <v>47314744.530000001</v>
      </c>
      <c r="D9" s="13">
        <f>SUM(B9:C9)</f>
        <v>202385366.25</v>
      </c>
    </row>
    <row r="10" spans="1:4" x14ac:dyDescent="0.25">
      <c r="A10" s="11" t="s">
        <v>9</v>
      </c>
      <c r="B10" s="14">
        <v>19505.949999999899</v>
      </c>
      <c r="C10" s="14">
        <v>0</v>
      </c>
      <c r="D10" s="10">
        <f>SUM(B10:C10)</f>
        <v>19505.949999999899</v>
      </c>
    </row>
    <row r="11" spans="1:4" x14ac:dyDescent="0.25">
      <c r="A11" s="11" t="s">
        <v>10</v>
      </c>
      <c r="B11" s="14">
        <v>6851020.5499999998</v>
      </c>
      <c r="C11" s="14">
        <v>0</v>
      </c>
      <c r="D11" s="10">
        <f>SUM(B11:C11)</f>
        <v>6851020.5499999998</v>
      </c>
    </row>
    <row r="12" spans="1:4" x14ac:dyDescent="0.25">
      <c r="A12" s="11" t="s">
        <v>11</v>
      </c>
      <c r="B12" s="15">
        <v>6145038.8499999996</v>
      </c>
      <c r="C12" s="16">
        <v>5118764.5999999996</v>
      </c>
      <c r="D12" s="17">
        <f>SUM(B12:C12)</f>
        <v>11263803.449999999</v>
      </c>
    </row>
    <row r="13" spans="1:4" x14ac:dyDescent="0.25">
      <c r="A13" s="11" t="s">
        <v>12</v>
      </c>
      <c r="B13" s="18">
        <f>SUM(B9:B12)</f>
        <v>168086187.06999999</v>
      </c>
      <c r="C13" s="18">
        <f>SUM(C9:C12)</f>
        <v>52433509.130000003</v>
      </c>
      <c r="D13" s="13">
        <f>SUM(D9:D12)</f>
        <v>220519696.19999999</v>
      </c>
    </row>
    <row r="14" spans="1:4" x14ac:dyDescent="0.25">
      <c r="A14" s="8" t="s">
        <v>13</v>
      </c>
      <c r="B14" s="9"/>
      <c r="C14" s="9"/>
      <c r="D14" s="10"/>
    </row>
    <row r="15" spans="1:4" x14ac:dyDescent="0.25">
      <c r="A15" s="8" t="s">
        <v>14</v>
      </c>
      <c r="B15" s="9"/>
      <c r="C15" s="9"/>
      <c r="D15" s="10"/>
    </row>
    <row r="16" spans="1:4" x14ac:dyDescent="0.25">
      <c r="A16" s="8" t="s">
        <v>15</v>
      </c>
      <c r="B16" s="9"/>
      <c r="C16" s="9"/>
      <c r="D16" s="10"/>
    </row>
    <row r="17" spans="1:4" x14ac:dyDescent="0.25">
      <c r="A17" s="8" t="s">
        <v>16</v>
      </c>
      <c r="B17" s="9"/>
      <c r="C17" s="9"/>
      <c r="D17" s="10"/>
    </row>
    <row r="18" spans="1:4" x14ac:dyDescent="0.25">
      <c r="A18" s="11" t="s">
        <v>17</v>
      </c>
      <c r="B18" s="12">
        <v>11423541.0599999</v>
      </c>
      <c r="C18" s="12">
        <v>0</v>
      </c>
      <c r="D18" s="13">
        <f>B18+C18</f>
        <v>11423541.0599999</v>
      </c>
    </row>
    <row r="19" spans="1:4" x14ac:dyDescent="0.25">
      <c r="A19" s="11" t="s">
        <v>18</v>
      </c>
      <c r="B19" s="14">
        <v>36026673.32</v>
      </c>
      <c r="C19" s="14">
        <v>15619326.8799999</v>
      </c>
      <c r="D19" s="19">
        <f>B19+C19</f>
        <v>51646000.199999899</v>
      </c>
    </row>
    <row r="20" spans="1:4" x14ac:dyDescent="0.25">
      <c r="A20" s="11" t="s">
        <v>19</v>
      </c>
      <c r="B20" s="14">
        <v>8924222.4399999902</v>
      </c>
      <c r="C20" s="14">
        <v>0</v>
      </c>
      <c r="D20" s="19">
        <f>B20+C20</f>
        <v>8924222.4399999902</v>
      </c>
    </row>
    <row r="21" spans="1:4" x14ac:dyDescent="0.25">
      <c r="A21" s="11" t="s">
        <v>20</v>
      </c>
      <c r="B21" s="15">
        <v>-4615647.04</v>
      </c>
      <c r="C21" s="16">
        <v>0</v>
      </c>
      <c r="D21" s="20">
        <f>B21+C21</f>
        <v>-4615647.04</v>
      </c>
    </row>
    <row r="22" spans="1:4" x14ac:dyDescent="0.25">
      <c r="A22" s="11" t="s">
        <v>21</v>
      </c>
      <c r="B22" s="18">
        <f>SUM(B18:B21)</f>
        <v>51758789.779999889</v>
      </c>
      <c r="C22" s="18">
        <f>SUM(C18:C21)</f>
        <v>15619326.8799999</v>
      </c>
      <c r="D22" s="13">
        <f>SUM(D18:D21)</f>
        <v>67378116.659999773</v>
      </c>
    </row>
    <row r="23" spans="1:4" x14ac:dyDescent="0.25">
      <c r="A23" s="21" t="s">
        <v>22</v>
      </c>
      <c r="B23" s="22"/>
      <c r="C23" s="22"/>
      <c r="D23" s="23"/>
    </row>
    <row r="24" spans="1:4" x14ac:dyDescent="0.25">
      <c r="A24" s="11" t="s">
        <v>23</v>
      </c>
      <c r="B24" s="12">
        <v>12003127.560000001</v>
      </c>
      <c r="C24" s="12">
        <v>208325.24999999901</v>
      </c>
      <c r="D24" s="13">
        <f t="shared" ref="D24:D38" si="0">B24+C24</f>
        <v>12211452.809999999</v>
      </c>
    </row>
    <row r="25" spans="1:4" x14ac:dyDescent="0.25">
      <c r="A25" s="11" t="s">
        <v>24</v>
      </c>
      <c r="B25" s="24">
        <v>1768926.34</v>
      </c>
      <c r="C25" s="24">
        <v>0</v>
      </c>
      <c r="D25" s="19">
        <f t="shared" si="0"/>
        <v>1768926.34</v>
      </c>
    </row>
    <row r="26" spans="1:4" x14ac:dyDescent="0.25">
      <c r="A26" s="11" t="s">
        <v>25</v>
      </c>
      <c r="B26" s="24">
        <v>5964108.6099999901</v>
      </c>
      <c r="C26" s="24">
        <v>4994679.9800000004</v>
      </c>
      <c r="D26" s="19">
        <f t="shared" si="0"/>
        <v>10958788.589999991</v>
      </c>
    </row>
    <row r="27" spans="1:4" x14ac:dyDescent="0.25">
      <c r="A27" s="11" t="s">
        <v>26</v>
      </c>
      <c r="B27" s="24">
        <v>3416431.8906919998</v>
      </c>
      <c r="C27" s="24">
        <v>1664862.41930799</v>
      </c>
      <c r="D27" s="19">
        <f t="shared" si="0"/>
        <v>5081294.3099999893</v>
      </c>
    </row>
    <row r="28" spans="1:4" x14ac:dyDescent="0.25">
      <c r="A28" s="11" t="s">
        <v>27</v>
      </c>
      <c r="B28" s="24">
        <v>1547143.722882</v>
      </c>
      <c r="C28" s="24">
        <v>505415.94711800001</v>
      </c>
      <c r="D28" s="19">
        <f t="shared" si="0"/>
        <v>2052559.67</v>
      </c>
    </row>
    <row r="29" spans="1:4" x14ac:dyDescent="0.25">
      <c r="A29" s="11" t="s">
        <v>28</v>
      </c>
      <c r="B29" s="24">
        <v>6562557.9900000002</v>
      </c>
      <c r="C29" s="24">
        <v>698570.28</v>
      </c>
      <c r="D29" s="19">
        <f t="shared" si="0"/>
        <v>7261128.2700000005</v>
      </c>
    </row>
    <row r="30" spans="1:4" x14ac:dyDescent="0.25">
      <c r="A30" s="11" t="s">
        <v>29</v>
      </c>
      <c r="B30" s="24">
        <v>10196598.916792</v>
      </c>
      <c r="C30" s="24">
        <v>4292786.9032079997</v>
      </c>
      <c r="D30" s="19">
        <f t="shared" si="0"/>
        <v>14489385.82</v>
      </c>
    </row>
    <row r="31" spans="1:4" x14ac:dyDescent="0.25">
      <c r="A31" s="11" t="s">
        <v>30</v>
      </c>
      <c r="B31" s="24">
        <v>22525792.833129998</v>
      </c>
      <c r="C31" s="24">
        <v>10233388.8868699</v>
      </c>
      <c r="D31" s="19">
        <f t="shared" si="0"/>
        <v>32759181.719999898</v>
      </c>
    </row>
    <row r="32" spans="1:4" x14ac:dyDescent="0.25">
      <c r="A32" s="11" t="s">
        <v>31</v>
      </c>
      <c r="B32" s="24">
        <v>3970930.8788950001</v>
      </c>
      <c r="C32" s="24">
        <v>972207.15110500006</v>
      </c>
      <c r="D32" s="19">
        <f t="shared" si="0"/>
        <v>4943138.03</v>
      </c>
    </row>
    <row r="33" spans="1:4" x14ac:dyDescent="0.25">
      <c r="A33" s="11" t="s">
        <v>32</v>
      </c>
      <c r="B33" s="24">
        <v>1717072.18</v>
      </c>
      <c r="C33" s="24">
        <v>0</v>
      </c>
      <c r="D33" s="19">
        <f t="shared" si="0"/>
        <v>1717072.18</v>
      </c>
    </row>
    <row r="34" spans="1:4" x14ac:dyDescent="0.25">
      <c r="A34" s="25" t="s">
        <v>33</v>
      </c>
      <c r="B34" s="24">
        <v>-364493.20999999897</v>
      </c>
      <c r="C34" s="24">
        <v>-3780.85</v>
      </c>
      <c r="D34" s="26">
        <f t="shared" si="0"/>
        <v>-368274.05999999895</v>
      </c>
    </row>
    <row r="35" spans="1:4" x14ac:dyDescent="0.25">
      <c r="A35" s="11" t="s">
        <v>34</v>
      </c>
      <c r="B35" s="24">
        <v>-6883413.3799999896</v>
      </c>
      <c r="C35" s="24">
        <v>0</v>
      </c>
      <c r="D35" s="26">
        <f t="shared" si="0"/>
        <v>-6883413.3799999896</v>
      </c>
    </row>
    <row r="36" spans="1:4" x14ac:dyDescent="0.25">
      <c r="A36" s="25" t="s">
        <v>35</v>
      </c>
      <c r="B36" s="24">
        <v>16610579.546339</v>
      </c>
      <c r="C36" s="24">
        <v>5461522.093661</v>
      </c>
      <c r="D36" s="26">
        <f t="shared" si="0"/>
        <v>22072101.640000001</v>
      </c>
    </row>
    <row r="37" spans="1:4" x14ac:dyDescent="0.25">
      <c r="A37" s="25" t="s">
        <v>36</v>
      </c>
      <c r="B37" s="24">
        <v>0</v>
      </c>
      <c r="C37" s="24">
        <v>0</v>
      </c>
      <c r="D37" s="26">
        <f t="shared" si="0"/>
        <v>0</v>
      </c>
    </row>
    <row r="38" spans="1:4" x14ac:dyDescent="0.25">
      <c r="A38" s="25" t="s">
        <v>37</v>
      </c>
      <c r="B38" s="27">
        <v>11942950.050000001</v>
      </c>
      <c r="C38" s="28">
        <v>2712972.39</v>
      </c>
      <c r="D38" s="29">
        <f t="shared" si="0"/>
        <v>14655922.440000001</v>
      </c>
    </row>
    <row r="39" spans="1:4" x14ac:dyDescent="0.25">
      <c r="A39" s="21" t="s">
        <v>38</v>
      </c>
      <c r="B39" s="18">
        <f>SUM(B22:B38)</f>
        <v>142737103.70872992</v>
      </c>
      <c r="C39" s="18">
        <f>SUM(C22:C38)</f>
        <v>47360277.331269786</v>
      </c>
      <c r="D39" s="13">
        <f>SUM(D22:D38)</f>
        <v>190097381.03999966</v>
      </c>
    </row>
    <row r="40" spans="1:4" x14ac:dyDescent="0.25">
      <c r="A40" s="25"/>
      <c r="B40" s="22"/>
      <c r="C40" s="22"/>
      <c r="D40" s="23"/>
    </row>
    <row r="41" spans="1:4" ht="16.5" x14ac:dyDescent="0.35">
      <c r="A41" s="30" t="s">
        <v>39</v>
      </c>
      <c r="B41" s="31">
        <f>B13-B39</f>
        <v>25349083.36127007</v>
      </c>
      <c r="C41" s="31">
        <f>C13-C39</f>
        <v>5073231.7987302169</v>
      </c>
      <c r="D41" s="32">
        <f>D13-D39</f>
        <v>30422315.160000324</v>
      </c>
    </row>
    <row r="42" spans="1:4" x14ac:dyDescent="0.25">
      <c r="A42" s="33"/>
      <c r="B42" s="34"/>
      <c r="C42" s="34"/>
      <c r="D42" s="17"/>
    </row>
  </sheetData>
  <mergeCells count="2">
    <mergeCell ref="A3:D3"/>
    <mergeCell ref="A5:D5"/>
  </mergeCells>
  <pageMargins left="0.7" right="0.7" top="0.75" bottom="0.75" header="0.3" footer="0.3"/>
  <pageSetup fitToHeight="0" orientation="portrait" r:id="rId1"/>
  <headerFooter>
    <oddFooter>&amp;R&amp;"Arial,Regular"&amp;9&amp;A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J69"/>
  <sheetViews>
    <sheetView topLeftCell="A37" workbookViewId="0">
      <selection activeCell="G10" sqref="G10"/>
    </sheetView>
  </sheetViews>
  <sheetFormatPr defaultColWidth="9.140625" defaultRowHeight="15" x14ac:dyDescent="0.25"/>
  <cols>
    <col min="1" max="1" width="40" bestFit="1" customWidth="1"/>
    <col min="2" max="2" width="17.5703125" style="36" customWidth="1"/>
    <col min="3" max="3" width="15.28515625" style="36" customWidth="1"/>
    <col min="4" max="4" width="15.42578125" style="36" customWidth="1"/>
    <col min="5" max="5" width="14.28515625" style="36" customWidth="1"/>
    <col min="6" max="6" width="13.42578125" style="36" bestFit="1" customWidth="1"/>
    <col min="7" max="7" width="9.140625" style="36"/>
    <col min="8" max="8" width="32.42578125" style="36" customWidth="1"/>
    <col min="9" max="10" width="9.140625" style="36"/>
  </cols>
  <sheetData>
    <row r="1" spans="1:7" customFormat="1" ht="18" customHeight="1" x14ac:dyDescent="0.25">
      <c r="A1" s="1" t="s">
        <v>0</v>
      </c>
      <c r="B1" s="35"/>
      <c r="C1" s="35"/>
      <c r="D1" s="35"/>
      <c r="E1" s="35"/>
      <c r="F1" s="35"/>
      <c r="G1" s="36"/>
    </row>
    <row r="2" spans="1:7" customFormat="1" ht="18" customHeight="1" x14ac:dyDescent="0.25">
      <c r="A2" s="1" t="s">
        <v>40</v>
      </c>
      <c r="B2" s="35"/>
      <c r="C2" s="35"/>
      <c r="D2" s="35"/>
      <c r="E2" s="35"/>
      <c r="F2" s="35"/>
      <c r="G2" s="36"/>
    </row>
    <row r="3" spans="1:7" customFormat="1" ht="18" customHeight="1" x14ac:dyDescent="0.25">
      <c r="A3" s="1" t="str">
        <f>Allocated!A3</f>
        <v>FOR THE MONTH ENDED MAY 31, 2016</v>
      </c>
      <c r="B3" s="35"/>
      <c r="C3" s="35"/>
      <c r="D3" s="35"/>
      <c r="E3" s="35"/>
      <c r="F3" s="35"/>
      <c r="G3" s="36"/>
    </row>
    <row r="4" spans="1:7" customFormat="1" ht="12" customHeight="1" x14ac:dyDescent="0.25">
      <c r="B4" s="36"/>
      <c r="C4" s="36"/>
      <c r="D4" s="36"/>
      <c r="E4" s="36"/>
      <c r="F4" s="36"/>
      <c r="G4" s="36"/>
    </row>
    <row r="5" spans="1:7" customFormat="1" ht="18" customHeight="1" x14ac:dyDescent="0.25">
      <c r="A5" s="4"/>
      <c r="B5" s="37" t="s">
        <v>4</v>
      </c>
      <c r="C5" s="37" t="s">
        <v>5</v>
      </c>
      <c r="D5" s="37" t="s">
        <v>41</v>
      </c>
      <c r="E5" s="37" t="s">
        <v>42</v>
      </c>
      <c r="F5" s="38" t="s">
        <v>6</v>
      </c>
      <c r="G5" s="36"/>
    </row>
    <row r="6" spans="1:7" customFormat="1" ht="18" customHeight="1" x14ac:dyDescent="0.25">
      <c r="A6" s="39" t="s">
        <v>43</v>
      </c>
      <c r="B6" s="40"/>
      <c r="C6" s="40"/>
      <c r="D6" s="40"/>
      <c r="E6" s="40"/>
      <c r="F6" s="41"/>
      <c r="G6" s="36"/>
    </row>
    <row r="7" spans="1:7" customFormat="1" ht="18" customHeight="1" x14ac:dyDescent="0.25">
      <c r="A7" s="21" t="s">
        <v>7</v>
      </c>
      <c r="B7" s="9"/>
      <c r="C7" s="9"/>
      <c r="D7" s="9"/>
      <c r="E7" s="9"/>
      <c r="F7" s="10"/>
      <c r="G7" s="36"/>
    </row>
    <row r="8" spans="1:7" customFormat="1" ht="18" customHeight="1" x14ac:dyDescent="0.25">
      <c r="A8" s="25" t="s">
        <v>8</v>
      </c>
      <c r="B8" s="18">
        <v>155070621.72</v>
      </c>
      <c r="C8" s="18">
        <v>47314744.530000001</v>
      </c>
      <c r="D8" s="18">
        <v>0</v>
      </c>
      <c r="E8" s="18">
        <v>0</v>
      </c>
      <c r="F8" s="13">
        <f>SUM(B8:E8)</f>
        <v>202385366.25</v>
      </c>
      <c r="G8" s="42"/>
    </row>
    <row r="9" spans="1:7" customFormat="1" ht="18" customHeight="1" x14ac:dyDescent="0.25">
      <c r="A9" s="25" t="s">
        <v>9</v>
      </c>
      <c r="B9" s="43">
        <v>19505.949999999899</v>
      </c>
      <c r="C9" s="43">
        <v>0</v>
      </c>
      <c r="D9" s="43">
        <v>0</v>
      </c>
      <c r="E9" s="43">
        <v>0</v>
      </c>
      <c r="F9" s="19">
        <f>SUM(B9:E9)</f>
        <v>19505.949999999899</v>
      </c>
      <c r="G9" s="42"/>
    </row>
    <row r="10" spans="1:7" customFormat="1" ht="18" customHeight="1" x14ac:dyDescent="0.25">
      <c r="A10" s="25" t="s">
        <v>10</v>
      </c>
      <c r="B10" s="43">
        <v>6851020.5499999998</v>
      </c>
      <c r="C10" s="43">
        <v>0</v>
      </c>
      <c r="D10" s="43">
        <v>0</v>
      </c>
      <c r="E10" s="43">
        <v>0</v>
      </c>
      <c r="F10" s="19">
        <f>SUM(B10:E10)</f>
        <v>6851020.5499999998</v>
      </c>
      <c r="G10" s="42"/>
    </row>
    <row r="11" spans="1:7" customFormat="1" ht="18" customHeight="1" x14ac:dyDescent="0.25">
      <c r="A11" s="25" t="s">
        <v>11</v>
      </c>
      <c r="B11" s="44">
        <v>6145038.8499999996</v>
      </c>
      <c r="C11" s="45">
        <v>5118764.5999999996</v>
      </c>
      <c r="D11" s="45">
        <v>0</v>
      </c>
      <c r="E11" s="45">
        <v>0</v>
      </c>
      <c r="F11" s="20">
        <f>SUM(B11:E11)</f>
        <v>11263803.449999999</v>
      </c>
      <c r="G11" s="42"/>
    </row>
    <row r="12" spans="1:7" customFormat="1" ht="18" customHeight="1" x14ac:dyDescent="0.25">
      <c r="A12" s="25" t="s">
        <v>12</v>
      </c>
      <c r="B12" s="18">
        <f>SUM(B8:B11)</f>
        <v>168086187.06999999</v>
      </c>
      <c r="C12" s="18">
        <f>SUM(C8:C11)</f>
        <v>52433509.130000003</v>
      </c>
      <c r="D12" s="18">
        <f>SUM(D8:D11)</f>
        <v>0</v>
      </c>
      <c r="E12" s="18">
        <f>SUM(E8:E11)</f>
        <v>0</v>
      </c>
      <c r="F12" s="13">
        <f>SUM(F8:F11)</f>
        <v>220519696.19999999</v>
      </c>
      <c r="G12" s="42"/>
    </row>
    <row r="13" spans="1:7" customFormat="1" ht="18" customHeight="1" x14ac:dyDescent="0.25">
      <c r="A13" s="21" t="s">
        <v>13</v>
      </c>
      <c r="B13" s="9"/>
      <c r="C13" s="9"/>
      <c r="D13" s="9"/>
      <c r="E13" s="9"/>
      <c r="F13" s="10"/>
      <c r="G13" s="42"/>
    </row>
    <row r="14" spans="1:7" customFormat="1" ht="18" customHeight="1" x14ac:dyDescent="0.25">
      <c r="A14" s="21" t="s">
        <v>14</v>
      </c>
      <c r="B14" s="9"/>
      <c r="C14" s="9"/>
      <c r="D14" s="9"/>
      <c r="E14" s="9"/>
      <c r="F14" s="10"/>
      <c r="G14" s="42"/>
    </row>
    <row r="15" spans="1:7" customFormat="1" ht="18" customHeight="1" x14ac:dyDescent="0.25">
      <c r="A15" s="21" t="s">
        <v>15</v>
      </c>
      <c r="B15" s="9"/>
      <c r="C15" s="9"/>
      <c r="D15" s="9"/>
      <c r="E15" s="9"/>
      <c r="F15" s="10"/>
      <c r="G15" s="42"/>
    </row>
    <row r="16" spans="1:7" customFormat="1" ht="18" customHeight="1" x14ac:dyDescent="0.25">
      <c r="A16" s="21" t="s">
        <v>16</v>
      </c>
      <c r="B16" s="9"/>
      <c r="C16" s="9"/>
      <c r="D16" s="9"/>
      <c r="E16" s="9"/>
      <c r="F16" s="10"/>
      <c r="G16" s="42"/>
    </row>
    <row r="17" spans="1:7" customFormat="1" ht="18" customHeight="1" x14ac:dyDescent="0.25">
      <c r="A17" s="25" t="s">
        <v>17</v>
      </c>
      <c r="B17" s="18">
        <v>11423541.0599999</v>
      </c>
      <c r="C17" s="18">
        <v>0</v>
      </c>
      <c r="D17" s="18">
        <v>0</v>
      </c>
      <c r="E17" s="18">
        <v>0</v>
      </c>
      <c r="F17" s="13">
        <f>SUM(B17:E17)</f>
        <v>11423541.0599999</v>
      </c>
      <c r="G17" s="42"/>
    </row>
    <row r="18" spans="1:7" customFormat="1" ht="18" customHeight="1" x14ac:dyDescent="0.25">
      <c r="A18" s="25" t="s">
        <v>18</v>
      </c>
      <c r="B18" s="46">
        <v>36026673.32</v>
      </c>
      <c r="C18" s="46">
        <v>15619326.8799999</v>
      </c>
      <c r="D18" s="46">
        <v>0</v>
      </c>
      <c r="E18" s="46">
        <v>0</v>
      </c>
      <c r="F18" s="19">
        <f>SUM(B18:E18)</f>
        <v>51646000.199999899</v>
      </c>
      <c r="G18" s="42"/>
    </row>
    <row r="19" spans="1:7" customFormat="1" ht="18" customHeight="1" x14ac:dyDescent="0.25">
      <c r="A19" s="25" t="s">
        <v>19</v>
      </c>
      <c r="B19" s="46">
        <v>8924222.4399999902</v>
      </c>
      <c r="C19" s="46">
        <v>0</v>
      </c>
      <c r="D19" s="46">
        <v>0</v>
      </c>
      <c r="E19" s="46">
        <v>0</v>
      </c>
      <c r="F19" s="19">
        <f>SUM(B19:E19)</f>
        <v>8924222.4399999902</v>
      </c>
      <c r="G19" s="42"/>
    </row>
    <row r="20" spans="1:7" customFormat="1" ht="18" customHeight="1" x14ac:dyDescent="0.25">
      <c r="A20" s="25" t="s">
        <v>20</v>
      </c>
      <c r="B20" s="15">
        <v>-4615647.04</v>
      </c>
      <c r="C20" s="16">
        <v>0</v>
      </c>
      <c r="D20" s="16">
        <v>0</v>
      </c>
      <c r="E20" s="16">
        <v>0</v>
      </c>
      <c r="F20" s="20">
        <f>SUM(B20:E20)</f>
        <v>-4615647.04</v>
      </c>
      <c r="G20" s="42"/>
    </row>
    <row r="21" spans="1:7" customFormat="1" ht="18" customHeight="1" x14ac:dyDescent="0.25">
      <c r="A21" s="25" t="s">
        <v>21</v>
      </c>
      <c r="B21" s="18">
        <f>SUM(B17:B20)</f>
        <v>51758789.779999889</v>
      </c>
      <c r="C21" s="18">
        <f>SUM(C17:C20)</f>
        <v>15619326.8799999</v>
      </c>
      <c r="D21" s="18">
        <f>SUM(D17:D20)</f>
        <v>0</v>
      </c>
      <c r="E21" s="18">
        <f>SUM(E17:E20)</f>
        <v>0</v>
      </c>
      <c r="F21" s="13">
        <f>SUM(F17:F20)</f>
        <v>67378116.659999773</v>
      </c>
      <c r="G21" s="42"/>
    </row>
    <row r="22" spans="1:7" customFormat="1" ht="18" customHeight="1" x14ac:dyDescent="0.25">
      <c r="A22" s="21" t="s">
        <v>22</v>
      </c>
      <c r="B22" s="9"/>
      <c r="C22" s="9"/>
      <c r="D22" s="9"/>
      <c r="E22" s="9"/>
      <c r="F22" s="10"/>
      <c r="G22" s="42"/>
    </row>
    <row r="23" spans="1:7" customFormat="1" ht="18" customHeight="1" x14ac:dyDescent="0.25">
      <c r="A23" s="25" t="s">
        <v>23</v>
      </c>
      <c r="B23" s="18">
        <v>12003127.560000001</v>
      </c>
      <c r="C23" s="18">
        <v>208325.24999999901</v>
      </c>
      <c r="D23" s="18">
        <v>0</v>
      </c>
      <c r="E23" s="18">
        <v>0</v>
      </c>
      <c r="F23" s="13">
        <f t="shared" ref="F23:F37" si="0">SUM(B23:E23)</f>
        <v>12211452.809999999</v>
      </c>
      <c r="G23" s="42"/>
    </row>
    <row r="24" spans="1:7" customFormat="1" ht="18" customHeight="1" x14ac:dyDescent="0.25">
      <c r="A24" s="25" t="s">
        <v>24</v>
      </c>
      <c r="B24" s="47">
        <v>1768926.34</v>
      </c>
      <c r="C24" s="46">
        <v>0</v>
      </c>
      <c r="D24" s="46">
        <v>0</v>
      </c>
      <c r="E24" s="46">
        <v>0</v>
      </c>
      <c r="F24" s="19">
        <f t="shared" si="0"/>
        <v>1768926.34</v>
      </c>
      <c r="G24" s="42"/>
    </row>
    <row r="25" spans="1:7" customFormat="1" ht="18" customHeight="1" x14ac:dyDescent="0.25">
      <c r="A25" s="25" t="s">
        <v>25</v>
      </c>
      <c r="B25" s="47">
        <v>5964108.6099999901</v>
      </c>
      <c r="C25" s="9">
        <v>4994679.9800000004</v>
      </c>
      <c r="D25" s="46">
        <v>0</v>
      </c>
      <c r="E25" s="46">
        <v>0</v>
      </c>
      <c r="F25" s="19">
        <f t="shared" si="0"/>
        <v>10958788.589999991</v>
      </c>
      <c r="G25" s="42"/>
    </row>
    <row r="26" spans="1:7" customFormat="1" ht="18" customHeight="1" x14ac:dyDescent="0.25">
      <c r="A26" s="11" t="s">
        <v>26</v>
      </c>
      <c r="B26" s="47">
        <v>1814146.8199999901</v>
      </c>
      <c r="C26" s="9">
        <v>513135.35</v>
      </c>
      <c r="D26" s="9">
        <v>2754012.1399999899</v>
      </c>
      <c r="E26" s="46">
        <v>0</v>
      </c>
      <c r="F26" s="19">
        <f t="shared" si="0"/>
        <v>5081294.30999998</v>
      </c>
      <c r="G26" s="42"/>
    </row>
    <row r="27" spans="1:7" customFormat="1" ht="18" customHeight="1" x14ac:dyDescent="0.25">
      <c r="A27" s="25" t="s">
        <v>27</v>
      </c>
      <c r="B27" s="47">
        <v>1418004.94</v>
      </c>
      <c r="C27" s="9">
        <v>412399.59</v>
      </c>
      <c r="D27" s="9">
        <v>222155.139999999</v>
      </c>
      <c r="E27" s="46">
        <v>0</v>
      </c>
      <c r="F27" s="19">
        <f t="shared" si="0"/>
        <v>2052559.669999999</v>
      </c>
      <c r="G27" s="42"/>
    </row>
    <row r="28" spans="1:7" customFormat="1" ht="18" customHeight="1" x14ac:dyDescent="0.25">
      <c r="A28" s="25" t="s">
        <v>28</v>
      </c>
      <c r="B28" s="47">
        <v>6562557.9900000002</v>
      </c>
      <c r="C28" s="9">
        <v>698570.28</v>
      </c>
      <c r="D28" s="46">
        <v>0</v>
      </c>
      <c r="E28" s="46">
        <v>0</v>
      </c>
      <c r="F28" s="19">
        <f t="shared" si="0"/>
        <v>7261128.2700000005</v>
      </c>
      <c r="G28" s="42"/>
    </row>
    <row r="29" spans="1:7" customFormat="1" ht="18" customHeight="1" x14ac:dyDescent="0.25">
      <c r="A29" s="11" t="s">
        <v>29</v>
      </c>
      <c r="B29" s="47">
        <v>3772357.31</v>
      </c>
      <c r="C29" s="9">
        <v>1292894.80999999</v>
      </c>
      <c r="D29" s="9">
        <v>9424133.6999999993</v>
      </c>
      <c r="E29" s="46">
        <v>0</v>
      </c>
      <c r="F29" s="19">
        <f t="shared" si="0"/>
        <v>14489385.819999989</v>
      </c>
      <c r="G29" s="42"/>
    </row>
    <row r="30" spans="1:7" customFormat="1" ht="18" customHeight="1" x14ac:dyDescent="0.25">
      <c r="A30" s="25" t="s">
        <v>30</v>
      </c>
      <c r="B30" s="47">
        <v>21151422.7299999</v>
      </c>
      <c r="C30" s="9">
        <v>9598739.6899999995</v>
      </c>
      <c r="D30" s="9">
        <v>2009019.3</v>
      </c>
      <c r="E30" s="46">
        <v>0</v>
      </c>
      <c r="F30" s="19">
        <f t="shared" si="0"/>
        <v>32759181.719999898</v>
      </c>
      <c r="G30" s="42"/>
    </row>
    <row r="31" spans="1:7" customFormat="1" ht="18" customHeight="1" x14ac:dyDescent="0.25">
      <c r="A31" s="25" t="s">
        <v>31</v>
      </c>
      <c r="B31" s="47">
        <v>2148152.62</v>
      </c>
      <c r="C31" s="9">
        <v>130494.459999999</v>
      </c>
      <c r="D31" s="9">
        <v>2664490.9500000002</v>
      </c>
      <c r="E31" s="46">
        <v>0</v>
      </c>
      <c r="F31" s="19">
        <f t="shared" si="0"/>
        <v>4943138.0299999993</v>
      </c>
      <c r="G31" s="42"/>
    </row>
    <row r="32" spans="1:7" customFormat="1" ht="18" customHeight="1" x14ac:dyDescent="0.25">
      <c r="A32" s="25" t="s">
        <v>32</v>
      </c>
      <c r="B32" s="47">
        <v>1717072.18</v>
      </c>
      <c r="C32" s="46">
        <v>0</v>
      </c>
      <c r="D32" s="46">
        <v>0</v>
      </c>
      <c r="E32" s="46">
        <v>0</v>
      </c>
      <c r="F32" s="19">
        <f t="shared" si="0"/>
        <v>1717072.18</v>
      </c>
      <c r="G32" s="42"/>
    </row>
    <row r="33" spans="1:8" customFormat="1" ht="18" customHeight="1" x14ac:dyDescent="0.25">
      <c r="A33" s="11" t="s">
        <v>33</v>
      </c>
      <c r="B33" s="47">
        <v>-364493.20999999897</v>
      </c>
      <c r="C33" s="9">
        <v>-3780.85</v>
      </c>
      <c r="D33" s="46">
        <v>0</v>
      </c>
      <c r="E33" s="46">
        <v>0</v>
      </c>
      <c r="F33" s="19">
        <f t="shared" si="0"/>
        <v>-368274.05999999895</v>
      </c>
      <c r="G33" s="42"/>
      <c r="H33" s="36"/>
    </row>
    <row r="34" spans="1:8" customFormat="1" ht="18" customHeight="1" x14ac:dyDescent="0.25">
      <c r="A34" s="11" t="s">
        <v>34</v>
      </c>
      <c r="B34" s="47">
        <v>-6883413.3799999896</v>
      </c>
      <c r="C34" s="46">
        <v>0</v>
      </c>
      <c r="D34" s="46">
        <v>0</v>
      </c>
      <c r="E34" s="46">
        <v>0</v>
      </c>
      <c r="F34" s="19">
        <f t="shared" si="0"/>
        <v>-6883413.3799999896</v>
      </c>
      <c r="G34" s="42"/>
      <c r="H34" s="36"/>
    </row>
    <row r="35" spans="1:8" customFormat="1" ht="18" customHeight="1" x14ac:dyDescent="0.25">
      <c r="A35" s="25" t="s">
        <v>35</v>
      </c>
      <c r="B35" s="47">
        <v>16388999.699999999</v>
      </c>
      <c r="C35" s="9">
        <v>5359202.1500000004</v>
      </c>
      <c r="D35" s="9">
        <v>323899.78999999998</v>
      </c>
      <c r="E35" s="46">
        <v>0</v>
      </c>
      <c r="F35" s="19">
        <f t="shared" si="0"/>
        <v>22072101.640000001</v>
      </c>
      <c r="G35" s="42"/>
      <c r="H35" s="36"/>
    </row>
    <row r="36" spans="1:8" customFormat="1" ht="18" customHeight="1" x14ac:dyDescent="0.25">
      <c r="A36" s="25" t="s">
        <v>36</v>
      </c>
      <c r="B36" s="47">
        <v>0</v>
      </c>
      <c r="C36" s="46">
        <v>0</v>
      </c>
      <c r="D36" s="46">
        <v>0</v>
      </c>
      <c r="E36" s="46">
        <v>0</v>
      </c>
      <c r="F36" s="19">
        <f t="shared" si="0"/>
        <v>0</v>
      </c>
      <c r="G36" s="42"/>
      <c r="H36" s="36"/>
    </row>
    <row r="37" spans="1:8" customFormat="1" ht="18" customHeight="1" x14ac:dyDescent="0.25">
      <c r="A37" s="25" t="s">
        <v>37</v>
      </c>
      <c r="B37" s="15">
        <v>11942950.050000001</v>
      </c>
      <c r="C37" s="48">
        <v>2712972.39</v>
      </c>
      <c r="D37" s="48">
        <v>0</v>
      </c>
      <c r="E37" s="16">
        <v>0</v>
      </c>
      <c r="F37" s="20">
        <f t="shared" si="0"/>
        <v>14655922.440000001</v>
      </c>
      <c r="G37" s="42"/>
      <c r="H37" s="36"/>
    </row>
    <row r="38" spans="1:8" customFormat="1" ht="18" customHeight="1" x14ac:dyDescent="0.25">
      <c r="A38" s="21" t="s">
        <v>38</v>
      </c>
      <c r="B38" s="18">
        <f>SUM(B21:B37)</f>
        <v>131162710.0399998</v>
      </c>
      <c r="C38" s="18">
        <f>SUM(C21:C37)</f>
        <v>41536959.979999892</v>
      </c>
      <c r="D38" s="18">
        <f>SUM(D21:D37)</f>
        <v>17397711.019999988</v>
      </c>
      <c r="E38" s="18">
        <f>SUM(E21:E37)</f>
        <v>0</v>
      </c>
      <c r="F38" s="13">
        <f>SUM(F21:F37)</f>
        <v>190097381.03999966</v>
      </c>
      <c r="G38" s="42"/>
      <c r="H38" s="36"/>
    </row>
    <row r="39" spans="1:8" customFormat="1" ht="12" customHeight="1" x14ac:dyDescent="0.25">
      <c r="A39" s="25"/>
      <c r="B39" s="9"/>
      <c r="C39" s="9"/>
      <c r="D39" s="9"/>
      <c r="E39" s="9"/>
      <c r="F39" s="10"/>
      <c r="G39" s="42"/>
      <c r="H39" s="36"/>
    </row>
    <row r="40" spans="1:8" customFormat="1" ht="18" customHeight="1" x14ac:dyDescent="0.25">
      <c r="A40" s="30" t="s">
        <v>39</v>
      </c>
      <c r="B40" s="18">
        <f>B12-B38</f>
        <v>36923477.030000195</v>
      </c>
      <c r="C40" s="18">
        <f>C12-C38</f>
        <v>10896549.15000011</v>
      </c>
      <c r="D40" s="18">
        <f>D12-D38</f>
        <v>-17397711.019999988</v>
      </c>
      <c r="E40" s="18">
        <f>E12-E38</f>
        <v>0</v>
      </c>
      <c r="F40" s="13">
        <f>F12-F38</f>
        <v>30422315.160000324</v>
      </c>
      <c r="G40" s="42"/>
      <c r="H40" s="49"/>
    </row>
    <row r="41" spans="1:8" customFormat="1" ht="13.5" customHeight="1" x14ac:dyDescent="0.25">
      <c r="A41" s="25"/>
      <c r="B41" s="9"/>
      <c r="C41" s="9"/>
      <c r="D41" s="9"/>
      <c r="E41" s="9"/>
      <c r="F41" s="10"/>
      <c r="G41" s="42"/>
      <c r="H41" s="36"/>
    </row>
    <row r="42" spans="1:8" customFormat="1" ht="18" customHeight="1" x14ac:dyDescent="0.25">
      <c r="A42" s="30" t="s">
        <v>44</v>
      </c>
      <c r="B42" s="9"/>
      <c r="C42" s="9"/>
      <c r="D42" s="9"/>
      <c r="E42" s="9"/>
      <c r="F42" s="10"/>
      <c r="G42" s="42"/>
      <c r="H42" s="36"/>
    </row>
    <row r="43" spans="1:8" customFormat="1" ht="18" customHeight="1" x14ac:dyDescent="0.25">
      <c r="A43" s="25" t="s">
        <v>45</v>
      </c>
      <c r="B43" s="18">
        <v>0</v>
      </c>
      <c r="C43" s="18">
        <v>0</v>
      </c>
      <c r="D43" s="18">
        <v>0</v>
      </c>
      <c r="E43" s="18">
        <v>-7791912.5999999996</v>
      </c>
      <c r="F43" s="13">
        <f>SUM(B43:E43)</f>
        <v>-7791912.5999999996</v>
      </c>
      <c r="G43" s="42"/>
      <c r="H43" s="36"/>
    </row>
    <row r="44" spans="1:8" customFormat="1" ht="18" customHeight="1" x14ac:dyDescent="0.25">
      <c r="A44" s="50" t="s">
        <v>46</v>
      </c>
      <c r="B44" s="47">
        <v>0</v>
      </c>
      <c r="C44" s="46">
        <v>0</v>
      </c>
      <c r="D44" s="46">
        <v>0</v>
      </c>
      <c r="E44" s="18">
        <v>19272294.469999999</v>
      </c>
      <c r="F44" s="19">
        <f>SUM(B44:E44)</f>
        <v>19272294.469999999</v>
      </c>
      <c r="G44" s="42"/>
      <c r="H44" s="36"/>
    </row>
    <row r="45" spans="1:8" customFormat="1" ht="18" customHeight="1" x14ac:dyDescent="0.25">
      <c r="A45" s="50" t="s">
        <v>47</v>
      </c>
      <c r="B45" s="15">
        <v>0</v>
      </c>
      <c r="C45" s="16">
        <v>0</v>
      </c>
      <c r="D45" s="16">
        <v>0</v>
      </c>
      <c r="E45" s="51">
        <v>0</v>
      </c>
      <c r="F45" s="20">
        <v>0</v>
      </c>
      <c r="G45" s="42"/>
      <c r="H45" s="36"/>
    </row>
    <row r="46" spans="1:8" customFormat="1" ht="18" customHeight="1" x14ac:dyDescent="0.25">
      <c r="A46" s="30" t="s">
        <v>48</v>
      </c>
      <c r="B46" s="18">
        <f>SUM(B43:B45)</f>
        <v>0</v>
      </c>
      <c r="C46" s="18">
        <f>SUM(C43:C45)</f>
        <v>0</v>
      </c>
      <c r="D46" s="18">
        <f>SUM(D43:D45)</f>
        <v>0</v>
      </c>
      <c r="E46" s="18">
        <f>SUM(E43:E45)</f>
        <v>11480381.869999999</v>
      </c>
      <c r="F46" s="13">
        <f>SUM(F43:F45)</f>
        <v>11480381.869999999</v>
      </c>
      <c r="G46" s="42"/>
      <c r="H46" s="36"/>
    </row>
    <row r="47" spans="1:8" customFormat="1" ht="18" customHeight="1" x14ac:dyDescent="0.25">
      <c r="A47" s="25"/>
      <c r="B47" s="9"/>
      <c r="C47" s="9"/>
      <c r="D47" s="9"/>
      <c r="E47" s="9"/>
      <c r="F47" s="10"/>
      <c r="G47" s="42"/>
      <c r="H47" s="36"/>
    </row>
    <row r="48" spans="1:8" customFormat="1" ht="18" customHeight="1" x14ac:dyDescent="0.35">
      <c r="A48" s="52" t="s">
        <v>49</v>
      </c>
      <c r="B48" s="53">
        <f>B40-B46</f>
        <v>36923477.030000195</v>
      </c>
      <c r="C48" s="53">
        <f>C40-C46</f>
        <v>10896549.15000011</v>
      </c>
      <c r="D48" s="53">
        <f>D40-D46</f>
        <v>-17397711.019999988</v>
      </c>
      <c r="E48" s="53">
        <f>E40-E46</f>
        <v>-11480381.869999999</v>
      </c>
      <c r="F48" s="54">
        <f>F40-F46</f>
        <v>18941933.290000327</v>
      </c>
      <c r="G48" s="42"/>
      <c r="H48" s="36"/>
    </row>
    <row r="49" spans="1:7" customFormat="1" ht="9.9499999999999993" customHeight="1" x14ac:dyDescent="0.25">
      <c r="A49" s="55"/>
      <c r="B49" s="56"/>
      <c r="C49" s="56"/>
      <c r="D49" s="56"/>
      <c r="E49" s="56"/>
      <c r="F49" s="57"/>
      <c r="G49" s="42"/>
    </row>
    <row r="50" spans="1:7" customFormat="1" ht="18" customHeight="1" x14ac:dyDescent="0.25">
      <c r="B50" s="36"/>
      <c r="C50" s="36"/>
      <c r="D50" s="36"/>
      <c r="E50" s="36"/>
      <c r="F50" s="36"/>
      <c r="G50" s="42"/>
    </row>
    <row r="51" spans="1:7" customFormat="1" ht="18" customHeight="1" x14ac:dyDescent="0.25">
      <c r="B51" s="36"/>
      <c r="C51" s="36"/>
      <c r="D51" s="36"/>
      <c r="E51" s="36"/>
      <c r="F51" s="36"/>
      <c r="G51" s="42"/>
    </row>
    <row r="52" spans="1:7" customFormat="1" ht="18" customHeight="1" x14ac:dyDescent="0.25">
      <c r="B52" s="36"/>
      <c r="C52" s="36"/>
      <c r="D52" s="36"/>
      <c r="E52" s="36"/>
      <c r="F52" s="36"/>
      <c r="G52" s="42"/>
    </row>
    <row r="53" spans="1:7" customFormat="1" ht="18" customHeight="1" x14ac:dyDescent="0.25">
      <c r="B53" s="36"/>
      <c r="C53" s="36"/>
      <c r="D53" s="36"/>
      <c r="E53" s="36"/>
      <c r="F53" s="36"/>
      <c r="G53" s="42"/>
    </row>
    <row r="54" spans="1:7" customFormat="1" ht="18" customHeight="1" x14ac:dyDescent="0.25">
      <c r="B54" s="36"/>
      <c r="C54" s="36"/>
      <c r="D54" s="36"/>
      <c r="E54" s="36"/>
      <c r="F54" s="36"/>
      <c r="G54" s="42"/>
    </row>
    <row r="55" spans="1:7" customFormat="1" ht="18" customHeight="1" x14ac:dyDescent="0.25">
      <c r="B55" s="36"/>
      <c r="C55" s="36"/>
      <c r="D55" s="36"/>
      <c r="E55" s="36"/>
      <c r="F55" s="36"/>
      <c r="G55" s="42"/>
    </row>
    <row r="56" spans="1:7" customFormat="1" ht="18" customHeight="1" x14ac:dyDescent="0.25">
      <c r="B56" s="36"/>
      <c r="C56" s="36"/>
      <c r="D56" s="36"/>
      <c r="E56" s="36"/>
      <c r="F56" s="36"/>
      <c r="G56" s="42"/>
    </row>
    <row r="57" spans="1:7" customFormat="1" ht="18" customHeight="1" x14ac:dyDescent="0.25">
      <c r="B57" s="36"/>
      <c r="C57" s="36"/>
      <c r="D57" s="36"/>
      <c r="E57" s="36"/>
      <c r="F57" s="36"/>
      <c r="G57" s="42"/>
    </row>
    <row r="58" spans="1:7" customFormat="1" ht="18" customHeight="1" x14ac:dyDescent="0.25">
      <c r="B58" s="36"/>
      <c r="C58" s="36"/>
      <c r="D58" s="36"/>
      <c r="E58" s="36"/>
      <c r="F58" s="36"/>
      <c r="G58" s="42"/>
    </row>
    <row r="59" spans="1:7" customFormat="1" ht="18" customHeight="1" x14ac:dyDescent="0.25">
      <c r="B59" s="36"/>
      <c r="C59" s="36"/>
      <c r="D59" s="36"/>
      <c r="E59" s="36"/>
      <c r="F59" s="36"/>
      <c r="G59" s="42"/>
    </row>
    <row r="60" spans="1:7" customFormat="1" ht="18" customHeight="1" x14ac:dyDescent="0.25">
      <c r="B60" s="36"/>
      <c r="C60" s="36"/>
      <c r="D60" s="36"/>
      <c r="E60" s="36"/>
      <c r="F60" s="36"/>
      <c r="G60" s="42"/>
    </row>
    <row r="61" spans="1:7" customFormat="1" ht="18" customHeight="1" x14ac:dyDescent="0.25">
      <c r="B61" s="36"/>
      <c r="C61" s="36"/>
      <c r="D61" s="36"/>
      <c r="E61" s="36"/>
      <c r="F61" s="36"/>
      <c r="G61" s="42"/>
    </row>
    <row r="62" spans="1:7" customFormat="1" ht="18" customHeight="1" x14ac:dyDescent="0.25">
      <c r="B62" s="36"/>
      <c r="C62" s="36"/>
      <c r="D62" s="36"/>
      <c r="E62" s="36"/>
      <c r="F62" s="36"/>
      <c r="G62" s="42"/>
    </row>
    <row r="63" spans="1:7" customFormat="1" ht="18" customHeight="1" x14ac:dyDescent="0.25">
      <c r="B63" s="36"/>
      <c r="C63" s="36"/>
      <c r="D63" s="36"/>
      <c r="E63" s="36"/>
      <c r="F63" s="36"/>
      <c r="G63" s="42"/>
    </row>
    <row r="64" spans="1:7" customFormat="1" ht="18" customHeight="1" x14ac:dyDescent="0.25">
      <c r="B64" s="36"/>
      <c r="C64" s="36"/>
      <c r="D64" s="36"/>
      <c r="E64" s="36"/>
      <c r="F64" s="36"/>
      <c r="G64" s="42"/>
    </row>
    <row r="65" spans="7:7" customFormat="1" ht="18" customHeight="1" x14ac:dyDescent="0.25">
      <c r="G65" s="42"/>
    </row>
    <row r="66" spans="7:7" customFormat="1" ht="18" customHeight="1" x14ac:dyDescent="0.25">
      <c r="G66" s="42"/>
    </row>
    <row r="67" spans="7:7" customFormat="1" ht="18" customHeight="1" x14ac:dyDescent="0.25">
      <c r="G67" s="42"/>
    </row>
    <row r="68" spans="7:7" customFormat="1" ht="18" customHeight="1" x14ac:dyDescent="0.25">
      <c r="G68" s="42"/>
    </row>
    <row r="69" spans="7:7" customFormat="1" ht="18" customHeight="1" x14ac:dyDescent="0.25">
      <c r="G69" s="42"/>
    </row>
  </sheetData>
  <pageMargins left="0.7" right="0.7" top="0.75" bottom="0.75" header="0.3" footer="0.3"/>
  <pageSetup scale="78" fitToHeight="0" orientation="portrait" r:id="rId1"/>
  <headerFooter>
    <oddFooter>&amp;R&amp;"Arial,Regular"&amp;9&amp;A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K324"/>
  <sheetViews>
    <sheetView workbookViewId="0">
      <pane ySplit="4" topLeftCell="A178" activePane="bottomLeft" state="frozen"/>
      <selection activeCell="G10" sqref="G10"/>
      <selection pane="bottomLeft" activeCell="G10" sqref="G10"/>
    </sheetView>
  </sheetViews>
  <sheetFormatPr defaultRowHeight="15" outlineLevelCol="1" x14ac:dyDescent="0.25"/>
  <cols>
    <col min="1" max="1" width="52.85546875" customWidth="1"/>
    <col min="2" max="4" width="15" style="89" customWidth="1"/>
    <col min="5" max="8" width="15" style="89" hidden="1" customWidth="1" outlineLevel="1"/>
    <col min="9" max="9" width="15" style="89" customWidth="1" collapsed="1"/>
    <col min="10" max="10" width="15" style="89" customWidth="1"/>
  </cols>
  <sheetData>
    <row r="1" spans="1:10" x14ac:dyDescent="0.25">
      <c r="A1" s="58" t="s">
        <v>0</v>
      </c>
      <c r="B1" s="59"/>
      <c r="C1" s="59"/>
      <c r="D1" s="59"/>
      <c r="E1" s="59"/>
      <c r="F1" s="59"/>
      <c r="G1" s="59"/>
      <c r="H1" s="59"/>
      <c r="I1" s="59"/>
      <c r="J1" s="59"/>
    </row>
    <row r="2" spans="1:10" x14ac:dyDescent="0.25">
      <c r="A2" s="58" t="s">
        <v>50</v>
      </c>
      <c r="B2" s="59"/>
      <c r="C2" s="59"/>
      <c r="D2" s="59"/>
      <c r="E2" s="59"/>
      <c r="F2" s="59"/>
      <c r="G2" s="59"/>
      <c r="H2" s="59"/>
      <c r="I2" s="59"/>
      <c r="J2" s="59"/>
    </row>
    <row r="3" spans="1:10" x14ac:dyDescent="0.25">
      <c r="A3" s="58" t="str">
        <f>Allocated!A3</f>
        <v>FOR THE MONTH ENDED MAY 31, 2016</v>
      </c>
      <c r="B3" s="59"/>
      <c r="C3" s="59"/>
      <c r="D3" s="59"/>
      <c r="E3" s="59"/>
      <c r="F3" s="59"/>
      <c r="G3" s="59"/>
      <c r="H3" s="59"/>
      <c r="I3" s="59"/>
      <c r="J3" s="59"/>
    </row>
    <row r="4" spans="1:10" ht="24" customHeight="1" x14ac:dyDescent="0.25">
      <c r="A4" s="60" t="s">
        <v>51</v>
      </c>
      <c r="B4" s="61" t="s">
        <v>4</v>
      </c>
      <c r="C4" s="61" t="s">
        <v>52</v>
      </c>
      <c r="D4" s="61" t="s">
        <v>41</v>
      </c>
      <c r="E4" s="61" t="s">
        <v>53</v>
      </c>
      <c r="F4" s="61" t="s">
        <v>54</v>
      </c>
      <c r="G4" s="61" t="s">
        <v>55</v>
      </c>
      <c r="H4" s="61" t="s">
        <v>56</v>
      </c>
      <c r="I4" s="61" t="s">
        <v>57</v>
      </c>
      <c r="J4" s="61"/>
    </row>
    <row r="5" spans="1:10" x14ac:dyDescent="0.25">
      <c r="B5" s="62"/>
      <c r="C5" s="62"/>
      <c r="D5" s="62"/>
      <c r="E5" s="62"/>
      <c r="F5" s="62"/>
      <c r="G5" s="62"/>
      <c r="H5" s="62"/>
      <c r="I5" s="62"/>
      <c r="J5" s="62"/>
    </row>
    <row r="6" spans="1:10" x14ac:dyDescent="0.25">
      <c r="A6" s="63" t="s">
        <v>58</v>
      </c>
      <c r="B6" s="64"/>
      <c r="C6" s="64"/>
      <c r="D6" s="64"/>
      <c r="E6" s="64"/>
      <c r="F6" s="64"/>
      <c r="G6" s="64"/>
      <c r="H6" s="64"/>
      <c r="I6" s="64"/>
      <c r="J6" s="64"/>
    </row>
    <row r="7" spans="1:10" x14ac:dyDescent="0.25">
      <c r="A7" s="65" t="s">
        <v>59</v>
      </c>
      <c r="B7" s="64"/>
      <c r="C7" s="64"/>
      <c r="D7" s="64"/>
      <c r="E7" s="64"/>
      <c r="F7" s="64"/>
      <c r="G7" s="64"/>
      <c r="H7" s="64"/>
      <c r="I7" s="64"/>
      <c r="J7" s="64"/>
    </row>
    <row r="8" spans="1:10" x14ac:dyDescent="0.25">
      <c r="A8" s="63" t="s">
        <v>60</v>
      </c>
      <c r="B8" s="66">
        <v>78731858.510000005</v>
      </c>
      <c r="C8" s="66">
        <v>0</v>
      </c>
      <c r="D8" s="66">
        <v>0</v>
      </c>
      <c r="E8" s="67">
        <v>0</v>
      </c>
      <c r="F8" s="67">
        <v>0</v>
      </c>
      <c r="G8" s="67">
        <v>78731858.510000005</v>
      </c>
      <c r="H8" s="67">
        <v>0</v>
      </c>
      <c r="I8" s="66">
        <v>78731858.510000005</v>
      </c>
      <c r="J8" s="66"/>
    </row>
    <row r="9" spans="1:10" x14ac:dyDescent="0.25">
      <c r="A9" s="63" t="s">
        <v>61</v>
      </c>
      <c r="B9" s="68">
        <v>74399845.780000001</v>
      </c>
      <c r="C9" s="68">
        <v>0</v>
      </c>
      <c r="D9" s="68">
        <v>0</v>
      </c>
      <c r="E9" s="67">
        <v>0</v>
      </c>
      <c r="F9" s="67">
        <v>0</v>
      </c>
      <c r="G9" s="67">
        <v>74399845.780000001</v>
      </c>
      <c r="H9" s="67">
        <v>0</v>
      </c>
      <c r="I9" s="68">
        <v>74399845.780000001</v>
      </c>
      <c r="J9" s="68"/>
    </row>
    <row r="10" spans="1:10" x14ac:dyDescent="0.25">
      <c r="A10" s="63" t="s">
        <v>62</v>
      </c>
      <c r="B10" s="68">
        <v>1938917.43</v>
      </c>
      <c r="C10" s="68">
        <v>0</v>
      </c>
      <c r="D10" s="68">
        <v>0</v>
      </c>
      <c r="E10" s="67">
        <v>0</v>
      </c>
      <c r="F10" s="67">
        <v>0</v>
      </c>
      <c r="G10" s="67">
        <v>1938917.43</v>
      </c>
      <c r="H10" s="67">
        <v>0</v>
      </c>
      <c r="I10" s="68">
        <v>1938917.43</v>
      </c>
      <c r="J10" s="68"/>
    </row>
    <row r="11" spans="1:10" x14ac:dyDescent="0.25">
      <c r="A11" s="63" t="s">
        <v>63</v>
      </c>
      <c r="B11" s="68">
        <v>0</v>
      </c>
      <c r="C11" s="68">
        <v>30287404.829999998</v>
      </c>
      <c r="D11" s="68">
        <v>0</v>
      </c>
      <c r="E11" s="67">
        <v>0</v>
      </c>
      <c r="F11" s="67">
        <v>0</v>
      </c>
      <c r="G11" s="67">
        <v>0</v>
      </c>
      <c r="H11" s="67">
        <v>30287404.829999998</v>
      </c>
      <c r="I11" s="68">
        <v>30287404.829999998</v>
      </c>
      <c r="J11" s="68"/>
    </row>
    <row r="12" spans="1:10" x14ac:dyDescent="0.25">
      <c r="A12" s="63" t="s">
        <v>64</v>
      </c>
      <c r="B12" s="68">
        <v>0</v>
      </c>
      <c r="C12" s="68">
        <v>15374652.32</v>
      </c>
      <c r="D12" s="68">
        <v>0</v>
      </c>
      <c r="E12" s="67">
        <v>0</v>
      </c>
      <c r="F12" s="67">
        <v>0</v>
      </c>
      <c r="G12" s="67">
        <v>0</v>
      </c>
      <c r="H12" s="67">
        <v>15374652.32</v>
      </c>
      <c r="I12" s="68">
        <v>15374652.32</v>
      </c>
      <c r="J12" s="68"/>
    </row>
    <row r="13" spans="1:10" x14ac:dyDescent="0.25">
      <c r="A13" s="69" t="s">
        <v>65</v>
      </c>
      <c r="B13" s="70">
        <v>0</v>
      </c>
      <c r="C13" s="70">
        <v>1652687.38</v>
      </c>
      <c r="D13" s="70">
        <v>0</v>
      </c>
      <c r="E13" s="67">
        <v>0</v>
      </c>
      <c r="F13" s="67">
        <v>0</v>
      </c>
      <c r="G13" s="67">
        <v>0</v>
      </c>
      <c r="H13" s="67">
        <v>1652687.38</v>
      </c>
      <c r="I13" s="70">
        <v>1652687.38</v>
      </c>
      <c r="J13" s="70"/>
    </row>
    <row r="14" spans="1:10" x14ac:dyDescent="0.25">
      <c r="A14" s="63" t="s">
        <v>66</v>
      </c>
      <c r="B14" s="71">
        <v>155070621.72</v>
      </c>
      <c r="C14" s="71">
        <v>47314744.530000001</v>
      </c>
      <c r="D14" s="71">
        <v>0</v>
      </c>
      <c r="E14" s="72">
        <v>0</v>
      </c>
      <c r="F14" s="72">
        <v>0</v>
      </c>
      <c r="G14" s="72">
        <v>155070621.72</v>
      </c>
      <c r="H14" s="72">
        <v>47314744.530000001</v>
      </c>
      <c r="I14" s="71">
        <v>202385366.25</v>
      </c>
      <c r="J14" s="71"/>
    </row>
    <row r="15" spans="1:10" x14ac:dyDescent="0.25">
      <c r="A15" s="65" t="s">
        <v>67</v>
      </c>
      <c r="B15" s="64"/>
      <c r="C15" s="64"/>
      <c r="D15" s="64"/>
      <c r="E15"/>
      <c r="F15"/>
      <c r="G15"/>
      <c r="H15"/>
      <c r="I15" s="64"/>
      <c r="J15" s="64"/>
    </row>
    <row r="16" spans="1:10" x14ac:dyDescent="0.25">
      <c r="A16" s="69" t="s">
        <v>68</v>
      </c>
      <c r="B16" s="70">
        <v>19505.949999999899</v>
      </c>
      <c r="C16" s="70">
        <v>0</v>
      </c>
      <c r="D16" s="70">
        <v>0</v>
      </c>
      <c r="E16" s="67">
        <v>0</v>
      </c>
      <c r="F16" s="67">
        <v>0</v>
      </c>
      <c r="G16" s="67">
        <v>19505.949999999899</v>
      </c>
      <c r="H16" s="67">
        <v>0</v>
      </c>
      <c r="I16" s="70">
        <v>19505.949999999899</v>
      </c>
      <c r="J16" s="70"/>
    </row>
    <row r="17" spans="1:10" x14ac:dyDescent="0.25">
      <c r="A17" s="63" t="s">
        <v>69</v>
      </c>
      <c r="B17" s="71">
        <v>19505.949999999899</v>
      </c>
      <c r="C17" s="71">
        <v>0</v>
      </c>
      <c r="D17" s="71">
        <v>0</v>
      </c>
      <c r="E17" s="72">
        <v>0</v>
      </c>
      <c r="F17" s="72">
        <v>0</v>
      </c>
      <c r="G17" s="72">
        <v>19505.949999999899</v>
      </c>
      <c r="H17" s="72">
        <v>0</v>
      </c>
      <c r="I17" s="71">
        <v>19505.949999999899</v>
      </c>
      <c r="J17" s="71"/>
    </row>
    <row r="18" spans="1:10" x14ac:dyDescent="0.25">
      <c r="A18" s="65" t="s">
        <v>70</v>
      </c>
      <c r="B18" s="64"/>
      <c r="C18" s="64"/>
      <c r="D18" s="64"/>
      <c r="E18"/>
      <c r="F18"/>
      <c r="G18"/>
      <c r="H18"/>
      <c r="I18" s="64"/>
      <c r="J18" s="64"/>
    </row>
    <row r="19" spans="1:10" x14ac:dyDescent="0.25">
      <c r="A19" s="63" t="s">
        <v>71</v>
      </c>
      <c r="B19" s="68">
        <v>3232676.15</v>
      </c>
      <c r="C19" s="68">
        <v>0</v>
      </c>
      <c r="D19" s="68">
        <v>0</v>
      </c>
      <c r="E19" s="67">
        <v>0</v>
      </c>
      <c r="F19" s="67">
        <v>0</v>
      </c>
      <c r="G19" s="67">
        <v>3232676.15</v>
      </c>
      <c r="H19" s="67">
        <v>0</v>
      </c>
      <c r="I19" s="68">
        <v>3232676.15</v>
      </c>
      <c r="J19" s="68"/>
    </row>
    <row r="20" spans="1:10" x14ac:dyDescent="0.25">
      <c r="A20" s="69" t="s">
        <v>72</v>
      </c>
      <c r="B20" s="68">
        <v>3618344.4</v>
      </c>
      <c r="C20" s="68">
        <v>0</v>
      </c>
      <c r="D20" s="68">
        <v>0</v>
      </c>
      <c r="E20" s="67">
        <v>0</v>
      </c>
      <c r="F20" s="67">
        <v>0</v>
      </c>
      <c r="G20" s="67">
        <v>3618344.4</v>
      </c>
      <c r="H20" s="67">
        <v>0</v>
      </c>
      <c r="I20" s="68">
        <v>3618344.4</v>
      </c>
      <c r="J20" s="68"/>
    </row>
    <row r="21" spans="1:10" x14ac:dyDescent="0.25">
      <c r="A21" s="63" t="s">
        <v>73</v>
      </c>
      <c r="B21" s="73">
        <v>6851020.5499999998</v>
      </c>
      <c r="C21" s="73">
        <v>0</v>
      </c>
      <c r="D21" s="73">
        <v>0</v>
      </c>
      <c r="E21" s="72">
        <v>0</v>
      </c>
      <c r="F21" s="72">
        <v>0</v>
      </c>
      <c r="G21" s="72">
        <v>6851020.5499999998</v>
      </c>
      <c r="H21" s="72">
        <v>0</v>
      </c>
      <c r="I21" s="73">
        <v>6851020.5499999998</v>
      </c>
      <c r="J21" s="73"/>
    </row>
    <row r="22" spans="1:10" x14ac:dyDescent="0.25">
      <c r="A22" s="65" t="s">
        <v>74</v>
      </c>
      <c r="B22" s="64"/>
      <c r="C22" s="64"/>
      <c r="D22" s="64"/>
      <c r="E22"/>
      <c r="F22"/>
      <c r="G22"/>
      <c r="H22"/>
      <c r="I22" s="64"/>
      <c r="J22" s="64"/>
    </row>
    <row r="23" spans="1:10" x14ac:dyDescent="0.25">
      <c r="A23" s="63" t="s">
        <v>75</v>
      </c>
      <c r="B23" s="68">
        <v>0</v>
      </c>
      <c r="C23" s="68">
        <v>0</v>
      </c>
      <c r="D23" s="68">
        <v>0</v>
      </c>
      <c r="E23" s="67">
        <v>0</v>
      </c>
      <c r="F23" s="67">
        <v>0</v>
      </c>
      <c r="G23" s="67">
        <v>0</v>
      </c>
      <c r="H23" s="67">
        <v>0</v>
      </c>
      <c r="I23" s="68">
        <v>0</v>
      </c>
      <c r="J23" s="68"/>
    </row>
    <row r="24" spans="1:10" x14ac:dyDescent="0.25">
      <c r="A24" s="63" t="s">
        <v>76</v>
      </c>
      <c r="B24" s="68">
        <v>252260.62</v>
      </c>
      <c r="C24" s="68">
        <v>0</v>
      </c>
      <c r="D24" s="68">
        <v>0</v>
      </c>
      <c r="E24" s="67">
        <v>0</v>
      </c>
      <c r="F24" s="67">
        <v>0</v>
      </c>
      <c r="G24" s="67">
        <v>252260.62</v>
      </c>
      <c r="H24" s="67">
        <v>0</v>
      </c>
      <c r="I24" s="68">
        <v>252260.62</v>
      </c>
      <c r="J24" s="68"/>
    </row>
    <row r="25" spans="1:10" x14ac:dyDescent="0.25">
      <c r="A25" s="63" t="s">
        <v>77</v>
      </c>
      <c r="B25" s="68">
        <v>1078172.1199999901</v>
      </c>
      <c r="C25" s="68">
        <v>0</v>
      </c>
      <c r="D25" s="68">
        <v>0</v>
      </c>
      <c r="E25" s="67">
        <v>0</v>
      </c>
      <c r="F25" s="67">
        <v>0</v>
      </c>
      <c r="G25" s="67">
        <v>1078172.1199999901</v>
      </c>
      <c r="H25" s="67">
        <v>0</v>
      </c>
      <c r="I25" s="68">
        <v>1078172.1199999901</v>
      </c>
      <c r="J25" s="68"/>
    </row>
    <row r="26" spans="1:10" x14ac:dyDescent="0.25">
      <c r="A26" s="63" t="s">
        <v>78</v>
      </c>
      <c r="B26" s="68">
        <v>1581677.52999999</v>
      </c>
      <c r="C26" s="68">
        <v>0</v>
      </c>
      <c r="D26" s="68">
        <v>0</v>
      </c>
      <c r="E26" s="67">
        <v>0</v>
      </c>
      <c r="F26" s="67">
        <v>0</v>
      </c>
      <c r="G26" s="67">
        <v>1581677.52999999</v>
      </c>
      <c r="H26" s="67">
        <v>0</v>
      </c>
      <c r="I26" s="68">
        <v>1581677.52999999</v>
      </c>
      <c r="J26" s="68"/>
    </row>
    <row r="27" spans="1:10" x14ac:dyDescent="0.25">
      <c r="A27" s="63" t="s">
        <v>79</v>
      </c>
      <c r="B27" s="68">
        <v>643406.99</v>
      </c>
      <c r="C27" s="68">
        <v>0</v>
      </c>
      <c r="D27" s="68">
        <v>0</v>
      </c>
      <c r="E27" s="67">
        <v>0</v>
      </c>
      <c r="F27" s="67">
        <v>0</v>
      </c>
      <c r="G27" s="67">
        <v>643406.99</v>
      </c>
      <c r="H27" s="67">
        <v>0</v>
      </c>
      <c r="I27" s="68">
        <v>643406.99</v>
      </c>
      <c r="J27" s="68"/>
    </row>
    <row r="28" spans="1:10" x14ac:dyDescent="0.25">
      <c r="A28" s="63" t="s">
        <v>80</v>
      </c>
      <c r="B28" s="68">
        <v>0</v>
      </c>
      <c r="C28" s="68">
        <v>0</v>
      </c>
      <c r="D28" s="68">
        <v>0</v>
      </c>
      <c r="E28" s="67">
        <v>0</v>
      </c>
      <c r="F28" s="67">
        <v>0</v>
      </c>
      <c r="G28" s="67">
        <v>0</v>
      </c>
      <c r="H28" s="67">
        <v>0</v>
      </c>
      <c r="I28" s="68">
        <v>0</v>
      </c>
      <c r="J28" s="68"/>
    </row>
    <row r="29" spans="1:10" x14ac:dyDescent="0.25">
      <c r="A29" s="63" t="s">
        <v>81</v>
      </c>
      <c r="B29" s="68">
        <v>2589521.59</v>
      </c>
      <c r="C29" s="68">
        <v>0</v>
      </c>
      <c r="D29" s="68">
        <v>0</v>
      </c>
      <c r="E29" s="67">
        <v>0</v>
      </c>
      <c r="F29" s="67">
        <v>0</v>
      </c>
      <c r="G29" s="67">
        <v>2589521.59</v>
      </c>
      <c r="H29" s="67">
        <v>0</v>
      </c>
      <c r="I29" s="68">
        <v>2589521.59</v>
      </c>
      <c r="J29" s="68"/>
    </row>
    <row r="30" spans="1:10" x14ac:dyDescent="0.25">
      <c r="A30" s="63" t="s">
        <v>82</v>
      </c>
      <c r="B30" s="68">
        <v>0</v>
      </c>
      <c r="C30" s="68">
        <v>96247.13</v>
      </c>
      <c r="D30" s="68">
        <v>0</v>
      </c>
      <c r="E30" s="67">
        <v>0</v>
      </c>
      <c r="F30" s="67">
        <v>0</v>
      </c>
      <c r="G30" s="67">
        <v>0</v>
      </c>
      <c r="H30" s="67">
        <v>96247.13</v>
      </c>
      <c r="I30" s="68">
        <v>96247.13</v>
      </c>
      <c r="J30" s="68"/>
    </row>
    <row r="31" spans="1:10" x14ac:dyDescent="0.25">
      <c r="A31" s="63" t="s">
        <v>83</v>
      </c>
      <c r="B31" s="68">
        <v>0</v>
      </c>
      <c r="C31" s="68">
        <v>92092.609999999899</v>
      </c>
      <c r="D31" s="68">
        <v>0</v>
      </c>
      <c r="E31" s="67">
        <v>0</v>
      </c>
      <c r="F31" s="67">
        <v>0</v>
      </c>
      <c r="G31" s="67">
        <v>0</v>
      </c>
      <c r="H31" s="67">
        <v>92092.609999999899</v>
      </c>
      <c r="I31" s="68">
        <v>92092.609999999899</v>
      </c>
      <c r="J31" s="68"/>
    </row>
    <row r="32" spans="1:10" x14ac:dyDescent="0.25">
      <c r="A32" s="63" t="s">
        <v>84</v>
      </c>
      <c r="B32" s="68">
        <v>0</v>
      </c>
      <c r="C32" s="68">
        <v>81668.75</v>
      </c>
      <c r="D32" s="68">
        <v>0</v>
      </c>
      <c r="E32" s="67">
        <v>0</v>
      </c>
      <c r="F32" s="67">
        <v>0</v>
      </c>
      <c r="G32" s="67">
        <v>0</v>
      </c>
      <c r="H32" s="67">
        <v>81668.75</v>
      </c>
      <c r="I32" s="68">
        <v>81668.75</v>
      </c>
      <c r="J32" s="68"/>
    </row>
    <row r="33" spans="1:10" x14ac:dyDescent="0.25">
      <c r="A33" s="63" t="s">
        <v>85</v>
      </c>
      <c r="B33" s="68">
        <v>0</v>
      </c>
      <c r="C33" s="68">
        <v>576716.78999999899</v>
      </c>
      <c r="D33" s="68">
        <v>0</v>
      </c>
      <c r="E33" s="67">
        <v>0</v>
      </c>
      <c r="F33" s="67">
        <v>0</v>
      </c>
      <c r="G33" s="67">
        <v>0</v>
      </c>
      <c r="H33" s="67">
        <v>576716.78999999899</v>
      </c>
      <c r="I33" s="68">
        <v>576716.78999999899</v>
      </c>
      <c r="J33" s="68"/>
    </row>
    <row r="34" spans="1:10" x14ac:dyDescent="0.25">
      <c r="A34" s="69" t="s">
        <v>86</v>
      </c>
      <c r="B34" s="68">
        <v>0</v>
      </c>
      <c r="C34" s="68">
        <v>4272039.3199999901</v>
      </c>
      <c r="D34" s="68">
        <v>0</v>
      </c>
      <c r="E34" s="67">
        <v>0</v>
      </c>
      <c r="F34" s="67">
        <v>0</v>
      </c>
      <c r="G34" s="67">
        <v>0</v>
      </c>
      <c r="H34" s="67">
        <v>4272039.3199999901</v>
      </c>
      <c r="I34" s="68">
        <v>4272039.3199999901</v>
      </c>
      <c r="J34" s="68"/>
    </row>
    <row r="35" spans="1:10" x14ac:dyDescent="0.25">
      <c r="A35" s="74" t="s">
        <v>87</v>
      </c>
      <c r="B35" s="73">
        <v>6145038.8499999996</v>
      </c>
      <c r="C35" s="73">
        <v>5118764.5999999996</v>
      </c>
      <c r="D35" s="73">
        <v>0</v>
      </c>
      <c r="E35" s="72">
        <v>0</v>
      </c>
      <c r="F35" s="72">
        <v>0</v>
      </c>
      <c r="G35" s="72">
        <v>6145038.8499999996</v>
      </c>
      <c r="H35" s="72">
        <v>5118764.5999999996</v>
      </c>
      <c r="I35" s="73">
        <v>11263803.449999999</v>
      </c>
      <c r="J35" s="73"/>
    </row>
    <row r="36" spans="1:10" ht="15.75" thickBot="1" x14ac:dyDescent="0.3">
      <c r="A36" s="75" t="s">
        <v>88</v>
      </c>
      <c r="B36" s="76">
        <v>168086187.06999999</v>
      </c>
      <c r="C36" s="76">
        <v>52433509.130000003</v>
      </c>
      <c r="D36" s="76">
        <v>0</v>
      </c>
      <c r="E36" s="77">
        <v>0</v>
      </c>
      <c r="F36" s="77">
        <v>0</v>
      </c>
      <c r="G36" s="77">
        <v>168086187.06999999</v>
      </c>
      <c r="H36" s="77">
        <v>52433509.130000003</v>
      </c>
      <c r="I36" s="76">
        <v>220519696.19999999</v>
      </c>
      <c r="J36" s="76"/>
    </row>
    <row r="37" spans="1:10" ht="6" customHeight="1" thickTop="1" x14ac:dyDescent="0.25">
      <c r="A37" s="78"/>
      <c r="B37" s="64"/>
      <c r="C37" s="64"/>
      <c r="D37" s="64"/>
      <c r="E37"/>
      <c r="F37"/>
      <c r="G37"/>
      <c r="H37"/>
      <c r="I37" s="64"/>
      <c r="J37" s="64"/>
    </row>
    <row r="38" spans="1:10" x14ac:dyDescent="0.25">
      <c r="A38" s="79" t="s">
        <v>89</v>
      </c>
      <c r="B38" s="64"/>
      <c r="C38" s="64"/>
      <c r="D38" s="64"/>
      <c r="E38"/>
      <c r="F38"/>
      <c r="G38"/>
      <c r="H38"/>
      <c r="I38" s="64"/>
      <c r="J38" s="64"/>
    </row>
    <row r="39" spans="1:10" x14ac:dyDescent="0.25">
      <c r="A39" s="65" t="s">
        <v>90</v>
      </c>
      <c r="B39" s="64"/>
      <c r="C39" s="64"/>
      <c r="D39" s="64"/>
      <c r="E39"/>
      <c r="F39"/>
      <c r="G39"/>
      <c r="H39"/>
      <c r="I39" s="64"/>
      <c r="J39" s="64"/>
    </row>
    <row r="40" spans="1:10" x14ac:dyDescent="0.25">
      <c r="A40" s="63" t="s">
        <v>91</v>
      </c>
      <c r="B40" s="68">
        <v>5137474.97</v>
      </c>
      <c r="C40" s="68">
        <v>0</v>
      </c>
      <c r="D40" s="68">
        <v>0</v>
      </c>
      <c r="E40" s="67">
        <v>0</v>
      </c>
      <c r="F40" s="67">
        <v>0</v>
      </c>
      <c r="G40" s="67">
        <v>5137474.97</v>
      </c>
      <c r="H40" s="67">
        <v>0</v>
      </c>
      <c r="I40" s="68">
        <v>5137474.97</v>
      </c>
      <c r="J40" s="68"/>
    </row>
    <row r="41" spans="1:10" x14ac:dyDescent="0.25">
      <c r="A41" s="69" t="s">
        <v>92</v>
      </c>
      <c r="B41" s="68">
        <v>6286066.0899999999</v>
      </c>
      <c r="C41" s="68">
        <v>0</v>
      </c>
      <c r="D41" s="68">
        <v>0</v>
      </c>
      <c r="E41" s="67">
        <v>0</v>
      </c>
      <c r="F41" s="67">
        <v>0</v>
      </c>
      <c r="G41" s="67">
        <v>6286066.0899999999</v>
      </c>
      <c r="H41" s="67">
        <v>0</v>
      </c>
      <c r="I41" s="68">
        <v>6286066.0899999999</v>
      </c>
      <c r="J41" s="68"/>
    </row>
    <row r="42" spans="1:10" x14ac:dyDescent="0.25">
      <c r="A42" s="63" t="s">
        <v>93</v>
      </c>
      <c r="B42" s="73">
        <v>11423541.0599999</v>
      </c>
      <c r="C42" s="73">
        <v>0</v>
      </c>
      <c r="D42" s="73">
        <v>0</v>
      </c>
      <c r="E42" s="72">
        <v>0</v>
      </c>
      <c r="F42" s="72">
        <v>0</v>
      </c>
      <c r="G42" s="72">
        <v>11423541.0599999</v>
      </c>
      <c r="H42" s="72">
        <v>0</v>
      </c>
      <c r="I42" s="73">
        <v>11423541.0599999</v>
      </c>
      <c r="J42" s="73"/>
    </row>
    <row r="43" spans="1:10" x14ac:dyDescent="0.25">
      <c r="A43" s="65" t="s">
        <v>94</v>
      </c>
      <c r="B43" s="64"/>
      <c r="C43" s="64"/>
      <c r="D43" s="64"/>
      <c r="E43"/>
      <c r="F43"/>
      <c r="G43"/>
      <c r="H43"/>
      <c r="I43" s="64"/>
      <c r="J43" s="64"/>
    </row>
    <row r="44" spans="1:10" x14ac:dyDescent="0.25">
      <c r="A44" s="63" t="s">
        <v>95</v>
      </c>
      <c r="B44" s="68">
        <v>35352198.869999997</v>
      </c>
      <c r="C44" s="68">
        <v>0</v>
      </c>
      <c r="D44" s="68">
        <v>0</v>
      </c>
      <c r="E44" s="67">
        <v>0</v>
      </c>
      <c r="F44" s="67">
        <v>0</v>
      </c>
      <c r="G44" s="67">
        <v>35352198.869999997</v>
      </c>
      <c r="H44" s="67">
        <v>0</v>
      </c>
      <c r="I44" s="68">
        <v>35352198.869999997</v>
      </c>
      <c r="J44" s="68"/>
    </row>
    <row r="45" spans="1:10" x14ac:dyDescent="0.25">
      <c r="A45" s="63" t="s">
        <v>96</v>
      </c>
      <c r="B45" s="68">
        <v>674474.44999999902</v>
      </c>
      <c r="C45" s="68">
        <v>0</v>
      </c>
      <c r="D45" s="68">
        <v>0</v>
      </c>
      <c r="E45" s="67">
        <v>0</v>
      </c>
      <c r="F45" s="67">
        <v>0</v>
      </c>
      <c r="G45" s="67">
        <v>674474.44999999902</v>
      </c>
      <c r="H45" s="67">
        <v>0</v>
      </c>
      <c r="I45" s="68">
        <v>674474.44999999902</v>
      </c>
      <c r="J45" s="68"/>
    </row>
    <row r="46" spans="1:10" x14ac:dyDescent="0.25">
      <c r="A46" s="63" t="s">
        <v>97</v>
      </c>
      <c r="B46" s="68">
        <v>0</v>
      </c>
      <c r="C46" s="68">
        <v>20968647.140000001</v>
      </c>
      <c r="D46" s="68">
        <v>0</v>
      </c>
      <c r="E46" s="67">
        <v>0</v>
      </c>
      <c r="F46" s="67">
        <v>0</v>
      </c>
      <c r="G46" s="67">
        <v>0</v>
      </c>
      <c r="H46" s="67">
        <v>20968647.140000001</v>
      </c>
      <c r="I46" s="68">
        <v>20968647.140000001</v>
      </c>
      <c r="J46" s="68"/>
    </row>
    <row r="47" spans="1:10" x14ac:dyDescent="0.25">
      <c r="A47" s="63" t="s">
        <v>98</v>
      </c>
      <c r="B47" s="68">
        <v>0</v>
      </c>
      <c r="C47" s="68">
        <v>16146</v>
      </c>
      <c r="D47" s="68">
        <v>0</v>
      </c>
      <c r="E47" s="67">
        <v>0</v>
      </c>
      <c r="F47" s="67">
        <v>0</v>
      </c>
      <c r="G47" s="67">
        <v>0</v>
      </c>
      <c r="H47" s="67">
        <v>16146</v>
      </c>
      <c r="I47" s="68">
        <v>16146</v>
      </c>
      <c r="J47" s="68"/>
    </row>
    <row r="48" spans="1:10" x14ac:dyDescent="0.25">
      <c r="A48" s="63" t="s">
        <v>99</v>
      </c>
      <c r="B48" s="68">
        <v>0</v>
      </c>
      <c r="C48" s="68">
        <v>-972323.49999999895</v>
      </c>
      <c r="D48" s="68">
        <v>0</v>
      </c>
      <c r="E48" s="67">
        <v>0</v>
      </c>
      <c r="F48" s="67">
        <v>0</v>
      </c>
      <c r="G48" s="67">
        <v>0</v>
      </c>
      <c r="H48" s="67">
        <v>-972323.49999999895</v>
      </c>
      <c r="I48" s="68">
        <v>-972323.49999999895</v>
      </c>
      <c r="J48" s="68"/>
    </row>
    <row r="49" spans="1:10" x14ac:dyDescent="0.25">
      <c r="A49" s="63" t="s">
        <v>100</v>
      </c>
      <c r="B49" s="68">
        <v>0</v>
      </c>
      <c r="C49" s="68">
        <v>343076.97</v>
      </c>
      <c r="D49" s="68">
        <v>0</v>
      </c>
      <c r="E49" s="67">
        <v>0</v>
      </c>
      <c r="F49" s="67">
        <v>0</v>
      </c>
      <c r="G49" s="67">
        <v>0</v>
      </c>
      <c r="H49" s="67">
        <v>343076.97</v>
      </c>
      <c r="I49" s="68">
        <v>343076.97</v>
      </c>
      <c r="J49" s="68"/>
    </row>
    <row r="50" spans="1:10" x14ac:dyDescent="0.25">
      <c r="A50" s="69" t="s">
        <v>101</v>
      </c>
      <c r="B50" s="68">
        <v>0</v>
      </c>
      <c r="C50" s="68">
        <v>-4736219.7300000004</v>
      </c>
      <c r="D50" s="68">
        <v>0</v>
      </c>
      <c r="E50" s="67">
        <v>0</v>
      </c>
      <c r="F50" s="67">
        <v>0</v>
      </c>
      <c r="G50" s="67">
        <v>0</v>
      </c>
      <c r="H50" s="67">
        <v>-4736219.7300000004</v>
      </c>
      <c r="I50" s="68">
        <v>-4736219.7300000004</v>
      </c>
      <c r="J50" s="68"/>
    </row>
    <row r="51" spans="1:10" x14ac:dyDescent="0.25">
      <c r="A51" s="63" t="s">
        <v>102</v>
      </c>
      <c r="B51" s="73">
        <v>36026673.32</v>
      </c>
      <c r="C51" s="73">
        <v>15619326.8799999</v>
      </c>
      <c r="D51" s="73">
        <v>0</v>
      </c>
      <c r="E51" s="72">
        <v>0</v>
      </c>
      <c r="F51" s="72">
        <v>0</v>
      </c>
      <c r="G51" s="72">
        <v>36026673.32</v>
      </c>
      <c r="H51" s="72">
        <v>15619326.8799999</v>
      </c>
      <c r="I51" s="73">
        <v>51646000.200000003</v>
      </c>
      <c r="J51" s="73"/>
    </row>
    <row r="52" spans="1:10" x14ac:dyDescent="0.25">
      <c r="A52" s="65" t="s">
        <v>103</v>
      </c>
      <c r="B52" s="64"/>
      <c r="C52" s="64"/>
      <c r="D52" s="64"/>
      <c r="E52"/>
      <c r="F52"/>
      <c r="G52"/>
      <c r="H52"/>
      <c r="I52" s="64"/>
      <c r="J52" s="64"/>
    </row>
    <row r="53" spans="1:10" x14ac:dyDescent="0.25">
      <c r="A53" s="69" t="s">
        <v>104</v>
      </c>
      <c r="B53" s="68">
        <v>8924222.4399999902</v>
      </c>
      <c r="C53" s="68">
        <v>0</v>
      </c>
      <c r="D53" s="68">
        <v>0</v>
      </c>
      <c r="E53" s="67">
        <v>0</v>
      </c>
      <c r="F53" s="67">
        <v>0</v>
      </c>
      <c r="G53" s="67">
        <v>8924222.4399999902</v>
      </c>
      <c r="H53" s="67">
        <v>0</v>
      </c>
      <c r="I53" s="68">
        <v>8924222.4399999902</v>
      </c>
      <c r="J53" s="68"/>
    </row>
    <row r="54" spans="1:10" x14ac:dyDescent="0.25">
      <c r="A54" s="63" t="s">
        <v>105</v>
      </c>
      <c r="B54" s="73">
        <v>8924222.4399999902</v>
      </c>
      <c r="C54" s="73">
        <v>0</v>
      </c>
      <c r="D54" s="73">
        <v>0</v>
      </c>
      <c r="E54" s="72">
        <v>0</v>
      </c>
      <c r="F54" s="72">
        <v>0</v>
      </c>
      <c r="G54" s="72">
        <v>8924222.4399999902</v>
      </c>
      <c r="H54" s="72">
        <v>0</v>
      </c>
      <c r="I54" s="73">
        <v>8924222.4399999902</v>
      </c>
      <c r="J54" s="73"/>
    </row>
    <row r="55" spans="1:10" x14ac:dyDescent="0.25">
      <c r="A55" s="65" t="s">
        <v>106</v>
      </c>
      <c r="B55" s="64"/>
      <c r="C55" s="64"/>
      <c r="D55" s="64"/>
      <c r="E55"/>
      <c r="F55"/>
      <c r="G55"/>
      <c r="H55"/>
      <c r="I55" s="64"/>
      <c r="J55" s="64"/>
    </row>
    <row r="56" spans="1:10" x14ac:dyDescent="0.25">
      <c r="A56" s="63" t="s">
        <v>107</v>
      </c>
      <c r="B56" s="68">
        <v>-4615647.04</v>
      </c>
      <c r="C56" s="68">
        <v>0</v>
      </c>
      <c r="D56" s="68">
        <v>0</v>
      </c>
      <c r="E56" s="67">
        <v>0</v>
      </c>
      <c r="F56" s="67">
        <v>0</v>
      </c>
      <c r="G56" s="67">
        <v>-4615647.04</v>
      </c>
      <c r="H56" s="67">
        <v>0</v>
      </c>
      <c r="I56" s="68">
        <v>-4615647.04</v>
      </c>
      <c r="J56" s="68"/>
    </row>
    <row r="57" spans="1:10" x14ac:dyDescent="0.25">
      <c r="A57" s="74" t="s">
        <v>108</v>
      </c>
      <c r="B57" s="80">
        <v>-4615647.04</v>
      </c>
      <c r="C57" s="80">
        <v>0</v>
      </c>
      <c r="D57" s="80">
        <v>0</v>
      </c>
      <c r="E57" s="67">
        <v>0</v>
      </c>
      <c r="F57" s="67">
        <v>0</v>
      </c>
      <c r="G57" s="67">
        <v>-4615647.04</v>
      </c>
      <c r="H57" s="67">
        <v>0</v>
      </c>
      <c r="I57" s="80">
        <v>-4615647.04</v>
      </c>
      <c r="J57" s="80"/>
    </row>
    <row r="58" spans="1:10" x14ac:dyDescent="0.25">
      <c r="A58" s="79" t="s">
        <v>109</v>
      </c>
      <c r="B58" s="81">
        <v>51758789.780000001</v>
      </c>
      <c r="C58" s="81">
        <v>15619326.8799999</v>
      </c>
      <c r="D58" s="81">
        <v>0</v>
      </c>
      <c r="E58" s="77">
        <v>0</v>
      </c>
      <c r="F58" s="77">
        <v>0</v>
      </c>
      <c r="G58" s="77">
        <v>51758789.780000001</v>
      </c>
      <c r="H58" s="77">
        <v>15619326.8799999</v>
      </c>
      <c r="I58" s="81">
        <v>67378116.659999996</v>
      </c>
      <c r="J58" s="81"/>
    </row>
    <row r="59" spans="1:10" ht="6" customHeight="1" x14ac:dyDescent="0.25">
      <c r="A59" s="78"/>
      <c r="B59" s="71"/>
      <c r="C59" s="71"/>
      <c r="D59" s="71"/>
      <c r="E59" s="82"/>
      <c r="F59" s="82"/>
      <c r="G59" s="82"/>
      <c r="H59" s="82"/>
      <c r="I59" s="71"/>
      <c r="J59" s="71"/>
    </row>
    <row r="60" spans="1:10" ht="15.75" thickBot="1" x14ac:dyDescent="0.3">
      <c r="A60" s="75" t="s">
        <v>110</v>
      </c>
      <c r="B60" s="76">
        <v>116327397.29000001</v>
      </c>
      <c r="C60" s="76">
        <v>36814182.25</v>
      </c>
      <c r="D60" s="76">
        <v>0</v>
      </c>
      <c r="E60" s="83">
        <v>0</v>
      </c>
      <c r="F60" s="83">
        <v>0</v>
      </c>
      <c r="G60" s="83">
        <v>116327397.29000001</v>
      </c>
      <c r="H60" s="83">
        <v>36814182.25</v>
      </c>
      <c r="I60" s="76">
        <v>153141579.53999999</v>
      </c>
      <c r="J60" s="76"/>
    </row>
    <row r="61" spans="1:10" ht="15.75" thickTop="1" x14ac:dyDescent="0.25">
      <c r="A61" s="78"/>
      <c r="B61" s="64"/>
      <c r="C61" s="64"/>
      <c r="D61" s="64"/>
      <c r="E61"/>
      <c r="F61"/>
      <c r="G61"/>
      <c r="H61"/>
      <c r="I61" s="64"/>
      <c r="J61" s="64"/>
    </row>
    <row r="62" spans="1:10" x14ac:dyDescent="0.25">
      <c r="A62" s="79" t="s">
        <v>111</v>
      </c>
      <c r="B62" s="64"/>
      <c r="C62" s="64"/>
      <c r="D62" s="64"/>
      <c r="E62"/>
      <c r="F62"/>
      <c r="G62"/>
      <c r="H62"/>
      <c r="I62" s="64"/>
      <c r="J62" s="64"/>
    </row>
    <row r="63" spans="1:10" x14ac:dyDescent="0.25">
      <c r="A63" s="63" t="s">
        <v>112</v>
      </c>
      <c r="B63" s="64"/>
      <c r="C63" s="64"/>
      <c r="D63" s="64"/>
      <c r="E63"/>
      <c r="F63"/>
      <c r="G63"/>
      <c r="H63"/>
      <c r="I63" s="64"/>
      <c r="J63" s="64"/>
    </row>
    <row r="64" spans="1:10" x14ac:dyDescent="0.25">
      <c r="A64" s="65" t="s">
        <v>113</v>
      </c>
      <c r="B64" s="64"/>
      <c r="C64" s="64"/>
      <c r="D64" s="64"/>
      <c r="E64"/>
      <c r="F64"/>
      <c r="G64"/>
      <c r="H64"/>
      <c r="I64" s="64"/>
      <c r="J64" s="64"/>
    </row>
    <row r="65" spans="1:10" x14ac:dyDescent="0.25">
      <c r="A65" s="63" t="s">
        <v>114</v>
      </c>
      <c r="B65" s="68">
        <v>156344.06999999899</v>
      </c>
      <c r="C65" s="68">
        <v>0</v>
      </c>
      <c r="D65" s="68">
        <v>0</v>
      </c>
      <c r="E65" s="67">
        <v>0</v>
      </c>
      <c r="F65" s="67">
        <v>0</v>
      </c>
      <c r="G65" s="67">
        <v>156344.06999999899</v>
      </c>
      <c r="H65" s="67">
        <v>0</v>
      </c>
      <c r="I65" s="68">
        <v>156344.06999999899</v>
      </c>
      <c r="J65" s="68"/>
    </row>
    <row r="66" spans="1:10" x14ac:dyDescent="0.25">
      <c r="A66" s="63" t="s">
        <v>115</v>
      </c>
      <c r="B66" s="68">
        <v>675970.95</v>
      </c>
      <c r="C66" s="68">
        <v>0</v>
      </c>
      <c r="D66" s="68">
        <v>0</v>
      </c>
      <c r="E66" s="67">
        <v>0</v>
      </c>
      <c r="F66" s="67">
        <v>0</v>
      </c>
      <c r="G66" s="67">
        <v>675970.95</v>
      </c>
      <c r="H66" s="67">
        <v>0</v>
      </c>
      <c r="I66" s="68">
        <v>675970.95</v>
      </c>
      <c r="J66" s="68"/>
    </row>
    <row r="67" spans="1:10" x14ac:dyDescent="0.25">
      <c r="A67" s="63" t="s">
        <v>116</v>
      </c>
      <c r="B67" s="68">
        <v>118889.61</v>
      </c>
      <c r="C67" s="68">
        <v>0</v>
      </c>
      <c r="D67" s="68">
        <v>0</v>
      </c>
      <c r="E67" s="67">
        <v>0</v>
      </c>
      <c r="F67" s="67">
        <v>0</v>
      </c>
      <c r="G67" s="67">
        <v>118889.61</v>
      </c>
      <c r="H67" s="67">
        <v>0</v>
      </c>
      <c r="I67" s="68">
        <v>118889.61</v>
      </c>
      <c r="J67" s="68"/>
    </row>
    <row r="68" spans="1:10" x14ac:dyDescent="0.25">
      <c r="A68" s="63" t="s">
        <v>117</v>
      </c>
      <c r="B68" s="68">
        <v>741520.22999999905</v>
      </c>
      <c r="C68" s="68">
        <v>0</v>
      </c>
      <c r="D68" s="68">
        <v>0</v>
      </c>
      <c r="E68" s="67">
        <v>0</v>
      </c>
      <c r="F68" s="67">
        <v>0</v>
      </c>
      <c r="G68" s="67">
        <v>741520.22999999905</v>
      </c>
      <c r="H68" s="67">
        <v>0</v>
      </c>
      <c r="I68" s="68">
        <v>741520.22999999905</v>
      </c>
      <c r="J68" s="68"/>
    </row>
    <row r="69" spans="1:10" x14ac:dyDescent="0.25">
      <c r="A69" s="63" t="s">
        <v>118</v>
      </c>
      <c r="B69" s="68">
        <v>2605.06</v>
      </c>
      <c r="C69" s="68">
        <v>0</v>
      </c>
      <c r="D69" s="68">
        <v>0</v>
      </c>
      <c r="E69" s="67">
        <v>0</v>
      </c>
      <c r="F69" s="67">
        <v>0</v>
      </c>
      <c r="G69" s="67">
        <v>2605.06</v>
      </c>
      <c r="H69" s="67">
        <v>0</v>
      </c>
      <c r="I69" s="68">
        <v>2605.06</v>
      </c>
      <c r="J69" s="68"/>
    </row>
    <row r="70" spans="1:10" x14ac:dyDescent="0.25">
      <c r="A70" s="63" t="s">
        <v>119</v>
      </c>
      <c r="B70" s="68">
        <v>145086.22999999899</v>
      </c>
      <c r="C70" s="68">
        <v>0</v>
      </c>
      <c r="D70" s="68">
        <v>0</v>
      </c>
      <c r="E70" s="67">
        <v>0</v>
      </c>
      <c r="F70" s="67">
        <v>0</v>
      </c>
      <c r="G70" s="67">
        <v>145086.22999999899</v>
      </c>
      <c r="H70" s="67">
        <v>0</v>
      </c>
      <c r="I70" s="68">
        <v>145086.22999999899</v>
      </c>
      <c r="J70" s="68"/>
    </row>
    <row r="71" spans="1:10" x14ac:dyDescent="0.25">
      <c r="A71" s="63" t="s">
        <v>120</v>
      </c>
      <c r="B71" s="68">
        <v>733904.53</v>
      </c>
      <c r="C71" s="68">
        <v>0</v>
      </c>
      <c r="D71" s="68">
        <v>0</v>
      </c>
      <c r="E71" s="67">
        <v>0</v>
      </c>
      <c r="F71" s="67">
        <v>0</v>
      </c>
      <c r="G71" s="67">
        <v>733904.53</v>
      </c>
      <c r="H71" s="67">
        <v>0</v>
      </c>
      <c r="I71" s="68">
        <v>733904.53</v>
      </c>
      <c r="J71" s="68"/>
    </row>
    <row r="72" spans="1:10" x14ac:dyDescent="0.25">
      <c r="A72" s="63" t="s">
        <v>121</v>
      </c>
      <c r="B72" s="68">
        <v>1555033.03999999</v>
      </c>
      <c r="C72" s="68">
        <v>0</v>
      </c>
      <c r="D72" s="68">
        <v>0</v>
      </c>
      <c r="E72" s="67">
        <v>0</v>
      </c>
      <c r="F72" s="67">
        <v>0</v>
      </c>
      <c r="G72" s="67">
        <v>1555033.03999999</v>
      </c>
      <c r="H72" s="67">
        <v>0</v>
      </c>
      <c r="I72" s="68">
        <v>1555033.03999999</v>
      </c>
      <c r="J72" s="68"/>
    </row>
    <row r="73" spans="1:10" x14ac:dyDescent="0.25">
      <c r="A73" s="63" t="s">
        <v>122</v>
      </c>
      <c r="B73" s="68">
        <v>1134293.6000000001</v>
      </c>
      <c r="C73" s="68">
        <v>0</v>
      </c>
      <c r="D73" s="68">
        <v>0</v>
      </c>
      <c r="E73" s="67">
        <v>0</v>
      </c>
      <c r="F73" s="67">
        <v>0</v>
      </c>
      <c r="G73" s="67">
        <v>1134293.6000000001</v>
      </c>
      <c r="H73" s="67">
        <v>0</v>
      </c>
      <c r="I73" s="68">
        <v>1134293.6000000001</v>
      </c>
      <c r="J73" s="68"/>
    </row>
    <row r="74" spans="1:10" x14ac:dyDescent="0.25">
      <c r="A74" s="63" t="s">
        <v>123</v>
      </c>
      <c r="B74" s="68">
        <v>328058.45999999897</v>
      </c>
      <c r="C74" s="68">
        <v>0</v>
      </c>
      <c r="D74" s="68">
        <v>0</v>
      </c>
      <c r="E74" s="67">
        <v>0</v>
      </c>
      <c r="F74" s="67">
        <v>0</v>
      </c>
      <c r="G74" s="67">
        <v>328058.45999999897</v>
      </c>
      <c r="H74" s="67">
        <v>0</v>
      </c>
      <c r="I74" s="68">
        <v>328058.45999999897</v>
      </c>
      <c r="J74" s="68"/>
    </row>
    <row r="75" spans="1:10" x14ac:dyDescent="0.25">
      <c r="A75" s="63" t="s">
        <v>124</v>
      </c>
      <c r="B75" s="68">
        <v>135233.9</v>
      </c>
      <c r="C75" s="68">
        <v>0</v>
      </c>
      <c r="D75" s="68">
        <v>0</v>
      </c>
      <c r="E75" s="67">
        <v>0</v>
      </c>
      <c r="F75" s="67">
        <v>0</v>
      </c>
      <c r="G75" s="67">
        <v>135233.9</v>
      </c>
      <c r="H75" s="67">
        <v>0</v>
      </c>
      <c r="I75" s="68">
        <v>135233.9</v>
      </c>
      <c r="J75" s="68"/>
    </row>
    <row r="76" spans="1:10" x14ac:dyDescent="0.25">
      <c r="A76" s="63" t="s">
        <v>125</v>
      </c>
      <c r="B76" s="68">
        <v>0</v>
      </c>
      <c r="C76" s="68">
        <v>0</v>
      </c>
      <c r="D76" s="68">
        <v>0</v>
      </c>
      <c r="E76" s="67">
        <v>0</v>
      </c>
      <c r="F76" s="67">
        <v>0</v>
      </c>
      <c r="G76" s="67">
        <v>0</v>
      </c>
      <c r="H76" s="67">
        <v>0</v>
      </c>
      <c r="I76" s="68">
        <v>0</v>
      </c>
      <c r="J76" s="68"/>
    </row>
    <row r="77" spans="1:10" x14ac:dyDescent="0.25">
      <c r="A77" s="63" t="s">
        <v>126</v>
      </c>
      <c r="B77" s="68">
        <v>248593.25</v>
      </c>
      <c r="C77" s="68">
        <v>0</v>
      </c>
      <c r="D77" s="68">
        <v>0</v>
      </c>
      <c r="E77" s="67">
        <v>0</v>
      </c>
      <c r="F77" s="67">
        <v>0</v>
      </c>
      <c r="G77" s="67">
        <v>248593.25</v>
      </c>
      <c r="H77" s="67">
        <v>0</v>
      </c>
      <c r="I77" s="68">
        <v>248593.25</v>
      </c>
      <c r="J77" s="68"/>
    </row>
    <row r="78" spans="1:10" x14ac:dyDescent="0.25">
      <c r="A78" s="63" t="s">
        <v>127</v>
      </c>
      <c r="B78" s="68">
        <v>21990.83</v>
      </c>
      <c r="C78" s="68">
        <v>0</v>
      </c>
      <c r="D78" s="68">
        <v>0</v>
      </c>
      <c r="E78" s="67">
        <v>0</v>
      </c>
      <c r="F78" s="67">
        <v>0</v>
      </c>
      <c r="G78" s="67">
        <v>21990.83</v>
      </c>
      <c r="H78" s="67">
        <v>0</v>
      </c>
      <c r="I78" s="68">
        <v>21990.83</v>
      </c>
      <c r="J78" s="68"/>
    </row>
    <row r="79" spans="1:10" x14ac:dyDescent="0.25">
      <c r="A79" s="63" t="s">
        <v>128</v>
      </c>
      <c r="B79" s="68">
        <v>210361.58</v>
      </c>
      <c r="C79" s="68">
        <v>0</v>
      </c>
      <c r="D79" s="68">
        <v>0</v>
      </c>
      <c r="E79" s="67">
        <v>0</v>
      </c>
      <c r="F79" s="67">
        <v>0</v>
      </c>
      <c r="G79" s="67">
        <v>210361.58</v>
      </c>
      <c r="H79" s="67">
        <v>0</v>
      </c>
      <c r="I79" s="68">
        <v>210361.58</v>
      </c>
      <c r="J79" s="68"/>
    </row>
    <row r="80" spans="1:10" x14ac:dyDescent="0.25">
      <c r="A80" s="63" t="s">
        <v>129</v>
      </c>
      <c r="B80" s="68">
        <v>0</v>
      </c>
      <c r="C80" s="68">
        <v>0</v>
      </c>
      <c r="D80" s="68">
        <v>0</v>
      </c>
      <c r="E80" s="67">
        <v>0</v>
      </c>
      <c r="F80" s="67">
        <v>0</v>
      </c>
      <c r="G80" s="67">
        <v>0</v>
      </c>
      <c r="H80" s="67">
        <v>0</v>
      </c>
      <c r="I80" s="68">
        <v>0</v>
      </c>
      <c r="J80" s="68"/>
    </row>
    <row r="81" spans="1:10" x14ac:dyDescent="0.25">
      <c r="A81" s="63" t="s">
        <v>130</v>
      </c>
      <c r="B81" s="68">
        <v>1576.9</v>
      </c>
      <c r="C81" s="68">
        <v>0</v>
      </c>
      <c r="D81" s="68">
        <v>0</v>
      </c>
      <c r="E81" s="67">
        <v>0</v>
      </c>
      <c r="F81" s="67">
        <v>0</v>
      </c>
      <c r="G81" s="67">
        <v>1576.9</v>
      </c>
      <c r="H81" s="67">
        <v>0</v>
      </c>
      <c r="I81" s="68">
        <v>1576.9</v>
      </c>
      <c r="J81" s="68"/>
    </row>
    <row r="82" spans="1:10" x14ac:dyDescent="0.25">
      <c r="A82" s="63" t="s">
        <v>131</v>
      </c>
      <c r="B82" s="68">
        <v>46550.92</v>
      </c>
      <c r="C82" s="68">
        <v>0</v>
      </c>
      <c r="D82" s="68">
        <v>0</v>
      </c>
      <c r="E82" s="67">
        <v>0</v>
      </c>
      <c r="F82" s="67">
        <v>0</v>
      </c>
      <c r="G82" s="67">
        <v>46550.92</v>
      </c>
      <c r="H82" s="67">
        <v>0</v>
      </c>
      <c r="I82" s="68">
        <v>46550.92</v>
      </c>
      <c r="J82" s="68"/>
    </row>
    <row r="83" spans="1:10" x14ac:dyDescent="0.25">
      <c r="A83" s="63" t="s">
        <v>132</v>
      </c>
      <c r="B83" s="68">
        <v>132263.67000000001</v>
      </c>
      <c r="C83" s="68">
        <v>0</v>
      </c>
      <c r="D83" s="68">
        <v>0</v>
      </c>
      <c r="E83" s="67">
        <v>0</v>
      </c>
      <c r="F83" s="67">
        <v>0</v>
      </c>
      <c r="G83" s="67">
        <v>132263.67000000001</v>
      </c>
      <c r="H83" s="67">
        <v>0</v>
      </c>
      <c r="I83" s="68">
        <v>132263.67000000001</v>
      </c>
      <c r="J83" s="68"/>
    </row>
    <row r="84" spans="1:10" x14ac:dyDescent="0.25">
      <c r="A84" s="63" t="s">
        <v>133</v>
      </c>
      <c r="B84" s="68">
        <v>181032.84999999899</v>
      </c>
      <c r="C84" s="68">
        <v>0</v>
      </c>
      <c r="D84" s="68">
        <v>0</v>
      </c>
      <c r="E84" s="67">
        <v>0</v>
      </c>
      <c r="F84" s="67">
        <v>0</v>
      </c>
      <c r="G84" s="67">
        <v>181032.84999999899</v>
      </c>
      <c r="H84" s="67">
        <v>0</v>
      </c>
      <c r="I84" s="68">
        <v>181032.84999999899</v>
      </c>
      <c r="J84" s="68"/>
    </row>
    <row r="85" spans="1:10" x14ac:dyDescent="0.25">
      <c r="A85" s="63" t="s">
        <v>134</v>
      </c>
      <c r="B85" s="68">
        <v>313905.52</v>
      </c>
      <c r="C85" s="68">
        <v>0</v>
      </c>
      <c r="D85" s="68">
        <v>0</v>
      </c>
      <c r="E85" s="67">
        <v>0</v>
      </c>
      <c r="F85" s="67">
        <v>0</v>
      </c>
      <c r="G85" s="67">
        <v>313905.52</v>
      </c>
      <c r="H85" s="67">
        <v>0</v>
      </c>
      <c r="I85" s="68">
        <v>313905.52</v>
      </c>
      <c r="J85" s="68"/>
    </row>
    <row r="86" spans="1:10" x14ac:dyDescent="0.25">
      <c r="A86" s="63" t="s">
        <v>135</v>
      </c>
      <c r="B86" s="68">
        <v>288598.71999999997</v>
      </c>
      <c r="C86" s="68">
        <v>0</v>
      </c>
      <c r="D86" s="68">
        <v>0</v>
      </c>
      <c r="E86" s="67">
        <v>0</v>
      </c>
      <c r="F86" s="67">
        <v>0</v>
      </c>
      <c r="G86" s="67">
        <v>288598.71999999997</v>
      </c>
      <c r="H86" s="67">
        <v>0</v>
      </c>
      <c r="I86" s="68">
        <v>288598.71999999997</v>
      </c>
      <c r="J86" s="68"/>
    </row>
    <row r="87" spans="1:10" x14ac:dyDescent="0.25">
      <c r="A87" s="63" t="s">
        <v>136</v>
      </c>
      <c r="B87" s="68">
        <v>806669.98</v>
      </c>
      <c r="C87" s="68">
        <v>0</v>
      </c>
      <c r="D87" s="68">
        <v>0</v>
      </c>
      <c r="E87" s="67">
        <v>0</v>
      </c>
      <c r="F87" s="67">
        <v>0</v>
      </c>
      <c r="G87" s="67">
        <v>806669.98</v>
      </c>
      <c r="H87" s="67">
        <v>0</v>
      </c>
      <c r="I87" s="68">
        <v>806669.98</v>
      </c>
      <c r="J87" s="68"/>
    </row>
    <row r="88" spans="1:10" x14ac:dyDescent="0.25">
      <c r="A88" s="63" t="s">
        <v>137</v>
      </c>
      <c r="B88" s="68">
        <v>301158.32</v>
      </c>
      <c r="C88" s="68">
        <v>0</v>
      </c>
      <c r="D88" s="68">
        <v>0</v>
      </c>
      <c r="E88" s="67">
        <v>0</v>
      </c>
      <c r="F88" s="67">
        <v>0</v>
      </c>
      <c r="G88" s="67">
        <v>301158.32</v>
      </c>
      <c r="H88" s="67">
        <v>0</v>
      </c>
      <c r="I88" s="68">
        <v>301158.32</v>
      </c>
      <c r="J88" s="68"/>
    </row>
    <row r="89" spans="1:10" x14ac:dyDescent="0.25">
      <c r="A89" s="63" t="s">
        <v>138</v>
      </c>
      <c r="B89" s="68">
        <v>664683.47</v>
      </c>
      <c r="C89" s="68">
        <v>0</v>
      </c>
      <c r="D89" s="68">
        <v>0</v>
      </c>
      <c r="E89" s="67">
        <v>0</v>
      </c>
      <c r="F89" s="67">
        <v>0</v>
      </c>
      <c r="G89" s="67">
        <v>664683.47</v>
      </c>
      <c r="H89" s="67">
        <v>0</v>
      </c>
      <c r="I89" s="68">
        <v>664683.47</v>
      </c>
      <c r="J89" s="68"/>
    </row>
    <row r="90" spans="1:10" x14ac:dyDescent="0.25">
      <c r="A90" s="63" t="s">
        <v>139</v>
      </c>
      <c r="B90" s="68">
        <v>53387.81</v>
      </c>
      <c r="C90" s="68">
        <v>0</v>
      </c>
      <c r="D90" s="68">
        <v>0</v>
      </c>
      <c r="E90" s="67">
        <v>0</v>
      </c>
      <c r="F90" s="67">
        <v>0</v>
      </c>
      <c r="G90" s="67">
        <v>53387.81</v>
      </c>
      <c r="H90" s="67">
        <v>0</v>
      </c>
      <c r="I90" s="68">
        <v>53387.81</v>
      </c>
      <c r="J90" s="68"/>
    </row>
    <row r="91" spans="1:10" x14ac:dyDescent="0.25">
      <c r="A91" s="63" t="s">
        <v>140</v>
      </c>
      <c r="B91" s="68">
        <v>30550.400000000001</v>
      </c>
      <c r="C91" s="68">
        <v>0</v>
      </c>
      <c r="D91" s="68">
        <v>0</v>
      </c>
      <c r="E91" s="67">
        <v>0</v>
      </c>
      <c r="F91" s="67">
        <v>0</v>
      </c>
      <c r="G91" s="67">
        <v>30550.400000000001</v>
      </c>
      <c r="H91" s="67">
        <v>0</v>
      </c>
      <c r="I91" s="68">
        <v>30550.400000000001</v>
      </c>
      <c r="J91" s="68"/>
    </row>
    <row r="92" spans="1:10" x14ac:dyDescent="0.25">
      <c r="A92" s="63" t="s">
        <v>141</v>
      </c>
      <c r="B92" s="68">
        <v>2825986.28</v>
      </c>
      <c r="C92" s="68">
        <v>0</v>
      </c>
      <c r="D92" s="68">
        <v>0</v>
      </c>
      <c r="E92" s="67">
        <v>0</v>
      </c>
      <c r="F92" s="67">
        <v>0</v>
      </c>
      <c r="G92" s="67">
        <v>2825986.28</v>
      </c>
      <c r="H92" s="67">
        <v>0</v>
      </c>
      <c r="I92" s="68">
        <v>2825986.28</v>
      </c>
      <c r="J92" s="68"/>
    </row>
    <row r="93" spans="1:10" x14ac:dyDescent="0.25">
      <c r="A93" s="63" t="s">
        <v>142</v>
      </c>
      <c r="B93" s="68">
        <v>148877.37999999899</v>
      </c>
      <c r="C93" s="68">
        <v>0</v>
      </c>
      <c r="D93" s="68">
        <v>0</v>
      </c>
      <c r="E93" s="67">
        <v>0</v>
      </c>
      <c r="F93" s="67">
        <v>0</v>
      </c>
      <c r="G93" s="67">
        <v>148877.37999999899</v>
      </c>
      <c r="H93" s="67">
        <v>0</v>
      </c>
      <c r="I93" s="68">
        <v>148877.37999999899</v>
      </c>
      <c r="J93" s="68"/>
    </row>
    <row r="94" spans="1:10" x14ac:dyDescent="0.25">
      <c r="A94" s="63" t="s">
        <v>143</v>
      </c>
      <c r="B94" s="68">
        <v>0</v>
      </c>
      <c r="C94" s="68">
        <v>0</v>
      </c>
      <c r="D94" s="68">
        <v>0</v>
      </c>
      <c r="E94" s="67">
        <v>0</v>
      </c>
      <c r="F94" s="67">
        <v>0</v>
      </c>
      <c r="G94" s="67">
        <v>0</v>
      </c>
      <c r="H94" s="67">
        <v>0</v>
      </c>
      <c r="I94" s="68">
        <v>0</v>
      </c>
      <c r="J94" s="68"/>
    </row>
    <row r="95" spans="1:10" x14ac:dyDescent="0.25">
      <c r="A95" s="63" t="s">
        <v>144</v>
      </c>
      <c r="B95" s="68">
        <v>0</v>
      </c>
      <c r="C95" s="68">
        <v>0</v>
      </c>
      <c r="D95" s="68">
        <v>0</v>
      </c>
      <c r="E95" s="67">
        <v>0</v>
      </c>
      <c r="F95" s="67">
        <v>0</v>
      </c>
      <c r="G95" s="67">
        <v>0</v>
      </c>
      <c r="H95" s="67">
        <v>0</v>
      </c>
      <c r="I95" s="68">
        <v>0</v>
      </c>
      <c r="J95" s="68"/>
    </row>
    <row r="96" spans="1:10" x14ac:dyDescent="0.25">
      <c r="A96" s="63" t="s">
        <v>145</v>
      </c>
      <c r="B96" s="68">
        <v>0</v>
      </c>
      <c r="C96" s="68">
        <v>12830.52</v>
      </c>
      <c r="D96" s="68">
        <v>0</v>
      </c>
      <c r="E96" s="67">
        <v>0</v>
      </c>
      <c r="F96" s="67">
        <v>0</v>
      </c>
      <c r="G96" s="67">
        <v>0</v>
      </c>
      <c r="H96" s="67">
        <v>12830.52</v>
      </c>
      <c r="I96" s="68">
        <v>12830.52</v>
      </c>
      <c r="J96" s="68"/>
    </row>
    <row r="97" spans="1:10" x14ac:dyDescent="0.25">
      <c r="A97" s="63" t="s">
        <v>146</v>
      </c>
      <c r="B97" s="68">
        <v>0</v>
      </c>
      <c r="C97" s="68">
        <v>0</v>
      </c>
      <c r="D97" s="68">
        <v>0</v>
      </c>
      <c r="E97" s="67">
        <v>0</v>
      </c>
      <c r="F97" s="67">
        <v>0</v>
      </c>
      <c r="G97" s="67">
        <v>0</v>
      </c>
      <c r="H97" s="67">
        <v>0</v>
      </c>
      <c r="I97" s="68">
        <v>0</v>
      </c>
      <c r="J97" s="68"/>
    </row>
    <row r="98" spans="1:10" x14ac:dyDescent="0.25">
      <c r="A98" s="63" t="s">
        <v>147</v>
      </c>
      <c r="B98" s="68">
        <v>0</v>
      </c>
      <c r="C98" s="68">
        <v>0</v>
      </c>
      <c r="D98" s="68">
        <v>0</v>
      </c>
      <c r="E98" s="67">
        <v>0</v>
      </c>
      <c r="F98" s="67">
        <v>0</v>
      </c>
      <c r="G98" s="67">
        <v>0</v>
      </c>
      <c r="H98" s="67">
        <v>0</v>
      </c>
      <c r="I98" s="68">
        <v>0</v>
      </c>
      <c r="J98" s="68"/>
    </row>
    <row r="99" spans="1:10" x14ac:dyDescent="0.25">
      <c r="A99" s="63" t="s">
        <v>148</v>
      </c>
      <c r="B99" s="68">
        <v>0</v>
      </c>
      <c r="C99" s="68">
        <v>0</v>
      </c>
      <c r="D99" s="68">
        <v>0</v>
      </c>
      <c r="E99" s="67">
        <v>0</v>
      </c>
      <c r="F99" s="67">
        <v>0</v>
      </c>
      <c r="G99" s="67">
        <v>0</v>
      </c>
      <c r="H99" s="67">
        <v>0</v>
      </c>
      <c r="I99" s="68">
        <v>0</v>
      </c>
      <c r="J99" s="68"/>
    </row>
    <row r="100" spans="1:10" x14ac:dyDescent="0.25">
      <c r="A100" s="63" t="s">
        <v>149</v>
      </c>
      <c r="B100" s="68">
        <v>0</v>
      </c>
      <c r="C100" s="68">
        <v>15732.5799999999</v>
      </c>
      <c r="D100" s="68">
        <v>0</v>
      </c>
      <c r="E100" s="67">
        <v>0</v>
      </c>
      <c r="F100" s="67">
        <v>0</v>
      </c>
      <c r="G100" s="67">
        <v>0</v>
      </c>
      <c r="H100" s="67">
        <v>15732.5799999999</v>
      </c>
      <c r="I100" s="68">
        <v>15732.5799999999</v>
      </c>
      <c r="J100" s="68"/>
    </row>
    <row r="101" spans="1:10" x14ac:dyDescent="0.25">
      <c r="A101" s="63" t="s">
        <v>150</v>
      </c>
      <c r="B101" s="68">
        <v>0</v>
      </c>
      <c r="C101" s="68">
        <v>13006.54</v>
      </c>
      <c r="D101" s="68">
        <v>0</v>
      </c>
      <c r="E101" s="67">
        <v>0</v>
      </c>
      <c r="F101" s="67">
        <v>0</v>
      </c>
      <c r="G101" s="67">
        <v>0</v>
      </c>
      <c r="H101" s="67">
        <v>13006.54</v>
      </c>
      <c r="I101" s="68">
        <v>13006.54</v>
      </c>
      <c r="J101" s="68"/>
    </row>
    <row r="102" spans="1:10" x14ac:dyDescent="0.25">
      <c r="A102" s="63" t="s">
        <v>151</v>
      </c>
      <c r="B102" s="68">
        <v>0</v>
      </c>
      <c r="C102" s="68">
        <v>-3072.24</v>
      </c>
      <c r="D102" s="68">
        <v>0</v>
      </c>
      <c r="E102" s="67">
        <v>0</v>
      </c>
      <c r="F102" s="67">
        <v>0</v>
      </c>
      <c r="G102" s="67">
        <v>0</v>
      </c>
      <c r="H102" s="67">
        <v>-3072.24</v>
      </c>
      <c r="I102" s="68">
        <v>-3072.24</v>
      </c>
      <c r="J102" s="68"/>
    </row>
    <row r="103" spans="1:10" x14ac:dyDescent="0.25">
      <c r="A103" s="63" t="s">
        <v>152</v>
      </c>
      <c r="B103" s="68">
        <v>0</v>
      </c>
      <c r="C103" s="68">
        <v>0</v>
      </c>
      <c r="D103" s="68">
        <v>0</v>
      </c>
      <c r="E103" s="67">
        <v>0</v>
      </c>
      <c r="F103" s="67">
        <v>0</v>
      </c>
      <c r="G103" s="67">
        <v>0</v>
      </c>
      <c r="H103" s="67">
        <v>0</v>
      </c>
      <c r="I103" s="68">
        <v>0</v>
      </c>
      <c r="J103" s="68"/>
    </row>
    <row r="104" spans="1:10" x14ac:dyDescent="0.25">
      <c r="A104" s="63" t="s">
        <v>153</v>
      </c>
      <c r="B104" s="68">
        <v>0</v>
      </c>
      <c r="C104" s="68">
        <v>14061.32</v>
      </c>
      <c r="D104" s="68">
        <v>0</v>
      </c>
      <c r="E104" s="67">
        <v>0</v>
      </c>
      <c r="F104" s="67">
        <v>0</v>
      </c>
      <c r="G104" s="67">
        <v>0</v>
      </c>
      <c r="H104" s="67">
        <v>14061.32</v>
      </c>
      <c r="I104" s="68">
        <v>14061.32</v>
      </c>
      <c r="J104" s="68"/>
    </row>
    <row r="105" spans="1:10" x14ac:dyDescent="0.25">
      <c r="A105" s="63" t="s">
        <v>154</v>
      </c>
      <c r="B105" s="68">
        <v>0</v>
      </c>
      <c r="C105" s="68">
        <v>0</v>
      </c>
      <c r="D105" s="68">
        <v>0</v>
      </c>
      <c r="E105" s="67">
        <v>0</v>
      </c>
      <c r="F105" s="67">
        <v>0</v>
      </c>
      <c r="G105" s="67">
        <v>0</v>
      </c>
      <c r="H105" s="67">
        <v>0</v>
      </c>
      <c r="I105" s="68">
        <v>0</v>
      </c>
      <c r="J105" s="68"/>
    </row>
    <row r="106" spans="1:10" x14ac:dyDescent="0.25">
      <c r="A106" s="63" t="s">
        <v>155</v>
      </c>
      <c r="B106" s="68">
        <v>0</v>
      </c>
      <c r="C106" s="68">
        <v>763.31</v>
      </c>
      <c r="D106" s="68">
        <v>0</v>
      </c>
      <c r="E106" s="67">
        <v>0</v>
      </c>
      <c r="F106" s="67">
        <v>0</v>
      </c>
      <c r="G106" s="67">
        <v>0</v>
      </c>
      <c r="H106" s="67">
        <v>763.31</v>
      </c>
      <c r="I106" s="68">
        <v>763.31</v>
      </c>
      <c r="J106" s="68"/>
    </row>
    <row r="107" spans="1:10" x14ac:dyDescent="0.25">
      <c r="A107" s="63" t="s">
        <v>156</v>
      </c>
      <c r="B107" s="68">
        <v>0</v>
      </c>
      <c r="C107" s="68">
        <v>383.159999999999</v>
      </c>
      <c r="D107" s="68">
        <v>0</v>
      </c>
      <c r="E107" s="67">
        <v>0</v>
      </c>
      <c r="F107" s="67">
        <v>0</v>
      </c>
      <c r="G107" s="67">
        <v>0</v>
      </c>
      <c r="H107" s="67">
        <v>383.159999999999</v>
      </c>
      <c r="I107" s="68">
        <v>383.159999999999</v>
      </c>
      <c r="J107" s="68"/>
    </row>
    <row r="108" spans="1:10" x14ac:dyDescent="0.25">
      <c r="A108" s="63" t="s">
        <v>157</v>
      </c>
      <c r="B108" s="68">
        <v>0</v>
      </c>
      <c r="C108" s="68">
        <v>19436.419999999998</v>
      </c>
      <c r="D108" s="68">
        <v>0</v>
      </c>
      <c r="E108" s="67">
        <v>0</v>
      </c>
      <c r="F108" s="67">
        <v>0</v>
      </c>
      <c r="G108" s="67">
        <v>0</v>
      </c>
      <c r="H108" s="67">
        <v>19436.419999999998</v>
      </c>
      <c r="I108" s="68">
        <v>19436.419999999998</v>
      </c>
      <c r="J108" s="68"/>
    </row>
    <row r="109" spans="1:10" x14ac:dyDescent="0.25">
      <c r="A109" s="63" t="s">
        <v>158</v>
      </c>
      <c r="B109" s="68">
        <v>0</v>
      </c>
      <c r="C109" s="68">
        <v>2107.98</v>
      </c>
      <c r="D109" s="68">
        <v>0</v>
      </c>
      <c r="E109" s="67">
        <v>0</v>
      </c>
      <c r="F109" s="67">
        <v>0</v>
      </c>
      <c r="G109" s="67">
        <v>0</v>
      </c>
      <c r="H109" s="67">
        <v>2107.98</v>
      </c>
      <c r="I109" s="68">
        <v>2107.98</v>
      </c>
      <c r="J109" s="68"/>
    </row>
    <row r="110" spans="1:10" x14ac:dyDescent="0.25">
      <c r="A110" s="63" t="s">
        <v>159</v>
      </c>
      <c r="B110" s="68">
        <v>0</v>
      </c>
      <c r="C110" s="68">
        <v>0</v>
      </c>
      <c r="D110" s="68">
        <v>0</v>
      </c>
      <c r="E110" s="67">
        <v>0</v>
      </c>
      <c r="F110" s="67">
        <v>0</v>
      </c>
      <c r="G110" s="67">
        <v>0</v>
      </c>
      <c r="H110" s="67">
        <v>0</v>
      </c>
      <c r="I110" s="68">
        <v>0</v>
      </c>
      <c r="J110" s="68"/>
    </row>
    <row r="111" spans="1:10" x14ac:dyDescent="0.25">
      <c r="A111" s="63" t="s">
        <v>160</v>
      </c>
      <c r="B111" s="68">
        <v>0</v>
      </c>
      <c r="C111" s="68">
        <v>0</v>
      </c>
      <c r="D111" s="68">
        <v>0</v>
      </c>
      <c r="E111" s="67">
        <v>0</v>
      </c>
      <c r="F111" s="67">
        <v>0</v>
      </c>
      <c r="G111" s="67">
        <v>0</v>
      </c>
      <c r="H111" s="67">
        <v>0</v>
      </c>
      <c r="I111" s="68">
        <v>0</v>
      </c>
      <c r="J111" s="68"/>
    </row>
    <row r="112" spans="1:10" x14ac:dyDescent="0.25">
      <c r="A112" s="63" t="s">
        <v>161</v>
      </c>
      <c r="B112" s="68">
        <v>0</v>
      </c>
      <c r="C112" s="68">
        <v>0</v>
      </c>
      <c r="D112" s="68">
        <v>0</v>
      </c>
      <c r="E112" s="67">
        <v>0</v>
      </c>
      <c r="F112" s="67">
        <v>0</v>
      </c>
      <c r="G112" s="67">
        <v>0</v>
      </c>
      <c r="H112" s="67">
        <v>0</v>
      </c>
      <c r="I112" s="68">
        <v>0</v>
      </c>
      <c r="J112" s="68"/>
    </row>
    <row r="113" spans="1:10" x14ac:dyDescent="0.25">
      <c r="A113" s="63" t="s">
        <v>162</v>
      </c>
      <c r="B113" s="68">
        <v>0</v>
      </c>
      <c r="C113" s="68">
        <v>10403.11</v>
      </c>
      <c r="D113" s="68">
        <v>0</v>
      </c>
      <c r="E113" s="67">
        <v>0</v>
      </c>
      <c r="F113" s="67">
        <v>0</v>
      </c>
      <c r="G113" s="67">
        <v>0</v>
      </c>
      <c r="H113" s="67">
        <v>10403.11</v>
      </c>
      <c r="I113" s="68">
        <v>10403.11</v>
      </c>
      <c r="J113" s="68"/>
    </row>
    <row r="114" spans="1:10" x14ac:dyDescent="0.25">
      <c r="A114" s="63" t="s">
        <v>163</v>
      </c>
      <c r="B114" s="68">
        <v>0</v>
      </c>
      <c r="C114" s="68">
        <v>0</v>
      </c>
      <c r="D114" s="68">
        <v>0</v>
      </c>
      <c r="E114" s="67">
        <v>0</v>
      </c>
      <c r="F114" s="67">
        <v>0</v>
      </c>
      <c r="G114" s="67">
        <v>0</v>
      </c>
      <c r="H114" s="67">
        <v>0</v>
      </c>
      <c r="I114" s="68">
        <v>0</v>
      </c>
      <c r="J114" s="68"/>
    </row>
    <row r="115" spans="1:10" x14ac:dyDescent="0.25">
      <c r="A115" s="63" t="s">
        <v>164</v>
      </c>
      <c r="B115" s="68">
        <v>0</v>
      </c>
      <c r="C115" s="68">
        <v>0</v>
      </c>
      <c r="D115" s="68">
        <v>0</v>
      </c>
      <c r="E115" s="67">
        <v>0</v>
      </c>
      <c r="F115" s="67">
        <v>0</v>
      </c>
      <c r="G115" s="67">
        <v>0</v>
      </c>
      <c r="H115" s="67">
        <v>0</v>
      </c>
      <c r="I115" s="68">
        <v>0</v>
      </c>
      <c r="J115" s="68"/>
    </row>
    <row r="116" spans="1:10" x14ac:dyDescent="0.25">
      <c r="A116" s="63" t="s">
        <v>165</v>
      </c>
      <c r="B116" s="68">
        <v>0</v>
      </c>
      <c r="C116" s="68">
        <v>12949.26</v>
      </c>
      <c r="D116" s="68">
        <v>0</v>
      </c>
      <c r="E116" s="67">
        <v>0</v>
      </c>
      <c r="F116" s="67">
        <v>0</v>
      </c>
      <c r="G116" s="67">
        <v>0</v>
      </c>
      <c r="H116" s="67">
        <v>12949.26</v>
      </c>
      <c r="I116" s="68">
        <v>12949.26</v>
      </c>
      <c r="J116" s="68"/>
    </row>
    <row r="117" spans="1:10" x14ac:dyDescent="0.25">
      <c r="A117" s="63" t="s">
        <v>166</v>
      </c>
      <c r="B117" s="68">
        <v>0</v>
      </c>
      <c r="C117" s="68">
        <v>2133.59</v>
      </c>
      <c r="D117" s="68">
        <v>0</v>
      </c>
      <c r="E117" s="67">
        <v>0</v>
      </c>
      <c r="F117" s="67">
        <v>0</v>
      </c>
      <c r="G117" s="67">
        <v>0</v>
      </c>
      <c r="H117" s="67">
        <v>2133.59</v>
      </c>
      <c r="I117" s="68">
        <v>2133.59</v>
      </c>
      <c r="J117" s="68"/>
    </row>
    <row r="118" spans="1:10" x14ac:dyDescent="0.25">
      <c r="A118" s="63" t="s">
        <v>167</v>
      </c>
      <c r="B118" s="68">
        <v>0</v>
      </c>
      <c r="C118" s="68">
        <v>42908.09</v>
      </c>
      <c r="D118" s="68">
        <v>0</v>
      </c>
      <c r="E118" s="67">
        <v>0</v>
      </c>
      <c r="F118" s="67">
        <v>0</v>
      </c>
      <c r="G118" s="67">
        <v>0</v>
      </c>
      <c r="H118" s="67">
        <v>42908.09</v>
      </c>
      <c r="I118" s="68">
        <v>42908.09</v>
      </c>
      <c r="J118" s="68"/>
    </row>
    <row r="119" spans="1:10" x14ac:dyDescent="0.25">
      <c r="A119" s="63" t="s">
        <v>168</v>
      </c>
      <c r="B119" s="68">
        <v>0</v>
      </c>
      <c r="C119" s="68">
        <v>293.10000000000002</v>
      </c>
      <c r="D119" s="68">
        <v>0</v>
      </c>
      <c r="E119" s="67">
        <v>0</v>
      </c>
      <c r="F119" s="67">
        <v>0</v>
      </c>
      <c r="G119" s="67">
        <v>0</v>
      </c>
      <c r="H119" s="67">
        <v>293.10000000000002</v>
      </c>
      <c r="I119" s="68">
        <v>293.10000000000002</v>
      </c>
      <c r="J119" s="68"/>
    </row>
    <row r="120" spans="1:10" x14ac:dyDescent="0.25">
      <c r="A120" s="63" t="s">
        <v>169</v>
      </c>
      <c r="B120" s="68">
        <v>0</v>
      </c>
      <c r="C120" s="68">
        <v>28887.65</v>
      </c>
      <c r="D120" s="68">
        <v>0</v>
      </c>
      <c r="E120" s="67">
        <v>0</v>
      </c>
      <c r="F120" s="67">
        <v>0</v>
      </c>
      <c r="G120" s="67">
        <v>0</v>
      </c>
      <c r="H120" s="67">
        <v>28887.65</v>
      </c>
      <c r="I120" s="68">
        <v>28887.65</v>
      </c>
      <c r="J120" s="68"/>
    </row>
    <row r="121" spans="1:10" x14ac:dyDescent="0.25">
      <c r="A121" s="63" t="s">
        <v>170</v>
      </c>
      <c r="B121" s="68">
        <v>0</v>
      </c>
      <c r="C121" s="68">
        <v>0</v>
      </c>
      <c r="D121" s="68">
        <v>0</v>
      </c>
      <c r="E121" s="67">
        <v>0</v>
      </c>
      <c r="F121" s="67">
        <v>0</v>
      </c>
      <c r="G121" s="67">
        <v>0</v>
      </c>
      <c r="H121" s="67">
        <v>0</v>
      </c>
      <c r="I121" s="68">
        <v>0</v>
      </c>
      <c r="J121" s="68"/>
    </row>
    <row r="122" spans="1:10" x14ac:dyDescent="0.25">
      <c r="A122" s="63" t="s">
        <v>171</v>
      </c>
      <c r="B122" s="68">
        <v>0</v>
      </c>
      <c r="C122" s="68">
        <v>391.349999999999</v>
      </c>
      <c r="D122" s="68">
        <v>0</v>
      </c>
      <c r="E122" s="67">
        <v>0</v>
      </c>
      <c r="F122" s="67">
        <v>0</v>
      </c>
      <c r="G122" s="67">
        <v>0</v>
      </c>
      <c r="H122" s="67">
        <v>391.349999999999</v>
      </c>
      <c r="I122" s="68">
        <v>391.349999999999</v>
      </c>
      <c r="J122" s="68"/>
    </row>
    <row r="123" spans="1:10" x14ac:dyDescent="0.25">
      <c r="A123" s="63" t="s">
        <v>172</v>
      </c>
      <c r="B123" s="68">
        <v>0</v>
      </c>
      <c r="C123" s="68">
        <v>1359.99</v>
      </c>
      <c r="D123" s="68">
        <v>0</v>
      </c>
      <c r="E123" s="67">
        <v>0</v>
      </c>
      <c r="F123" s="67">
        <v>0</v>
      </c>
      <c r="G123" s="67">
        <v>0</v>
      </c>
      <c r="H123" s="67">
        <v>1359.99</v>
      </c>
      <c r="I123" s="68">
        <v>1359.99</v>
      </c>
      <c r="J123" s="68"/>
    </row>
    <row r="124" spans="1:10" x14ac:dyDescent="0.25">
      <c r="A124" s="63" t="s">
        <v>173</v>
      </c>
      <c r="B124" s="68">
        <v>0</v>
      </c>
      <c r="C124" s="68">
        <v>33749.519999999997</v>
      </c>
      <c r="D124" s="68">
        <v>0</v>
      </c>
      <c r="E124" s="67">
        <v>0</v>
      </c>
      <c r="F124" s="67">
        <v>0</v>
      </c>
      <c r="G124" s="67">
        <v>0</v>
      </c>
      <c r="H124" s="67">
        <v>33749.519999999997</v>
      </c>
      <c r="I124" s="68">
        <v>33749.519999999997</v>
      </c>
      <c r="J124" s="68"/>
    </row>
    <row r="125" spans="1:10" x14ac:dyDescent="0.25">
      <c r="A125" s="63" t="s">
        <v>174</v>
      </c>
      <c r="B125" s="68">
        <v>0</v>
      </c>
      <c r="C125" s="68">
        <v>0</v>
      </c>
      <c r="D125" s="68">
        <v>0</v>
      </c>
      <c r="E125" s="67">
        <v>0</v>
      </c>
      <c r="F125" s="67">
        <v>0</v>
      </c>
      <c r="G125" s="67">
        <v>0</v>
      </c>
      <c r="H125" s="67">
        <v>0</v>
      </c>
      <c r="I125" s="68">
        <v>0</v>
      </c>
      <c r="J125" s="68"/>
    </row>
    <row r="126" spans="1:10" x14ac:dyDescent="0.25">
      <c r="A126" s="63" t="s">
        <v>175</v>
      </c>
      <c r="B126" s="68">
        <v>0</v>
      </c>
      <c r="C126" s="68">
        <v>0</v>
      </c>
      <c r="D126" s="68">
        <v>0</v>
      </c>
      <c r="E126" s="67">
        <v>0</v>
      </c>
      <c r="F126" s="67">
        <v>0</v>
      </c>
      <c r="G126" s="67">
        <v>0</v>
      </c>
      <c r="H126" s="67">
        <v>0</v>
      </c>
      <c r="I126" s="68">
        <v>0</v>
      </c>
      <c r="J126" s="68"/>
    </row>
    <row r="127" spans="1:10" x14ac:dyDescent="0.25">
      <c r="A127" s="63" t="s">
        <v>176</v>
      </c>
      <c r="B127" s="68">
        <v>0</v>
      </c>
      <c r="C127" s="68">
        <v>0</v>
      </c>
      <c r="D127" s="68">
        <v>0</v>
      </c>
      <c r="E127" s="67">
        <v>0</v>
      </c>
      <c r="F127" s="67">
        <v>0</v>
      </c>
      <c r="G127" s="67">
        <v>0</v>
      </c>
      <c r="H127" s="67">
        <v>0</v>
      </c>
      <c r="I127" s="68">
        <v>0</v>
      </c>
      <c r="J127" s="68"/>
    </row>
    <row r="128" spans="1:10" x14ac:dyDescent="0.25">
      <c r="A128" s="63" t="s">
        <v>177</v>
      </c>
      <c r="B128" s="68">
        <v>0</v>
      </c>
      <c r="C128" s="68">
        <v>0</v>
      </c>
      <c r="D128" s="68">
        <v>0</v>
      </c>
      <c r="E128" s="67">
        <v>0</v>
      </c>
      <c r="F128" s="67">
        <v>0</v>
      </c>
      <c r="G128" s="67">
        <v>0</v>
      </c>
      <c r="H128" s="67">
        <v>0</v>
      </c>
      <c r="I128" s="68">
        <v>0</v>
      </c>
      <c r="J128" s="68"/>
    </row>
    <row r="129" spans="1:10" x14ac:dyDescent="0.25">
      <c r="A129" s="63" t="s">
        <v>178</v>
      </c>
      <c r="B129" s="68">
        <v>0</v>
      </c>
      <c r="C129" s="68">
        <v>0</v>
      </c>
      <c r="D129" s="68">
        <v>0</v>
      </c>
      <c r="E129" s="67">
        <v>0</v>
      </c>
      <c r="F129" s="67">
        <v>0</v>
      </c>
      <c r="G129" s="67">
        <v>0</v>
      </c>
      <c r="H129" s="67">
        <v>0</v>
      </c>
      <c r="I129" s="68">
        <v>0</v>
      </c>
      <c r="J129" s="68"/>
    </row>
    <row r="130" spans="1:10" x14ac:dyDescent="0.25">
      <c r="A130" s="69" t="s">
        <v>179</v>
      </c>
      <c r="B130" s="68">
        <v>0</v>
      </c>
      <c r="C130" s="68">
        <v>0</v>
      </c>
      <c r="D130" s="68">
        <v>0</v>
      </c>
      <c r="E130" s="67">
        <v>0</v>
      </c>
      <c r="F130" s="67">
        <v>0</v>
      </c>
      <c r="G130" s="67">
        <v>0</v>
      </c>
      <c r="H130" s="67">
        <v>0</v>
      </c>
      <c r="I130" s="68">
        <v>0</v>
      </c>
      <c r="J130" s="68"/>
    </row>
    <row r="131" spans="1:10" x14ac:dyDescent="0.25">
      <c r="A131" s="63" t="s">
        <v>180</v>
      </c>
      <c r="B131" s="73">
        <v>12003127.560000001</v>
      </c>
      <c r="C131" s="73">
        <v>208325.24999999901</v>
      </c>
      <c r="D131" s="73">
        <v>0</v>
      </c>
      <c r="E131" s="72">
        <v>0</v>
      </c>
      <c r="F131" s="72">
        <v>0</v>
      </c>
      <c r="G131" s="72">
        <v>12003127.560000001</v>
      </c>
      <c r="H131" s="72">
        <v>208325.24999999901</v>
      </c>
      <c r="I131" s="73">
        <v>12211452.810000001</v>
      </c>
      <c r="J131" s="73"/>
    </row>
    <row r="132" spans="1:10" x14ac:dyDescent="0.25">
      <c r="A132" s="65" t="s">
        <v>181</v>
      </c>
      <c r="B132" s="64"/>
      <c r="C132" s="64"/>
      <c r="D132" s="64"/>
      <c r="E132"/>
      <c r="F132"/>
      <c r="G132"/>
      <c r="H132"/>
      <c r="I132" s="64"/>
      <c r="J132" s="64"/>
    </row>
    <row r="133" spans="1:10" x14ac:dyDescent="0.25">
      <c r="A133" s="63" t="s">
        <v>182</v>
      </c>
      <c r="B133" s="68">
        <v>247820.27999999901</v>
      </c>
      <c r="C133" s="68">
        <v>0</v>
      </c>
      <c r="D133" s="68">
        <v>0</v>
      </c>
      <c r="E133" s="67">
        <v>0</v>
      </c>
      <c r="F133" s="67">
        <v>0</v>
      </c>
      <c r="G133" s="67">
        <v>247820.27999999901</v>
      </c>
      <c r="H133" s="67">
        <v>0</v>
      </c>
      <c r="I133" s="68">
        <v>247820.27999999901</v>
      </c>
      <c r="J133" s="68"/>
    </row>
    <row r="134" spans="1:10" x14ac:dyDescent="0.25">
      <c r="A134" s="63" t="s">
        <v>183</v>
      </c>
      <c r="B134" s="68">
        <v>0</v>
      </c>
      <c r="C134" s="68">
        <v>0</v>
      </c>
      <c r="D134" s="68">
        <v>0</v>
      </c>
      <c r="E134" s="67">
        <v>0</v>
      </c>
      <c r="F134" s="67">
        <v>0</v>
      </c>
      <c r="G134" s="67">
        <v>0</v>
      </c>
      <c r="H134" s="67">
        <v>0</v>
      </c>
      <c r="I134" s="68">
        <v>0</v>
      </c>
      <c r="J134" s="68"/>
    </row>
    <row r="135" spans="1:10" x14ac:dyDescent="0.25">
      <c r="A135" s="63" t="s">
        <v>184</v>
      </c>
      <c r="B135" s="68">
        <v>3483.2</v>
      </c>
      <c r="C135" s="68">
        <v>0</v>
      </c>
      <c r="D135" s="68">
        <v>0</v>
      </c>
      <c r="E135" s="67">
        <v>0</v>
      </c>
      <c r="F135" s="67">
        <v>0</v>
      </c>
      <c r="G135" s="67">
        <v>3483.2</v>
      </c>
      <c r="H135" s="67">
        <v>0</v>
      </c>
      <c r="I135" s="68">
        <v>3483.2</v>
      </c>
      <c r="J135" s="68"/>
    </row>
    <row r="136" spans="1:10" x14ac:dyDescent="0.25">
      <c r="A136" s="63" t="s">
        <v>185</v>
      </c>
      <c r="B136" s="68">
        <v>260903.12</v>
      </c>
      <c r="C136" s="68">
        <v>0</v>
      </c>
      <c r="D136" s="68">
        <v>0</v>
      </c>
      <c r="E136" s="67">
        <v>0</v>
      </c>
      <c r="F136" s="67">
        <v>0</v>
      </c>
      <c r="G136" s="67">
        <v>260903.12</v>
      </c>
      <c r="H136" s="67">
        <v>0</v>
      </c>
      <c r="I136" s="68">
        <v>260903.12</v>
      </c>
      <c r="J136" s="68"/>
    </row>
    <row r="137" spans="1:10" x14ac:dyDescent="0.25">
      <c r="A137" s="63" t="s">
        <v>186</v>
      </c>
      <c r="B137" s="68">
        <v>89870.8</v>
      </c>
      <c r="C137" s="68">
        <v>0</v>
      </c>
      <c r="D137" s="68">
        <v>0</v>
      </c>
      <c r="E137" s="67">
        <v>0</v>
      </c>
      <c r="F137" s="67">
        <v>0</v>
      </c>
      <c r="G137" s="67">
        <v>89870.8</v>
      </c>
      <c r="H137" s="67">
        <v>0</v>
      </c>
      <c r="I137" s="68">
        <v>89870.8</v>
      </c>
      <c r="J137" s="68"/>
    </row>
    <row r="138" spans="1:10" x14ac:dyDescent="0.25">
      <c r="A138" s="63" t="s">
        <v>187</v>
      </c>
      <c r="B138" s="68">
        <v>6050.71</v>
      </c>
      <c r="C138" s="68">
        <v>0</v>
      </c>
      <c r="D138" s="68">
        <v>0</v>
      </c>
      <c r="E138" s="67">
        <v>0</v>
      </c>
      <c r="F138" s="67">
        <v>0</v>
      </c>
      <c r="G138" s="67">
        <v>6050.71</v>
      </c>
      <c r="H138" s="67">
        <v>0</v>
      </c>
      <c r="I138" s="68">
        <v>6050.71</v>
      </c>
      <c r="J138" s="68"/>
    </row>
    <row r="139" spans="1:10" x14ac:dyDescent="0.25">
      <c r="A139" s="63" t="s">
        <v>188</v>
      </c>
      <c r="B139" s="68">
        <v>0</v>
      </c>
      <c r="C139" s="68">
        <v>0</v>
      </c>
      <c r="D139" s="68">
        <v>0</v>
      </c>
      <c r="E139" s="67">
        <v>0</v>
      </c>
      <c r="F139" s="67">
        <v>0</v>
      </c>
      <c r="G139" s="67">
        <v>0</v>
      </c>
      <c r="H139" s="67">
        <v>0</v>
      </c>
      <c r="I139" s="68">
        <v>0</v>
      </c>
      <c r="J139" s="68"/>
    </row>
    <row r="140" spans="1:10" x14ac:dyDescent="0.25">
      <c r="A140" s="63" t="s">
        <v>189</v>
      </c>
      <c r="B140" s="68">
        <v>5173.05</v>
      </c>
      <c r="C140" s="68">
        <v>0</v>
      </c>
      <c r="D140" s="68">
        <v>0</v>
      </c>
      <c r="E140" s="67">
        <v>0</v>
      </c>
      <c r="F140" s="67">
        <v>0</v>
      </c>
      <c r="G140" s="67">
        <v>5173.05</v>
      </c>
      <c r="H140" s="67">
        <v>0</v>
      </c>
      <c r="I140" s="68">
        <v>5173.05</v>
      </c>
      <c r="J140" s="68"/>
    </row>
    <row r="141" spans="1:10" x14ac:dyDescent="0.25">
      <c r="A141" s="63" t="s">
        <v>190</v>
      </c>
      <c r="B141" s="68">
        <v>0</v>
      </c>
      <c r="C141" s="68">
        <v>0</v>
      </c>
      <c r="D141" s="68">
        <v>0</v>
      </c>
      <c r="E141" s="67">
        <v>0</v>
      </c>
      <c r="F141" s="67">
        <v>0</v>
      </c>
      <c r="G141" s="67">
        <v>0</v>
      </c>
      <c r="H141" s="67">
        <v>0</v>
      </c>
      <c r="I141" s="68">
        <v>0</v>
      </c>
      <c r="J141" s="68"/>
    </row>
    <row r="142" spans="1:10" x14ac:dyDescent="0.25">
      <c r="A142" s="63" t="s">
        <v>191</v>
      </c>
      <c r="B142" s="68">
        <v>113529.139999999</v>
      </c>
      <c r="C142" s="68">
        <v>0</v>
      </c>
      <c r="D142" s="68">
        <v>0</v>
      </c>
      <c r="E142" s="67">
        <v>0</v>
      </c>
      <c r="F142" s="67">
        <v>0</v>
      </c>
      <c r="G142" s="67">
        <v>113529.139999999</v>
      </c>
      <c r="H142" s="67">
        <v>0</v>
      </c>
      <c r="I142" s="68">
        <v>113529.139999999</v>
      </c>
      <c r="J142" s="68"/>
    </row>
    <row r="143" spans="1:10" x14ac:dyDescent="0.25">
      <c r="A143" s="63" t="s">
        <v>192</v>
      </c>
      <c r="B143" s="68">
        <v>11219.87</v>
      </c>
      <c r="C143" s="68">
        <v>0</v>
      </c>
      <c r="D143" s="68">
        <v>0</v>
      </c>
      <c r="E143" s="67">
        <v>0</v>
      </c>
      <c r="F143" s="67">
        <v>0</v>
      </c>
      <c r="G143" s="67">
        <v>11219.87</v>
      </c>
      <c r="H143" s="67">
        <v>0</v>
      </c>
      <c r="I143" s="68">
        <v>11219.87</v>
      </c>
      <c r="J143" s="68"/>
    </row>
    <row r="144" spans="1:10" x14ac:dyDescent="0.25">
      <c r="A144" s="63" t="s">
        <v>193</v>
      </c>
      <c r="B144" s="68">
        <v>77338.86</v>
      </c>
      <c r="C144" s="68">
        <v>0</v>
      </c>
      <c r="D144" s="68">
        <v>0</v>
      </c>
      <c r="E144" s="67">
        <v>0</v>
      </c>
      <c r="F144" s="67">
        <v>0</v>
      </c>
      <c r="G144" s="67">
        <v>77338.86</v>
      </c>
      <c r="H144" s="67">
        <v>0</v>
      </c>
      <c r="I144" s="68">
        <v>77338.86</v>
      </c>
      <c r="J144" s="68"/>
    </row>
    <row r="145" spans="1:10" x14ac:dyDescent="0.25">
      <c r="A145" s="63" t="s">
        <v>194</v>
      </c>
      <c r="B145" s="68">
        <v>70271.44</v>
      </c>
      <c r="C145" s="68">
        <v>0</v>
      </c>
      <c r="D145" s="68">
        <v>0</v>
      </c>
      <c r="E145" s="67">
        <v>0</v>
      </c>
      <c r="F145" s="67">
        <v>0</v>
      </c>
      <c r="G145" s="67">
        <v>70271.44</v>
      </c>
      <c r="H145" s="67">
        <v>0</v>
      </c>
      <c r="I145" s="68">
        <v>70271.44</v>
      </c>
      <c r="J145" s="68"/>
    </row>
    <row r="146" spans="1:10" x14ac:dyDescent="0.25">
      <c r="A146" s="63" t="s">
        <v>195</v>
      </c>
      <c r="B146" s="68">
        <v>9269.93</v>
      </c>
      <c r="C146" s="68">
        <v>0</v>
      </c>
      <c r="D146" s="68">
        <v>0</v>
      </c>
      <c r="E146" s="67">
        <v>0</v>
      </c>
      <c r="F146" s="67">
        <v>0</v>
      </c>
      <c r="G146" s="67">
        <v>9269.93</v>
      </c>
      <c r="H146" s="67">
        <v>0</v>
      </c>
      <c r="I146" s="68">
        <v>9269.93</v>
      </c>
      <c r="J146" s="68"/>
    </row>
    <row r="147" spans="1:10" x14ac:dyDescent="0.25">
      <c r="A147" s="63" t="s">
        <v>196</v>
      </c>
      <c r="B147" s="68">
        <v>0</v>
      </c>
      <c r="C147" s="68">
        <v>0</v>
      </c>
      <c r="D147" s="68">
        <v>0</v>
      </c>
      <c r="E147" s="67">
        <v>0</v>
      </c>
      <c r="F147" s="67">
        <v>0</v>
      </c>
      <c r="G147" s="67">
        <v>0</v>
      </c>
      <c r="H147" s="67">
        <v>0</v>
      </c>
      <c r="I147" s="68">
        <v>0</v>
      </c>
      <c r="J147" s="68"/>
    </row>
    <row r="148" spans="1:10" x14ac:dyDescent="0.25">
      <c r="A148" s="63" t="s">
        <v>197</v>
      </c>
      <c r="B148" s="68">
        <v>0</v>
      </c>
      <c r="C148" s="68">
        <v>0</v>
      </c>
      <c r="D148" s="68">
        <v>0</v>
      </c>
      <c r="E148" s="67">
        <v>0</v>
      </c>
      <c r="F148" s="67">
        <v>0</v>
      </c>
      <c r="G148" s="67">
        <v>0</v>
      </c>
      <c r="H148" s="67">
        <v>0</v>
      </c>
      <c r="I148" s="68">
        <v>0</v>
      </c>
      <c r="J148" s="68"/>
    </row>
    <row r="149" spans="1:10" x14ac:dyDescent="0.25">
      <c r="A149" s="63" t="s">
        <v>198</v>
      </c>
      <c r="B149" s="68">
        <v>2700.38</v>
      </c>
      <c r="C149" s="68">
        <v>0</v>
      </c>
      <c r="D149" s="68">
        <v>0</v>
      </c>
      <c r="E149" s="67">
        <v>0</v>
      </c>
      <c r="F149" s="67">
        <v>0</v>
      </c>
      <c r="G149" s="67">
        <v>2700.38</v>
      </c>
      <c r="H149" s="67">
        <v>0</v>
      </c>
      <c r="I149" s="68">
        <v>2700.38</v>
      </c>
      <c r="J149" s="68"/>
    </row>
    <row r="150" spans="1:10" x14ac:dyDescent="0.25">
      <c r="A150" s="63" t="s">
        <v>199</v>
      </c>
      <c r="B150" s="68">
        <v>257439.08</v>
      </c>
      <c r="C150" s="68">
        <v>0</v>
      </c>
      <c r="D150" s="68">
        <v>0</v>
      </c>
      <c r="E150" s="67">
        <v>0</v>
      </c>
      <c r="F150" s="67">
        <v>0</v>
      </c>
      <c r="G150" s="67">
        <v>257439.08</v>
      </c>
      <c r="H150" s="67">
        <v>0</v>
      </c>
      <c r="I150" s="68">
        <v>257439.08</v>
      </c>
      <c r="J150" s="68"/>
    </row>
    <row r="151" spans="1:10" x14ac:dyDescent="0.25">
      <c r="A151" s="63" t="s">
        <v>200</v>
      </c>
      <c r="B151" s="68">
        <v>613856.48</v>
      </c>
      <c r="C151" s="68">
        <v>0</v>
      </c>
      <c r="D151" s="68">
        <v>0</v>
      </c>
      <c r="E151" s="67">
        <v>0</v>
      </c>
      <c r="F151" s="67">
        <v>0</v>
      </c>
      <c r="G151" s="67">
        <v>613856.48</v>
      </c>
      <c r="H151" s="67">
        <v>0</v>
      </c>
      <c r="I151" s="68">
        <v>613856.48</v>
      </c>
      <c r="J151" s="68"/>
    </row>
    <row r="152" spans="1:10" x14ac:dyDescent="0.25">
      <c r="A152" s="63" t="s">
        <v>201</v>
      </c>
      <c r="B152" s="68">
        <v>0</v>
      </c>
      <c r="C152" s="68">
        <v>0</v>
      </c>
      <c r="D152" s="68">
        <v>0</v>
      </c>
      <c r="E152" s="67">
        <v>0</v>
      </c>
      <c r="F152" s="67">
        <v>0</v>
      </c>
      <c r="G152" s="67">
        <v>0</v>
      </c>
      <c r="H152" s="67">
        <v>0</v>
      </c>
      <c r="I152" s="68">
        <v>0</v>
      </c>
      <c r="J152" s="68"/>
    </row>
    <row r="153" spans="1:10" x14ac:dyDescent="0.25">
      <c r="A153" s="63" t="s">
        <v>202</v>
      </c>
      <c r="B153" s="68">
        <v>0</v>
      </c>
      <c r="C153" s="68">
        <v>0</v>
      </c>
      <c r="D153" s="68">
        <v>0</v>
      </c>
      <c r="E153" s="67">
        <v>0</v>
      </c>
      <c r="F153" s="67">
        <v>0</v>
      </c>
      <c r="G153" s="67">
        <v>0</v>
      </c>
      <c r="H153" s="67">
        <v>0</v>
      </c>
      <c r="I153" s="68">
        <v>0</v>
      </c>
      <c r="J153" s="68"/>
    </row>
    <row r="154" spans="1:10" x14ac:dyDescent="0.25">
      <c r="A154" s="63" t="s">
        <v>203</v>
      </c>
      <c r="B154" s="68">
        <v>0</v>
      </c>
      <c r="C154" s="68">
        <v>0</v>
      </c>
      <c r="D154" s="68">
        <v>0</v>
      </c>
      <c r="E154" s="67">
        <v>0</v>
      </c>
      <c r="F154" s="67">
        <v>0</v>
      </c>
      <c r="G154" s="67">
        <v>0</v>
      </c>
      <c r="H154" s="67">
        <v>0</v>
      </c>
      <c r="I154" s="68">
        <v>0</v>
      </c>
      <c r="J154" s="68"/>
    </row>
    <row r="155" spans="1:10" x14ac:dyDescent="0.25">
      <c r="A155" s="63" t="s">
        <v>204</v>
      </c>
      <c r="B155" s="68">
        <v>0</v>
      </c>
      <c r="C155" s="68">
        <v>0</v>
      </c>
      <c r="D155" s="68">
        <v>0</v>
      </c>
      <c r="E155" s="67">
        <v>0</v>
      </c>
      <c r="F155" s="67">
        <v>0</v>
      </c>
      <c r="G155" s="67">
        <v>0</v>
      </c>
      <c r="H155" s="67">
        <v>0</v>
      </c>
      <c r="I155" s="68">
        <v>0</v>
      </c>
      <c r="J155" s="68"/>
    </row>
    <row r="156" spans="1:10" x14ac:dyDescent="0.25">
      <c r="A156" s="63" t="s">
        <v>205</v>
      </c>
      <c r="B156" s="68">
        <v>0</v>
      </c>
      <c r="C156" s="68">
        <v>0</v>
      </c>
      <c r="D156" s="68">
        <v>0</v>
      </c>
      <c r="E156" s="67">
        <v>0</v>
      </c>
      <c r="F156" s="67">
        <v>0</v>
      </c>
      <c r="G156" s="67">
        <v>0</v>
      </c>
      <c r="H156" s="67">
        <v>0</v>
      </c>
      <c r="I156" s="68">
        <v>0</v>
      </c>
      <c r="J156" s="68"/>
    </row>
    <row r="157" spans="1:10" x14ac:dyDescent="0.25">
      <c r="A157" s="63" t="s">
        <v>206</v>
      </c>
      <c r="B157" s="68">
        <v>0</v>
      </c>
      <c r="C157" s="68">
        <v>0</v>
      </c>
      <c r="D157" s="68">
        <v>0</v>
      </c>
      <c r="E157" s="67">
        <v>0</v>
      </c>
      <c r="F157" s="67">
        <v>0</v>
      </c>
      <c r="G157" s="67">
        <v>0</v>
      </c>
      <c r="H157" s="67">
        <v>0</v>
      </c>
      <c r="I157" s="68">
        <v>0</v>
      </c>
      <c r="J157" s="68"/>
    </row>
    <row r="158" spans="1:10" x14ac:dyDescent="0.25">
      <c r="A158" s="63" t="s">
        <v>207</v>
      </c>
      <c r="B158" s="68">
        <v>0</v>
      </c>
      <c r="C158" s="68">
        <v>0</v>
      </c>
      <c r="D158" s="68">
        <v>0</v>
      </c>
      <c r="E158" s="67">
        <v>0</v>
      </c>
      <c r="F158" s="67">
        <v>0</v>
      </c>
      <c r="G158" s="67">
        <v>0</v>
      </c>
      <c r="H158" s="67">
        <v>0</v>
      </c>
      <c r="I158" s="68">
        <v>0</v>
      </c>
      <c r="J158" s="68"/>
    </row>
    <row r="159" spans="1:10" x14ac:dyDescent="0.25">
      <c r="A159" s="69" t="s">
        <v>208</v>
      </c>
      <c r="B159" s="68">
        <v>0</v>
      </c>
      <c r="C159" s="68">
        <v>0</v>
      </c>
      <c r="D159" s="68">
        <v>0</v>
      </c>
      <c r="E159" s="67">
        <v>0</v>
      </c>
      <c r="F159" s="67">
        <v>0</v>
      </c>
      <c r="G159" s="67">
        <v>0</v>
      </c>
      <c r="H159" s="67">
        <v>0</v>
      </c>
      <c r="I159" s="68">
        <v>0</v>
      </c>
      <c r="J159" s="68"/>
    </row>
    <row r="160" spans="1:10" x14ac:dyDescent="0.25">
      <c r="A160" s="63" t="s">
        <v>209</v>
      </c>
      <c r="B160" s="73">
        <v>1768926.34</v>
      </c>
      <c r="C160" s="73">
        <v>0</v>
      </c>
      <c r="D160" s="73">
        <v>0</v>
      </c>
      <c r="E160" s="72">
        <v>0</v>
      </c>
      <c r="F160" s="72">
        <v>0</v>
      </c>
      <c r="G160" s="72">
        <v>1768926.34</v>
      </c>
      <c r="H160" s="72">
        <v>0</v>
      </c>
      <c r="I160" s="73">
        <v>1768926.34</v>
      </c>
      <c r="J160" s="73"/>
    </row>
    <row r="161" spans="1:10" x14ac:dyDescent="0.25">
      <c r="A161" s="65" t="s">
        <v>210</v>
      </c>
      <c r="B161" s="64"/>
      <c r="C161" s="64"/>
      <c r="D161" s="64"/>
      <c r="E161"/>
      <c r="F161"/>
      <c r="G161"/>
      <c r="H161"/>
      <c r="I161" s="64"/>
      <c r="J161" s="64"/>
    </row>
    <row r="162" spans="1:10" x14ac:dyDescent="0.25">
      <c r="A162" s="63" t="s">
        <v>211</v>
      </c>
      <c r="B162" s="68">
        <v>93256.02</v>
      </c>
      <c r="C162" s="68">
        <v>0</v>
      </c>
      <c r="D162" s="68">
        <v>0</v>
      </c>
      <c r="E162" s="67">
        <v>0</v>
      </c>
      <c r="F162" s="67">
        <v>0</v>
      </c>
      <c r="G162" s="67">
        <v>93256.02</v>
      </c>
      <c r="H162" s="67">
        <v>0</v>
      </c>
      <c r="I162" s="68">
        <v>93256.02</v>
      </c>
      <c r="J162" s="68"/>
    </row>
    <row r="163" spans="1:10" x14ac:dyDescent="0.25">
      <c r="A163" s="63" t="s">
        <v>212</v>
      </c>
      <c r="B163" s="68">
        <v>249119.28999999899</v>
      </c>
      <c r="C163" s="68">
        <v>0</v>
      </c>
      <c r="D163" s="68">
        <v>0</v>
      </c>
      <c r="E163" s="67">
        <v>0</v>
      </c>
      <c r="F163" s="67">
        <v>0</v>
      </c>
      <c r="G163" s="67">
        <v>249119.28999999899</v>
      </c>
      <c r="H163" s="67">
        <v>0</v>
      </c>
      <c r="I163" s="68">
        <v>249119.28999999899</v>
      </c>
      <c r="J163" s="68"/>
    </row>
    <row r="164" spans="1:10" x14ac:dyDescent="0.25">
      <c r="A164" s="63" t="s">
        <v>213</v>
      </c>
      <c r="B164" s="68">
        <v>153706.82999999999</v>
      </c>
      <c r="C164" s="68">
        <v>0</v>
      </c>
      <c r="D164" s="68">
        <v>0</v>
      </c>
      <c r="E164" s="67">
        <v>0</v>
      </c>
      <c r="F164" s="67">
        <v>0</v>
      </c>
      <c r="G164" s="67">
        <v>153706.82999999999</v>
      </c>
      <c r="H164" s="67">
        <v>0</v>
      </c>
      <c r="I164" s="68">
        <v>153706.82999999999</v>
      </c>
      <c r="J164" s="68"/>
    </row>
    <row r="165" spans="1:10" x14ac:dyDescent="0.25">
      <c r="A165" s="63" t="s">
        <v>214</v>
      </c>
      <c r="B165" s="68">
        <v>257091.17</v>
      </c>
      <c r="C165" s="68">
        <v>0</v>
      </c>
      <c r="D165" s="68">
        <v>0</v>
      </c>
      <c r="E165" s="67">
        <v>0</v>
      </c>
      <c r="F165" s="67">
        <v>0</v>
      </c>
      <c r="G165" s="67">
        <v>257091.17</v>
      </c>
      <c r="H165" s="67">
        <v>0</v>
      </c>
      <c r="I165" s="68">
        <v>257091.17</v>
      </c>
      <c r="J165" s="68"/>
    </row>
    <row r="166" spans="1:10" x14ac:dyDescent="0.25">
      <c r="A166" s="63" t="s">
        <v>215</v>
      </c>
      <c r="B166" s="68">
        <v>251590.2</v>
      </c>
      <c r="C166" s="68">
        <v>0</v>
      </c>
      <c r="D166" s="68">
        <v>0</v>
      </c>
      <c r="E166" s="67">
        <v>0</v>
      </c>
      <c r="F166" s="67">
        <v>0</v>
      </c>
      <c r="G166" s="67">
        <v>251590.2</v>
      </c>
      <c r="H166" s="67">
        <v>0</v>
      </c>
      <c r="I166" s="68">
        <v>251590.2</v>
      </c>
      <c r="J166" s="68"/>
    </row>
    <row r="167" spans="1:10" x14ac:dyDescent="0.25">
      <c r="A167" s="63" t="s">
        <v>216</v>
      </c>
      <c r="B167" s="68">
        <v>77512.639999999999</v>
      </c>
      <c r="C167" s="68">
        <v>0</v>
      </c>
      <c r="D167" s="68">
        <v>0</v>
      </c>
      <c r="E167" s="67">
        <v>0</v>
      </c>
      <c r="F167" s="67">
        <v>0</v>
      </c>
      <c r="G167" s="67">
        <v>77512.639999999999</v>
      </c>
      <c r="H167" s="67">
        <v>0</v>
      </c>
      <c r="I167" s="68">
        <v>77512.639999999999</v>
      </c>
      <c r="J167" s="68"/>
    </row>
    <row r="168" spans="1:10" x14ac:dyDescent="0.25">
      <c r="A168" s="63" t="s">
        <v>217</v>
      </c>
      <c r="B168" s="68">
        <v>197651.74999999901</v>
      </c>
      <c r="C168" s="68">
        <v>0</v>
      </c>
      <c r="D168" s="68">
        <v>0</v>
      </c>
      <c r="E168" s="67">
        <v>0</v>
      </c>
      <c r="F168" s="67">
        <v>0</v>
      </c>
      <c r="G168" s="67">
        <v>197651.74999999901</v>
      </c>
      <c r="H168" s="67">
        <v>0</v>
      </c>
      <c r="I168" s="68">
        <v>197651.74999999901</v>
      </c>
      <c r="J168" s="68"/>
    </row>
    <row r="169" spans="1:10" x14ac:dyDescent="0.25">
      <c r="A169" s="63" t="s">
        <v>218</v>
      </c>
      <c r="B169" s="68">
        <v>352116.27999999898</v>
      </c>
      <c r="C169" s="68">
        <v>0</v>
      </c>
      <c r="D169" s="68">
        <v>0</v>
      </c>
      <c r="E169" s="67">
        <v>0</v>
      </c>
      <c r="F169" s="67">
        <v>0</v>
      </c>
      <c r="G169" s="67">
        <v>352116.27999999898</v>
      </c>
      <c r="H169" s="67">
        <v>0</v>
      </c>
      <c r="I169" s="68">
        <v>352116.27999999898</v>
      </c>
      <c r="J169" s="68"/>
    </row>
    <row r="170" spans="1:10" x14ac:dyDescent="0.25">
      <c r="A170" s="63" t="s">
        <v>219</v>
      </c>
      <c r="B170" s="68">
        <v>391783.35</v>
      </c>
      <c r="C170" s="68">
        <v>0</v>
      </c>
      <c r="D170" s="68">
        <v>0</v>
      </c>
      <c r="E170" s="67">
        <v>0</v>
      </c>
      <c r="F170" s="67">
        <v>0</v>
      </c>
      <c r="G170" s="67">
        <v>391783.35</v>
      </c>
      <c r="H170" s="67">
        <v>0</v>
      </c>
      <c r="I170" s="68">
        <v>391783.35</v>
      </c>
      <c r="J170" s="68"/>
    </row>
    <row r="171" spans="1:10" x14ac:dyDescent="0.25">
      <c r="A171" s="63" t="s">
        <v>220</v>
      </c>
      <c r="B171" s="68">
        <v>5506.8999999999896</v>
      </c>
      <c r="C171" s="68">
        <v>0</v>
      </c>
      <c r="D171" s="68">
        <v>0</v>
      </c>
      <c r="E171" s="67">
        <v>0</v>
      </c>
      <c r="F171" s="67">
        <v>0</v>
      </c>
      <c r="G171" s="67">
        <v>5506.8999999999896</v>
      </c>
      <c r="H171" s="67">
        <v>0</v>
      </c>
      <c r="I171" s="68">
        <v>5506.8999999999896</v>
      </c>
      <c r="J171" s="68"/>
    </row>
    <row r="172" spans="1:10" x14ac:dyDescent="0.25">
      <c r="A172" s="63" t="s">
        <v>221</v>
      </c>
      <c r="B172" s="68">
        <v>0</v>
      </c>
      <c r="C172" s="68">
        <v>0</v>
      </c>
      <c r="D172" s="68">
        <v>0</v>
      </c>
      <c r="E172" s="67">
        <v>0</v>
      </c>
      <c r="F172" s="67">
        <v>0</v>
      </c>
      <c r="G172" s="67">
        <v>0</v>
      </c>
      <c r="H172" s="67">
        <v>0</v>
      </c>
      <c r="I172" s="68">
        <v>0</v>
      </c>
      <c r="J172" s="68"/>
    </row>
    <row r="173" spans="1:10" x14ac:dyDescent="0.25">
      <c r="A173" s="63" t="s">
        <v>222</v>
      </c>
      <c r="B173" s="68">
        <v>0</v>
      </c>
      <c r="C173" s="68">
        <v>0</v>
      </c>
      <c r="D173" s="68">
        <v>0</v>
      </c>
      <c r="E173" s="67">
        <v>0</v>
      </c>
      <c r="F173" s="67">
        <v>0</v>
      </c>
      <c r="G173" s="67">
        <v>0</v>
      </c>
      <c r="H173" s="67">
        <v>0</v>
      </c>
      <c r="I173" s="68">
        <v>0</v>
      </c>
      <c r="J173" s="68"/>
    </row>
    <row r="174" spans="1:10" x14ac:dyDescent="0.25">
      <c r="A174" s="63" t="s">
        <v>223</v>
      </c>
      <c r="B174" s="68">
        <v>134476.21</v>
      </c>
      <c r="C174" s="68">
        <v>0</v>
      </c>
      <c r="D174" s="68">
        <v>0</v>
      </c>
      <c r="E174" s="67">
        <v>0</v>
      </c>
      <c r="F174" s="67">
        <v>0</v>
      </c>
      <c r="G174" s="67">
        <v>134476.21</v>
      </c>
      <c r="H174" s="67">
        <v>0</v>
      </c>
      <c r="I174" s="68">
        <v>134476.21</v>
      </c>
      <c r="J174" s="68"/>
    </row>
    <row r="175" spans="1:10" x14ac:dyDescent="0.25">
      <c r="A175" s="63" t="s">
        <v>224</v>
      </c>
      <c r="B175" s="68">
        <v>2083154.8399999901</v>
      </c>
      <c r="C175" s="68">
        <v>0</v>
      </c>
      <c r="D175" s="68">
        <v>0</v>
      </c>
      <c r="E175" s="67">
        <v>0</v>
      </c>
      <c r="F175" s="67">
        <v>0</v>
      </c>
      <c r="G175" s="67">
        <v>2083154.8399999901</v>
      </c>
      <c r="H175" s="67">
        <v>0</v>
      </c>
      <c r="I175" s="68">
        <v>2083154.8399999901</v>
      </c>
      <c r="J175" s="68"/>
    </row>
    <row r="176" spans="1:10" x14ac:dyDescent="0.25">
      <c r="A176" s="63" t="s">
        <v>225</v>
      </c>
      <c r="B176" s="68">
        <v>1545494.01999999</v>
      </c>
      <c r="C176" s="68">
        <v>0</v>
      </c>
      <c r="D176" s="68">
        <v>0</v>
      </c>
      <c r="E176" s="67">
        <v>0</v>
      </c>
      <c r="F176" s="67">
        <v>0</v>
      </c>
      <c r="G176" s="67">
        <v>1545494.01999999</v>
      </c>
      <c r="H176" s="67">
        <v>0</v>
      </c>
      <c r="I176" s="68">
        <v>1545494.01999999</v>
      </c>
      <c r="J176" s="68"/>
    </row>
    <row r="177" spans="1:10" x14ac:dyDescent="0.25">
      <c r="A177" s="63" t="s">
        <v>226</v>
      </c>
      <c r="B177" s="68">
        <v>21275.759999999998</v>
      </c>
      <c r="C177" s="68">
        <v>0</v>
      </c>
      <c r="D177" s="68">
        <v>0</v>
      </c>
      <c r="E177" s="67">
        <v>0</v>
      </c>
      <c r="F177" s="67">
        <v>0</v>
      </c>
      <c r="G177" s="67">
        <v>21275.759999999998</v>
      </c>
      <c r="H177" s="67">
        <v>0</v>
      </c>
      <c r="I177" s="68">
        <v>21275.759999999998</v>
      </c>
      <c r="J177" s="68"/>
    </row>
    <row r="178" spans="1:10" x14ac:dyDescent="0.25">
      <c r="A178" s="63" t="s">
        <v>227</v>
      </c>
      <c r="B178" s="68">
        <v>109838.579999999</v>
      </c>
      <c r="C178" s="68">
        <v>0</v>
      </c>
      <c r="D178" s="68">
        <v>0</v>
      </c>
      <c r="E178" s="67">
        <v>0</v>
      </c>
      <c r="F178" s="67">
        <v>0</v>
      </c>
      <c r="G178" s="67">
        <v>109838.579999999</v>
      </c>
      <c r="H178" s="67">
        <v>0</v>
      </c>
      <c r="I178" s="68">
        <v>109838.579999999</v>
      </c>
      <c r="J178" s="68"/>
    </row>
    <row r="179" spans="1:10" x14ac:dyDescent="0.25">
      <c r="A179" s="63" t="s">
        <v>228</v>
      </c>
      <c r="B179" s="68">
        <v>40534.769999999997</v>
      </c>
      <c r="C179" s="68">
        <v>0</v>
      </c>
      <c r="D179" s="68">
        <v>0</v>
      </c>
      <c r="E179" s="67">
        <v>0</v>
      </c>
      <c r="F179" s="67">
        <v>0</v>
      </c>
      <c r="G179" s="67">
        <v>40534.769999999997</v>
      </c>
      <c r="H179" s="67">
        <v>0</v>
      </c>
      <c r="I179" s="68">
        <v>40534.769999999997</v>
      </c>
      <c r="J179" s="68"/>
    </row>
    <row r="180" spans="1:10" x14ac:dyDescent="0.25">
      <c r="A180" s="63" t="s">
        <v>229</v>
      </c>
      <c r="B180" s="68">
        <v>0</v>
      </c>
      <c r="C180" s="68">
        <v>0</v>
      </c>
      <c r="D180" s="68">
        <v>0</v>
      </c>
      <c r="E180" s="67">
        <v>0</v>
      </c>
      <c r="F180" s="67">
        <v>0</v>
      </c>
      <c r="G180" s="67">
        <v>0</v>
      </c>
      <c r="H180" s="67">
        <v>0</v>
      </c>
      <c r="I180" s="68">
        <v>0</v>
      </c>
      <c r="J180" s="68"/>
    </row>
    <row r="181" spans="1:10" x14ac:dyDescent="0.25">
      <c r="A181" s="63" t="s">
        <v>230</v>
      </c>
      <c r="B181" s="68">
        <v>0</v>
      </c>
      <c r="C181" s="68">
        <v>139074.959999999</v>
      </c>
      <c r="D181" s="68">
        <v>0</v>
      </c>
      <c r="E181" s="67">
        <v>0</v>
      </c>
      <c r="F181" s="67">
        <v>0</v>
      </c>
      <c r="G181" s="67">
        <v>0</v>
      </c>
      <c r="H181" s="67">
        <v>139074.959999999</v>
      </c>
      <c r="I181" s="68">
        <v>139074.959999999</v>
      </c>
      <c r="J181" s="68"/>
    </row>
    <row r="182" spans="1:10" x14ac:dyDescent="0.25">
      <c r="A182" s="63" t="s">
        <v>231</v>
      </c>
      <c r="B182" s="68">
        <v>0</v>
      </c>
      <c r="C182" s="68">
        <v>93489.5799999999</v>
      </c>
      <c r="D182" s="68">
        <v>0</v>
      </c>
      <c r="E182" s="67">
        <v>0</v>
      </c>
      <c r="F182" s="67">
        <v>0</v>
      </c>
      <c r="G182" s="67">
        <v>0</v>
      </c>
      <c r="H182" s="67">
        <v>93489.5799999999</v>
      </c>
      <c r="I182" s="68">
        <v>93489.5799999999</v>
      </c>
      <c r="J182" s="68"/>
    </row>
    <row r="183" spans="1:10" x14ac:dyDescent="0.25">
      <c r="A183" s="63" t="s">
        <v>232</v>
      </c>
      <c r="B183" s="68">
        <v>0</v>
      </c>
      <c r="C183" s="68">
        <v>1856161.1099999901</v>
      </c>
      <c r="D183" s="68">
        <v>0</v>
      </c>
      <c r="E183" s="67">
        <v>0</v>
      </c>
      <c r="F183" s="67">
        <v>0</v>
      </c>
      <c r="G183" s="67">
        <v>0</v>
      </c>
      <c r="H183" s="67">
        <v>1856161.1099999901</v>
      </c>
      <c r="I183" s="68">
        <v>1856161.1099999901</v>
      </c>
      <c r="J183" s="68"/>
    </row>
    <row r="184" spans="1:10" x14ac:dyDescent="0.25">
      <c r="A184" s="63" t="s">
        <v>233</v>
      </c>
      <c r="B184" s="68">
        <v>0</v>
      </c>
      <c r="C184" s="68">
        <v>186413.30999999901</v>
      </c>
      <c r="D184" s="68">
        <v>0</v>
      </c>
      <c r="E184" s="67">
        <v>0</v>
      </c>
      <c r="F184" s="67">
        <v>0</v>
      </c>
      <c r="G184" s="67">
        <v>0</v>
      </c>
      <c r="H184" s="67">
        <v>186413.30999999901</v>
      </c>
      <c r="I184" s="68">
        <v>186413.30999999901</v>
      </c>
      <c r="J184" s="68"/>
    </row>
    <row r="185" spans="1:10" x14ac:dyDescent="0.25">
      <c r="A185" s="63" t="s">
        <v>234</v>
      </c>
      <c r="B185" s="68">
        <v>0</v>
      </c>
      <c r="C185" s="68">
        <v>3321.73</v>
      </c>
      <c r="D185" s="68">
        <v>0</v>
      </c>
      <c r="E185" s="67">
        <v>0</v>
      </c>
      <c r="F185" s="67">
        <v>0</v>
      </c>
      <c r="G185" s="67">
        <v>0</v>
      </c>
      <c r="H185" s="67">
        <v>3321.73</v>
      </c>
      <c r="I185" s="68">
        <v>3321.73</v>
      </c>
      <c r="J185" s="68"/>
    </row>
    <row r="186" spans="1:10" x14ac:dyDescent="0.25">
      <c r="A186" s="63" t="s">
        <v>235</v>
      </c>
      <c r="B186" s="68">
        <v>0</v>
      </c>
      <c r="C186" s="68">
        <v>654120.01</v>
      </c>
      <c r="D186" s="68">
        <v>0</v>
      </c>
      <c r="E186" s="67">
        <v>0</v>
      </c>
      <c r="F186" s="67">
        <v>0</v>
      </c>
      <c r="G186" s="67">
        <v>0</v>
      </c>
      <c r="H186" s="67">
        <v>654120.01</v>
      </c>
      <c r="I186" s="68">
        <v>654120.01</v>
      </c>
      <c r="J186" s="68"/>
    </row>
    <row r="187" spans="1:10" x14ac:dyDescent="0.25">
      <c r="A187" s="63" t="s">
        <v>236</v>
      </c>
      <c r="B187" s="68">
        <v>0</v>
      </c>
      <c r="C187" s="68">
        <v>312381.65000000002</v>
      </c>
      <c r="D187" s="68">
        <v>0</v>
      </c>
      <c r="E187" s="67">
        <v>0</v>
      </c>
      <c r="F187" s="67">
        <v>0</v>
      </c>
      <c r="G187" s="67">
        <v>0</v>
      </c>
      <c r="H187" s="67">
        <v>312381.65000000002</v>
      </c>
      <c r="I187" s="68">
        <v>312381.65000000002</v>
      </c>
      <c r="J187" s="68"/>
    </row>
    <row r="188" spans="1:10" x14ac:dyDescent="0.25">
      <c r="A188" s="63" t="s">
        <v>237</v>
      </c>
      <c r="B188" s="68">
        <v>0</v>
      </c>
      <c r="C188" s="68">
        <v>358978.1</v>
      </c>
      <c r="D188" s="68">
        <v>0</v>
      </c>
      <c r="E188" s="67">
        <v>0</v>
      </c>
      <c r="F188" s="67">
        <v>0</v>
      </c>
      <c r="G188" s="67">
        <v>0</v>
      </c>
      <c r="H188" s="67">
        <v>358978.1</v>
      </c>
      <c r="I188" s="68">
        <v>358978.1</v>
      </c>
      <c r="J188" s="68"/>
    </row>
    <row r="189" spans="1:10" x14ac:dyDescent="0.25">
      <c r="A189" s="63" t="s">
        <v>238</v>
      </c>
      <c r="B189" s="68">
        <v>0</v>
      </c>
      <c r="C189" s="68">
        <v>7343.07</v>
      </c>
      <c r="D189" s="68">
        <v>0</v>
      </c>
      <c r="E189" s="67">
        <v>0</v>
      </c>
      <c r="F189" s="67">
        <v>0</v>
      </c>
      <c r="G189" s="67">
        <v>0</v>
      </c>
      <c r="H189" s="67">
        <v>7343.07</v>
      </c>
      <c r="I189" s="68">
        <v>7343.07</v>
      </c>
      <c r="J189" s="68"/>
    </row>
    <row r="190" spans="1:10" x14ac:dyDescent="0.25">
      <c r="A190" s="63" t="s">
        <v>239</v>
      </c>
      <c r="B190" s="68">
        <v>0</v>
      </c>
      <c r="C190" s="68">
        <v>41894.269999999997</v>
      </c>
      <c r="D190" s="68">
        <v>0</v>
      </c>
      <c r="E190" s="67">
        <v>0</v>
      </c>
      <c r="F190" s="67">
        <v>0</v>
      </c>
      <c r="G190" s="67">
        <v>0</v>
      </c>
      <c r="H190" s="67">
        <v>41894.269999999997</v>
      </c>
      <c r="I190" s="68">
        <v>41894.269999999997</v>
      </c>
      <c r="J190" s="68"/>
    </row>
    <row r="191" spans="1:10" x14ac:dyDescent="0.25">
      <c r="A191" s="63" t="s">
        <v>240</v>
      </c>
      <c r="B191" s="68">
        <v>0</v>
      </c>
      <c r="C191" s="68">
        <v>621620.18999999994</v>
      </c>
      <c r="D191" s="68">
        <v>0</v>
      </c>
      <c r="E191" s="67">
        <v>0</v>
      </c>
      <c r="F191" s="67">
        <v>0</v>
      </c>
      <c r="G191" s="67">
        <v>0</v>
      </c>
      <c r="H191" s="67">
        <v>621620.18999999994</v>
      </c>
      <c r="I191" s="68">
        <v>621620.18999999994</v>
      </c>
      <c r="J191" s="68"/>
    </row>
    <row r="192" spans="1:10" x14ac:dyDescent="0.25">
      <c r="A192" s="63" t="s">
        <v>241</v>
      </c>
      <c r="B192" s="68">
        <v>0</v>
      </c>
      <c r="C192" s="68">
        <v>36662.410000000003</v>
      </c>
      <c r="D192" s="68">
        <v>0</v>
      </c>
      <c r="E192" s="67">
        <v>0</v>
      </c>
      <c r="F192" s="67">
        <v>0</v>
      </c>
      <c r="G192" s="67">
        <v>0</v>
      </c>
      <c r="H192" s="67">
        <v>36662.410000000003</v>
      </c>
      <c r="I192" s="68">
        <v>36662.410000000003</v>
      </c>
      <c r="J192" s="68"/>
    </row>
    <row r="193" spans="1:10" x14ac:dyDescent="0.25">
      <c r="A193" s="63" t="s">
        <v>242</v>
      </c>
      <c r="B193" s="68">
        <v>0</v>
      </c>
      <c r="C193" s="68">
        <v>33939.409999999902</v>
      </c>
      <c r="D193" s="68">
        <v>0</v>
      </c>
      <c r="E193" s="67">
        <v>0</v>
      </c>
      <c r="F193" s="67">
        <v>0</v>
      </c>
      <c r="G193" s="67">
        <v>0</v>
      </c>
      <c r="H193" s="67">
        <v>33939.409999999902</v>
      </c>
      <c r="I193" s="68">
        <v>33939.409999999902</v>
      </c>
      <c r="J193" s="68"/>
    </row>
    <row r="194" spans="1:10" x14ac:dyDescent="0.25">
      <c r="A194" s="63" t="s">
        <v>243</v>
      </c>
      <c r="B194" s="68">
        <v>0</v>
      </c>
      <c r="C194" s="68">
        <v>435459.28</v>
      </c>
      <c r="D194" s="68">
        <v>0</v>
      </c>
      <c r="E194" s="67">
        <v>0</v>
      </c>
      <c r="F194" s="67">
        <v>0</v>
      </c>
      <c r="G194" s="67">
        <v>0</v>
      </c>
      <c r="H194" s="67">
        <v>435459.28</v>
      </c>
      <c r="I194" s="68">
        <v>435459.28</v>
      </c>
      <c r="J194" s="68"/>
    </row>
    <row r="195" spans="1:10" x14ac:dyDescent="0.25">
      <c r="A195" s="63" t="s">
        <v>244</v>
      </c>
      <c r="B195" s="68">
        <v>0</v>
      </c>
      <c r="C195" s="68">
        <v>130052.489999999</v>
      </c>
      <c r="D195" s="68">
        <v>0</v>
      </c>
      <c r="E195" s="67">
        <v>0</v>
      </c>
      <c r="F195" s="67">
        <v>0</v>
      </c>
      <c r="G195" s="67">
        <v>0</v>
      </c>
      <c r="H195" s="67">
        <v>130052.489999999</v>
      </c>
      <c r="I195" s="68">
        <v>130052.489999999</v>
      </c>
      <c r="J195" s="68"/>
    </row>
    <row r="196" spans="1:10" x14ac:dyDescent="0.25">
      <c r="A196" s="69" t="s">
        <v>245</v>
      </c>
      <c r="B196" s="68">
        <v>0</v>
      </c>
      <c r="C196" s="68">
        <v>83768.41</v>
      </c>
      <c r="D196" s="68">
        <v>0</v>
      </c>
      <c r="E196" s="67">
        <v>0</v>
      </c>
      <c r="F196" s="67">
        <v>0</v>
      </c>
      <c r="G196" s="67">
        <v>0</v>
      </c>
      <c r="H196" s="67">
        <v>83768.41</v>
      </c>
      <c r="I196" s="68">
        <v>83768.41</v>
      </c>
      <c r="J196" s="68"/>
    </row>
    <row r="197" spans="1:10" x14ac:dyDescent="0.25">
      <c r="A197" s="63" t="s">
        <v>246</v>
      </c>
      <c r="B197" s="73">
        <v>5964108.6099999901</v>
      </c>
      <c r="C197" s="73">
        <v>4994679.9800000004</v>
      </c>
      <c r="D197" s="73">
        <v>0</v>
      </c>
      <c r="E197" s="72">
        <v>0</v>
      </c>
      <c r="F197" s="72">
        <v>0</v>
      </c>
      <c r="G197" s="72">
        <v>5964108.6099999901</v>
      </c>
      <c r="H197" s="72">
        <v>4994679.9800000004</v>
      </c>
      <c r="I197" s="73">
        <v>10958788.589999899</v>
      </c>
      <c r="J197" s="73"/>
    </row>
    <row r="198" spans="1:10" x14ac:dyDescent="0.25">
      <c r="A198" s="65" t="s">
        <v>247</v>
      </c>
      <c r="B198" s="64"/>
      <c r="C198" s="64"/>
      <c r="D198" s="64"/>
      <c r="E198"/>
      <c r="F198"/>
      <c r="G198"/>
      <c r="H198"/>
      <c r="I198" s="64"/>
      <c r="J198" s="64"/>
    </row>
    <row r="199" spans="1:10" x14ac:dyDescent="0.25">
      <c r="A199" s="63" t="s">
        <v>248</v>
      </c>
      <c r="B199" s="68">
        <v>0</v>
      </c>
      <c r="C199" s="68">
        <v>0</v>
      </c>
      <c r="D199" s="68">
        <v>13593.8</v>
      </c>
      <c r="E199" s="67">
        <v>7902.0759399999997</v>
      </c>
      <c r="F199" s="67">
        <v>5691.7240599999996</v>
      </c>
      <c r="G199" s="67">
        <v>7902.0759399999997</v>
      </c>
      <c r="H199" s="67">
        <v>5691.7240599999996</v>
      </c>
      <c r="I199" s="68">
        <v>13593.8</v>
      </c>
      <c r="J199" s="68"/>
    </row>
    <row r="200" spans="1:10" x14ac:dyDescent="0.25">
      <c r="A200" s="63" t="s">
        <v>249</v>
      </c>
      <c r="B200" s="68">
        <v>235079.329999999</v>
      </c>
      <c r="C200" s="68">
        <v>21968.51</v>
      </c>
      <c r="D200" s="68">
        <v>30281.62</v>
      </c>
      <c r="E200" s="67">
        <v>18980.519415999999</v>
      </c>
      <c r="F200" s="67">
        <v>11301.100584</v>
      </c>
      <c r="G200" s="67">
        <v>254059.84941599899</v>
      </c>
      <c r="H200" s="67">
        <v>33269.6105839999</v>
      </c>
      <c r="I200" s="68">
        <v>287329.45999999897</v>
      </c>
      <c r="J200" s="68"/>
    </row>
    <row r="201" spans="1:10" x14ac:dyDescent="0.25">
      <c r="A201" s="63" t="s">
        <v>250</v>
      </c>
      <c r="B201" s="68">
        <v>219593.84</v>
      </c>
      <c r="C201" s="68">
        <v>79747.960000000006</v>
      </c>
      <c r="D201" s="68">
        <v>2710136.71999999</v>
      </c>
      <c r="E201" s="67">
        <v>1575402.4753359901</v>
      </c>
      <c r="F201" s="67">
        <v>1134734.2446639901</v>
      </c>
      <c r="G201" s="67">
        <v>1794996.3153359999</v>
      </c>
      <c r="H201" s="67">
        <v>1214482.2046639901</v>
      </c>
      <c r="I201" s="68">
        <v>3009478.5199999898</v>
      </c>
      <c r="J201" s="68"/>
    </row>
    <row r="202" spans="1:10" x14ac:dyDescent="0.25">
      <c r="A202" s="63" t="s">
        <v>251</v>
      </c>
      <c r="B202" s="68">
        <v>1359473.65</v>
      </c>
      <c r="C202" s="68">
        <v>411418.88</v>
      </c>
      <c r="D202" s="68">
        <v>0</v>
      </c>
      <c r="E202" s="67">
        <v>0</v>
      </c>
      <c r="F202" s="67">
        <v>0</v>
      </c>
      <c r="G202" s="67">
        <v>1359473.65</v>
      </c>
      <c r="H202" s="67">
        <v>411418.88</v>
      </c>
      <c r="I202" s="68">
        <v>1770892.52999999</v>
      </c>
      <c r="J202" s="68"/>
    </row>
    <row r="203" spans="1:10" x14ac:dyDescent="0.25">
      <c r="A203" s="69" t="s">
        <v>252</v>
      </c>
      <c r="B203" s="68">
        <v>0</v>
      </c>
      <c r="C203" s="68">
        <v>0</v>
      </c>
      <c r="D203" s="68">
        <v>0</v>
      </c>
      <c r="E203" s="67">
        <v>0</v>
      </c>
      <c r="F203" s="67">
        <v>0</v>
      </c>
      <c r="G203" s="67">
        <v>0</v>
      </c>
      <c r="H203" s="67">
        <v>0</v>
      </c>
      <c r="I203" s="68">
        <v>0</v>
      </c>
      <c r="J203" s="68"/>
    </row>
    <row r="204" spans="1:10" x14ac:dyDescent="0.25">
      <c r="A204" s="63" t="s">
        <v>253</v>
      </c>
      <c r="B204" s="73">
        <v>1814146.8199999901</v>
      </c>
      <c r="C204" s="73">
        <v>513135.35</v>
      </c>
      <c r="D204" s="73">
        <v>2754012.1399999899</v>
      </c>
      <c r="E204" s="72">
        <v>1602285.07069199</v>
      </c>
      <c r="F204" s="72">
        <v>1151727.0693079999</v>
      </c>
      <c r="G204" s="72">
        <v>3416431.8906919998</v>
      </c>
      <c r="H204" s="72">
        <v>1664862.41930799</v>
      </c>
      <c r="I204" s="73">
        <v>5081294.3099999996</v>
      </c>
      <c r="J204" s="73"/>
    </row>
    <row r="205" spans="1:10" x14ac:dyDescent="0.25">
      <c r="A205" s="65" t="s">
        <v>254</v>
      </c>
      <c r="B205" s="64"/>
      <c r="C205" s="64"/>
      <c r="D205" s="64"/>
      <c r="E205"/>
      <c r="F205"/>
      <c r="G205"/>
      <c r="H205"/>
      <c r="I205" s="64"/>
      <c r="J205" s="64"/>
    </row>
    <row r="206" spans="1:10" x14ac:dyDescent="0.25">
      <c r="A206" s="63" t="s">
        <v>255</v>
      </c>
      <c r="B206" s="68">
        <v>1233865.6000000001</v>
      </c>
      <c r="C206" s="68">
        <v>318899.59000000003</v>
      </c>
      <c r="D206" s="68">
        <v>121421.129999999</v>
      </c>
      <c r="E206" s="67">
        <v>70582.102868999995</v>
      </c>
      <c r="F206" s="67">
        <v>50839.027130999901</v>
      </c>
      <c r="G206" s="67">
        <v>1304447.7028689999</v>
      </c>
      <c r="H206" s="67">
        <v>369738.61713099998</v>
      </c>
      <c r="I206" s="68">
        <v>1674186.32</v>
      </c>
      <c r="J206" s="68"/>
    </row>
    <row r="207" spans="1:10" x14ac:dyDescent="0.25">
      <c r="A207" s="63" t="s">
        <v>256</v>
      </c>
      <c r="B207" s="68">
        <v>154739.87</v>
      </c>
      <c r="C207" s="68">
        <v>93500</v>
      </c>
      <c r="D207" s="68">
        <v>88796.889999999898</v>
      </c>
      <c r="E207" s="67">
        <v>51617.632156999898</v>
      </c>
      <c r="F207" s="67">
        <v>37179.257842999898</v>
      </c>
      <c r="G207" s="67">
        <v>206357.50215699899</v>
      </c>
      <c r="H207" s="67">
        <v>130679.257843</v>
      </c>
      <c r="I207" s="68">
        <v>337036.76</v>
      </c>
      <c r="J207" s="68"/>
    </row>
    <row r="208" spans="1:10" x14ac:dyDescent="0.25">
      <c r="A208" s="63" t="s">
        <v>257</v>
      </c>
      <c r="B208" s="68">
        <v>0</v>
      </c>
      <c r="C208" s="68">
        <v>0</v>
      </c>
      <c r="D208" s="68">
        <v>11937.119999999901</v>
      </c>
      <c r="E208" s="67">
        <v>6939.0478560000001</v>
      </c>
      <c r="F208" s="67">
        <v>4998.0721439999897</v>
      </c>
      <c r="G208" s="67">
        <v>6939.0478560000001</v>
      </c>
      <c r="H208" s="67">
        <v>4998.0721439999897</v>
      </c>
      <c r="I208" s="68">
        <v>11937.119999999901</v>
      </c>
      <c r="J208" s="68"/>
    </row>
    <row r="209" spans="1:10" x14ac:dyDescent="0.25">
      <c r="A209" s="63" t="s">
        <v>258</v>
      </c>
      <c r="B209" s="68">
        <v>0</v>
      </c>
      <c r="C209" s="68">
        <v>0</v>
      </c>
      <c r="D209" s="68">
        <v>0</v>
      </c>
      <c r="E209" s="67">
        <v>0</v>
      </c>
      <c r="F209" s="67">
        <v>0</v>
      </c>
      <c r="G209" s="67">
        <v>0</v>
      </c>
      <c r="H209" s="67">
        <v>0</v>
      </c>
      <c r="I209" s="68">
        <v>0</v>
      </c>
      <c r="J209" s="68"/>
    </row>
    <row r="210" spans="1:10" x14ac:dyDescent="0.25">
      <c r="A210" s="63" t="s">
        <v>259</v>
      </c>
      <c r="B210" s="68">
        <v>29399.469999999899</v>
      </c>
      <c r="C210" s="68">
        <v>0</v>
      </c>
      <c r="D210" s="68">
        <v>0</v>
      </c>
      <c r="E210" s="67">
        <v>0</v>
      </c>
      <c r="F210" s="67">
        <v>0</v>
      </c>
      <c r="G210" s="67">
        <v>29399.469999999899</v>
      </c>
      <c r="H210" s="67">
        <v>0</v>
      </c>
      <c r="I210" s="68">
        <v>29399.469999999899</v>
      </c>
      <c r="J210" s="68"/>
    </row>
    <row r="211" spans="1:10" x14ac:dyDescent="0.25">
      <c r="A211" s="63" t="s">
        <v>260</v>
      </c>
      <c r="B211" s="68">
        <v>0</v>
      </c>
      <c r="C211" s="68">
        <v>0</v>
      </c>
      <c r="D211" s="68">
        <v>0</v>
      </c>
      <c r="E211" s="67">
        <v>0</v>
      </c>
      <c r="F211" s="67">
        <v>0</v>
      </c>
      <c r="G211" s="67">
        <v>0</v>
      </c>
      <c r="H211" s="67">
        <v>0</v>
      </c>
      <c r="I211" s="68">
        <v>0</v>
      </c>
      <c r="J211" s="68"/>
    </row>
    <row r="212" spans="1:10" x14ac:dyDescent="0.25">
      <c r="A212" s="69" t="s">
        <v>261</v>
      </c>
      <c r="B212" s="68">
        <v>0</v>
      </c>
      <c r="C212" s="68">
        <v>0</v>
      </c>
      <c r="D212" s="68">
        <v>0</v>
      </c>
      <c r="E212" s="67">
        <v>0</v>
      </c>
      <c r="F212" s="67">
        <v>0</v>
      </c>
      <c r="G212" s="67">
        <v>0</v>
      </c>
      <c r="H212" s="67">
        <v>0</v>
      </c>
      <c r="I212" s="68">
        <v>0</v>
      </c>
      <c r="J212" s="68"/>
    </row>
    <row r="213" spans="1:10" x14ac:dyDescent="0.25">
      <c r="A213" s="63" t="s">
        <v>262</v>
      </c>
      <c r="B213" s="73">
        <v>1418004.94</v>
      </c>
      <c r="C213" s="73">
        <v>412399.59</v>
      </c>
      <c r="D213" s="73">
        <v>222155.139999999</v>
      </c>
      <c r="E213" s="72">
        <v>129138.782881999</v>
      </c>
      <c r="F213" s="72">
        <v>93016.357117999898</v>
      </c>
      <c r="G213" s="72">
        <v>1547143.722882</v>
      </c>
      <c r="H213" s="72">
        <v>505415.94711800001</v>
      </c>
      <c r="I213" s="73">
        <v>2052559.67</v>
      </c>
      <c r="J213" s="73"/>
    </row>
    <row r="214" spans="1:10" x14ac:dyDescent="0.25">
      <c r="A214" s="65" t="s">
        <v>263</v>
      </c>
      <c r="B214" s="64"/>
      <c r="C214" s="64"/>
      <c r="D214" s="64"/>
      <c r="E214"/>
      <c r="F214"/>
      <c r="G214"/>
      <c r="H214"/>
      <c r="I214" s="64"/>
      <c r="J214" s="64"/>
    </row>
    <row r="215" spans="1:10" x14ac:dyDescent="0.25">
      <c r="A215" s="69" t="s">
        <v>264</v>
      </c>
      <c r="B215" s="68">
        <v>6562557.9900000002</v>
      </c>
      <c r="C215" s="68">
        <v>698570.28</v>
      </c>
      <c r="D215" s="68">
        <v>0</v>
      </c>
      <c r="E215" s="67">
        <v>0</v>
      </c>
      <c r="F215" s="67">
        <v>0</v>
      </c>
      <c r="G215" s="67">
        <v>6562557.9900000002</v>
      </c>
      <c r="H215" s="67">
        <v>698570.28</v>
      </c>
      <c r="I215" s="68">
        <v>7261128.2699999996</v>
      </c>
      <c r="J215" s="68"/>
    </row>
    <row r="216" spans="1:10" x14ac:dyDescent="0.25">
      <c r="A216" s="63" t="s">
        <v>265</v>
      </c>
      <c r="B216" s="73">
        <v>6562557.9900000002</v>
      </c>
      <c r="C216" s="73">
        <v>698570.28</v>
      </c>
      <c r="D216" s="73">
        <v>0</v>
      </c>
      <c r="E216" s="72">
        <v>0</v>
      </c>
      <c r="F216" s="72">
        <v>0</v>
      </c>
      <c r="G216" s="72">
        <v>6562557.9900000002</v>
      </c>
      <c r="H216" s="72">
        <v>698570.28</v>
      </c>
      <c r="I216" s="73">
        <v>7261128.2699999996</v>
      </c>
      <c r="J216" s="73"/>
    </row>
    <row r="217" spans="1:10" x14ac:dyDescent="0.25">
      <c r="A217" s="65" t="s">
        <v>266</v>
      </c>
      <c r="B217" s="64"/>
      <c r="C217" s="64"/>
      <c r="D217" s="64"/>
      <c r="E217"/>
      <c r="F217"/>
      <c r="G217"/>
      <c r="H217"/>
      <c r="I217" s="64"/>
      <c r="J217" s="64"/>
    </row>
    <row r="218" spans="1:10" x14ac:dyDescent="0.25">
      <c r="A218" s="63" t="s">
        <v>267</v>
      </c>
      <c r="B218" s="68">
        <v>289017.34000000003</v>
      </c>
      <c r="C218" s="68">
        <v>148969.95000000001</v>
      </c>
      <c r="D218" s="68">
        <v>3311167.55</v>
      </c>
      <c r="E218" s="67">
        <v>2265169.7209549998</v>
      </c>
      <c r="F218" s="67">
        <v>1045997.829045</v>
      </c>
      <c r="G218" s="67">
        <v>2554187.0609549899</v>
      </c>
      <c r="H218" s="67">
        <v>1194967.779045</v>
      </c>
      <c r="I218" s="68">
        <v>3749154.84</v>
      </c>
      <c r="J218" s="68"/>
    </row>
    <row r="219" spans="1:10" x14ac:dyDescent="0.25">
      <c r="A219" s="63" t="s">
        <v>268</v>
      </c>
      <c r="B219" s="68">
        <v>48694.78</v>
      </c>
      <c r="C219" s="68">
        <v>37468.069999999898</v>
      </c>
      <c r="D219" s="68">
        <v>396687.08</v>
      </c>
      <c r="E219" s="67">
        <v>271373.63142799999</v>
      </c>
      <c r="F219" s="67">
        <v>125313.44857199999</v>
      </c>
      <c r="G219" s="67">
        <v>320068.41142800002</v>
      </c>
      <c r="H219" s="67">
        <v>162781.518572</v>
      </c>
      <c r="I219" s="68">
        <v>482849.93</v>
      </c>
      <c r="J219" s="68"/>
    </row>
    <row r="220" spans="1:10" x14ac:dyDescent="0.25">
      <c r="A220" s="63" t="s">
        <v>269</v>
      </c>
      <c r="B220" s="68">
        <v>0</v>
      </c>
      <c r="C220" s="68">
        <v>0</v>
      </c>
      <c r="D220" s="68">
        <v>-18426.46</v>
      </c>
      <c r="E220" s="67">
        <v>-12605.5412859999</v>
      </c>
      <c r="F220" s="67">
        <v>-5820.9187140000004</v>
      </c>
      <c r="G220" s="67">
        <v>-12605.5412859999</v>
      </c>
      <c r="H220" s="67">
        <v>-5820.9187140000004</v>
      </c>
      <c r="I220" s="68">
        <v>-18426.46</v>
      </c>
      <c r="J220" s="68"/>
    </row>
    <row r="221" spans="1:10" x14ac:dyDescent="0.25">
      <c r="A221" s="63" t="s">
        <v>270</v>
      </c>
      <c r="B221" s="68">
        <v>189012.36</v>
      </c>
      <c r="C221" s="68">
        <v>19174.57</v>
      </c>
      <c r="D221" s="68">
        <v>1517399.51</v>
      </c>
      <c r="E221" s="67">
        <v>1038053.004791</v>
      </c>
      <c r="F221" s="67">
        <v>479346.50520900002</v>
      </c>
      <c r="G221" s="67">
        <v>1227065.364791</v>
      </c>
      <c r="H221" s="67">
        <v>498521.07520899997</v>
      </c>
      <c r="I221" s="68">
        <v>1725586.44</v>
      </c>
      <c r="J221" s="68"/>
    </row>
    <row r="222" spans="1:10" x14ac:dyDescent="0.25">
      <c r="A222" s="63" t="s">
        <v>271</v>
      </c>
      <c r="B222" s="68">
        <v>414503.9</v>
      </c>
      <c r="C222" s="68">
        <v>27834.05</v>
      </c>
      <c r="D222" s="68">
        <v>48423.02</v>
      </c>
      <c r="E222" s="67">
        <v>29508.9883879999</v>
      </c>
      <c r="F222" s="67">
        <v>18914.031611999999</v>
      </c>
      <c r="G222" s="67">
        <v>444012.88838800002</v>
      </c>
      <c r="H222" s="67">
        <v>46748.081612000002</v>
      </c>
      <c r="I222" s="68">
        <v>490760.97</v>
      </c>
      <c r="J222" s="68"/>
    </row>
    <row r="223" spans="1:10" x14ac:dyDescent="0.25">
      <c r="A223" s="63" t="s">
        <v>272</v>
      </c>
      <c r="B223" s="68">
        <v>60759.8</v>
      </c>
      <c r="C223" s="68">
        <v>11781.619999999901</v>
      </c>
      <c r="D223" s="68">
        <v>408465.61</v>
      </c>
      <c r="E223" s="67">
        <v>237441.05909299999</v>
      </c>
      <c r="F223" s="67">
        <v>171024.55090699901</v>
      </c>
      <c r="G223" s="67">
        <v>298200.85909300001</v>
      </c>
      <c r="H223" s="67">
        <v>182806.170906999</v>
      </c>
      <c r="I223" s="68">
        <v>481007.02999999898</v>
      </c>
      <c r="J223" s="68"/>
    </row>
    <row r="224" spans="1:10" x14ac:dyDescent="0.25">
      <c r="A224" s="63" t="s">
        <v>273</v>
      </c>
      <c r="B224" s="68">
        <v>1742463.64</v>
      </c>
      <c r="C224" s="68">
        <v>845348.58</v>
      </c>
      <c r="D224" s="68">
        <v>1442987.77999999</v>
      </c>
      <c r="E224" s="67">
        <v>1009947.14722199</v>
      </c>
      <c r="F224" s="67">
        <v>433040.63277799898</v>
      </c>
      <c r="G224" s="67">
        <v>2752410.7872219998</v>
      </c>
      <c r="H224" s="67">
        <v>1278389.2127779999</v>
      </c>
      <c r="I224" s="68">
        <v>4030800</v>
      </c>
      <c r="J224" s="68"/>
    </row>
    <row r="225" spans="1:10" x14ac:dyDescent="0.25">
      <c r="A225" s="63" t="s">
        <v>274</v>
      </c>
      <c r="B225" s="68">
        <v>734254.86</v>
      </c>
      <c r="C225" s="68">
        <v>98672</v>
      </c>
      <c r="D225" s="68">
        <v>3793.13</v>
      </c>
      <c r="E225" s="67">
        <v>2594.8802329999999</v>
      </c>
      <c r="F225" s="67">
        <v>1198.249767</v>
      </c>
      <c r="G225" s="67">
        <v>736849.74023300002</v>
      </c>
      <c r="H225" s="67">
        <v>99870.249767000001</v>
      </c>
      <c r="I225" s="68">
        <v>836719.99</v>
      </c>
      <c r="J225" s="68"/>
    </row>
    <row r="226" spans="1:10" x14ac:dyDescent="0.25">
      <c r="A226" s="63" t="s">
        <v>275</v>
      </c>
      <c r="B226" s="68">
        <v>0</v>
      </c>
      <c r="C226" s="68">
        <v>0</v>
      </c>
      <c r="D226" s="68">
        <v>450</v>
      </c>
      <c r="E226" s="67">
        <v>307.844999999999</v>
      </c>
      <c r="F226" s="67">
        <v>142.155</v>
      </c>
      <c r="G226" s="67">
        <v>307.844999999999</v>
      </c>
      <c r="H226" s="67">
        <v>142.155</v>
      </c>
      <c r="I226" s="68">
        <v>450</v>
      </c>
      <c r="J226" s="68"/>
    </row>
    <row r="227" spans="1:10" x14ac:dyDescent="0.25">
      <c r="A227" s="63" t="s">
        <v>276</v>
      </c>
      <c r="B227" s="68">
        <v>249396.24</v>
      </c>
      <c r="C227" s="68">
        <v>43077.19</v>
      </c>
      <c r="D227" s="68">
        <v>84874.93</v>
      </c>
      <c r="E227" s="67">
        <v>58062.939613000002</v>
      </c>
      <c r="F227" s="67">
        <v>26811.990387000002</v>
      </c>
      <c r="G227" s="67">
        <v>307459.17961300001</v>
      </c>
      <c r="H227" s="67">
        <v>69889.180387</v>
      </c>
      <c r="I227" s="68">
        <v>377348.36</v>
      </c>
      <c r="J227" s="68"/>
    </row>
    <row r="228" spans="1:10" x14ac:dyDescent="0.25">
      <c r="A228" s="63" t="s">
        <v>277</v>
      </c>
      <c r="B228" s="68">
        <v>18039</v>
      </c>
      <c r="C228" s="68">
        <v>0</v>
      </c>
      <c r="D228" s="68">
        <v>1024496.49</v>
      </c>
      <c r="E228" s="67">
        <v>700858.04880899901</v>
      </c>
      <c r="F228" s="67">
        <v>323638.44119099999</v>
      </c>
      <c r="G228" s="67">
        <v>718897.04880899901</v>
      </c>
      <c r="H228" s="67">
        <v>323638.44119099999</v>
      </c>
      <c r="I228" s="68">
        <v>1042535.49</v>
      </c>
      <c r="J228" s="68"/>
    </row>
    <row r="229" spans="1:10" x14ac:dyDescent="0.25">
      <c r="A229" s="63" t="s">
        <v>278</v>
      </c>
      <c r="B229" s="68">
        <v>0</v>
      </c>
      <c r="C229" s="68">
        <v>60568.78</v>
      </c>
      <c r="D229" s="68">
        <v>0</v>
      </c>
      <c r="E229" s="67">
        <v>0</v>
      </c>
      <c r="F229" s="67">
        <v>0</v>
      </c>
      <c r="G229" s="67">
        <v>0</v>
      </c>
      <c r="H229" s="67">
        <v>60568.78</v>
      </c>
      <c r="I229" s="68">
        <v>60568.78</v>
      </c>
      <c r="J229" s="68"/>
    </row>
    <row r="230" spans="1:10" x14ac:dyDescent="0.25">
      <c r="A230" s="69" t="s">
        <v>279</v>
      </c>
      <c r="B230" s="68">
        <v>26215.39</v>
      </c>
      <c r="C230" s="68">
        <v>0</v>
      </c>
      <c r="D230" s="68">
        <v>1203815.06</v>
      </c>
      <c r="E230" s="67">
        <v>823529.88254599995</v>
      </c>
      <c r="F230" s="67">
        <v>380285.17745399999</v>
      </c>
      <c r="G230" s="67">
        <v>849745.27254599996</v>
      </c>
      <c r="H230" s="67">
        <v>380285.17745399999</v>
      </c>
      <c r="I230" s="68">
        <v>1230030.45</v>
      </c>
      <c r="J230" s="68"/>
    </row>
    <row r="231" spans="1:10" x14ac:dyDescent="0.25">
      <c r="A231" s="74" t="s">
        <v>280</v>
      </c>
      <c r="B231" s="73">
        <v>3772357.31</v>
      </c>
      <c r="C231" s="73">
        <v>1292894.80999999</v>
      </c>
      <c r="D231" s="73">
        <v>9424133.6999999993</v>
      </c>
      <c r="E231" s="72">
        <v>6424241.6067919899</v>
      </c>
      <c r="F231" s="72">
        <v>2999892.0932080001</v>
      </c>
      <c r="G231" s="72">
        <v>10196598.916792</v>
      </c>
      <c r="H231" s="72">
        <v>4292786.9032079997</v>
      </c>
      <c r="I231" s="73">
        <v>14489385.82</v>
      </c>
      <c r="J231" s="73"/>
    </row>
    <row r="232" spans="1:10" ht="15.75" thickBot="1" x14ac:dyDescent="0.3">
      <c r="A232" s="84" t="s">
        <v>281</v>
      </c>
      <c r="B232" s="73">
        <v>33303229.57</v>
      </c>
      <c r="C232" s="73">
        <v>8120005.2599999998</v>
      </c>
      <c r="D232" s="73">
        <v>12400300.9799999</v>
      </c>
      <c r="E232" s="72">
        <v>8155665.4603659902</v>
      </c>
      <c r="F232" s="72">
        <v>4244635.519634</v>
      </c>
      <c r="G232" s="72">
        <v>41458895.030366004</v>
      </c>
      <c r="H232" s="72">
        <v>12364640.779634001</v>
      </c>
      <c r="I232" s="73">
        <v>53823535.810000002</v>
      </c>
      <c r="J232" s="73"/>
    </row>
    <row r="233" spans="1:10" ht="15.75" thickTop="1" x14ac:dyDescent="0.25">
      <c r="A233" s="78"/>
      <c r="B233" s="85"/>
      <c r="C233" s="85"/>
      <c r="D233" s="85"/>
      <c r="E233" s="86"/>
      <c r="F233" s="86"/>
      <c r="G233" s="86"/>
      <c r="H233" s="86"/>
      <c r="I233" s="85"/>
      <c r="J233" s="85"/>
    </row>
    <row r="234" spans="1:10" x14ac:dyDescent="0.25">
      <c r="A234" s="63" t="s">
        <v>282</v>
      </c>
      <c r="B234" s="64"/>
      <c r="C234" s="64"/>
      <c r="D234" s="64"/>
      <c r="E234"/>
      <c r="F234"/>
      <c r="G234"/>
      <c r="H234"/>
      <c r="I234" s="64"/>
      <c r="J234" s="64"/>
    </row>
    <row r="235" spans="1:10" x14ac:dyDescent="0.25">
      <c r="A235" s="65" t="s">
        <v>283</v>
      </c>
      <c r="B235" s="64"/>
      <c r="C235" s="64"/>
      <c r="D235" s="64"/>
      <c r="E235"/>
      <c r="F235"/>
      <c r="G235"/>
      <c r="H235"/>
      <c r="I235" s="64"/>
      <c r="J235" s="64"/>
    </row>
    <row r="236" spans="1:10" x14ac:dyDescent="0.25">
      <c r="A236" s="63" t="s">
        <v>284</v>
      </c>
      <c r="B236" s="68">
        <v>20869877.499999899</v>
      </c>
      <c r="C236" s="68">
        <v>9583838.0599999893</v>
      </c>
      <c r="D236" s="68">
        <v>1993744.12</v>
      </c>
      <c r="E236" s="67">
        <v>1363920.352492</v>
      </c>
      <c r="F236" s="67">
        <v>629823.76750800002</v>
      </c>
      <c r="G236" s="67">
        <v>22233797.8524919</v>
      </c>
      <c r="H236" s="67">
        <v>10213661.8275079</v>
      </c>
      <c r="I236" s="68">
        <v>32447459.679999899</v>
      </c>
      <c r="J236" s="68"/>
    </row>
    <row r="237" spans="1:10" x14ac:dyDescent="0.25">
      <c r="A237" s="69" t="s">
        <v>285</v>
      </c>
      <c r="B237" s="68">
        <v>281545.23</v>
      </c>
      <c r="C237" s="68">
        <v>14901.63</v>
      </c>
      <c r="D237" s="68">
        <v>15275.18</v>
      </c>
      <c r="E237" s="67">
        <v>10449.750638</v>
      </c>
      <c r="F237" s="67">
        <v>4825.4293619999999</v>
      </c>
      <c r="G237" s="67">
        <v>291994.98063800001</v>
      </c>
      <c r="H237" s="67">
        <v>19727.059362</v>
      </c>
      <c r="I237" s="68">
        <v>311722.03999999998</v>
      </c>
      <c r="J237" s="68"/>
    </row>
    <row r="238" spans="1:10" x14ac:dyDescent="0.25">
      <c r="A238" s="63" t="s">
        <v>286</v>
      </c>
      <c r="B238" s="73">
        <v>21151422.7299999</v>
      </c>
      <c r="C238" s="73">
        <v>9598739.6899999995</v>
      </c>
      <c r="D238" s="73">
        <v>2009019.3</v>
      </c>
      <c r="E238" s="72">
        <v>1374370.1031299999</v>
      </c>
      <c r="F238" s="72">
        <v>634649.19686999999</v>
      </c>
      <c r="G238" s="72">
        <v>22525792.833129998</v>
      </c>
      <c r="H238" s="72">
        <v>10233388.8868699</v>
      </c>
      <c r="I238" s="73">
        <v>32759181.719999999</v>
      </c>
      <c r="J238" s="73"/>
    </row>
    <row r="239" spans="1:10" x14ac:dyDescent="0.25">
      <c r="A239" s="65" t="s">
        <v>287</v>
      </c>
      <c r="B239" s="64"/>
      <c r="C239" s="64"/>
      <c r="D239" s="64"/>
      <c r="E239"/>
      <c r="F239"/>
      <c r="G239"/>
      <c r="H239"/>
      <c r="I239" s="64"/>
      <c r="J239" s="64"/>
    </row>
    <row r="240" spans="1:10" x14ac:dyDescent="0.25">
      <c r="A240" s="63" t="s">
        <v>288</v>
      </c>
      <c r="B240" s="68">
        <v>757802.17</v>
      </c>
      <c r="C240" s="68">
        <v>127953.079999999</v>
      </c>
      <c r="D240" s="68">
        <v>2663182.2599999998</v>
      </c>
      <c r="E240" s="67">
        <v>1821882.984066</v>
      </c>
      <c r="F240" s="67">
        <v>841299.27593400003</v>
      </c>
      <c r="G240" s="67">
        <v>2579685.1540660001</v>
      </c>
      <c r="H240" s="67">
        <v>969252.35593399999</v>
      </c>
      <c r="I240" s="68">
        <v>3548937.51</v>
      </c>
      <c r="J240" s="68"/>
    </row>
    <row r="241" spans="1:10" x14ac:dyDescent="0.25">
      <c r="A241" s="63" t="s">
        <v>289</v>
      </c>
      <c r="B241" s="68">
        <v>1161917.98</v>
      </c>
      <c r="C241" s="68">
        <v>0</v>
      </c>
      <c r="D241" s="68">
        <v>0</v>
      </c>
      <c r="E241" s="67">
        <v>0</v>
      </c>
      <c r="F241" s="67">
        <v>0</v>
      </c>
      <c r="G241" s="67">
        <v>1161917.98</v>
      </c>
      <c r="H241" s="67">
        <v>0</v>
      </c>
      <c r="I241" s="68">
        <v>1161917.98</v>
      </c>
      <c r="J241" s="68"/>
    </row>
    <row r="242" spans="1:10" x14ac:dyDescent="0.25">
      <c r="A242" s="69" t="s">
        <v>290</v>
      </c>
      <c r="B242" s="68">
        <v>228432.47</v>
      </c>
      <c r="C242" s="68">
        <v>2541.38</v>
      </c>
      <c r="D242" s="68">
        <v>1308.69</v>
      </c>
      <c r="E242" s="67">
        <v>895.27482899999995</v>
      </c>
      <c r="F242" s="67">
        <v>413.41517099999999</v>
      </c>
      <c r="G242" s="67">
        <v>229327.744829</v>
      </c>
      <c r="H242" s="67">
        <v>2954.7951710000002</v>
      </c>
      <c r="I242" s="68">
        <v>232282.54</v>
      </c>
      <c r="J242" s="68"/>
    </row>
    <row r="243" spans="1:10" x14ac:dyDescent="0.25">
      <c r="A243" s="63" t="s">
        <v>291</v>
      </c>
      <c r="B243" s="73">
        <v>2148152.62</v>
      </c>
      <c r="C243" s="73">
        <v>130494.459999999</v>
      </c>
      <c r="D243" s="73">
        <v>2664490.9500000002</v>
      </c>
      <c r="E243" s="72">
        <v>1822778.258895</v>
      </c>
      <c r="F243" s="72">
        <v>841712.69110499998</v>
      </c>
      <c r="G243" s="72">
        <v>3970930.8788950001</v>
      </c>
      <c r="H243" s="72">
        <v>972207.15110500006</v>
      </c>
      <c r="I243" s="73">
        <v>4943138.03</v>
      </c>
      <c r="J243" s="73"/>
    </row>
    <row r="244" spans="1:10" x14ac:dyDescent="0.25">
      <c r="A244" s="65" t="s">
        <v>292</v>
      </c>
      <c r="B244" s="64"/>
      <c r="C244" s="64"/>
      <c r="D244" s="64"/>
      <c r="E244"/>
      <c r="F244"/>
      <c r="G244"/>
      <c r="H244"/>
      <c r="I244" s="64"/>
      <c r="J244" s="64"/>
    </row>
    <row r="245" spans="1:10" x14ac:dyDescent="0.25">
      <c r="A245" s="69" t="s">
        <v>293</v>
      </c>
      <c r="B245" s="68">
        <v>1717072.18</v>
      </c>
      <c r="C245" s="68">
        <v>0</v>
      </c>
      <c r="D245" s="68">
        <v>0</v>
      </c>
      <c r="E245" s="67">
        <v>0</v>
      </c>
      <c r="F245" s="67">
        <v>0</v>
      </c>
      <c r="G245" s="67">
        <v>1717072.18</v>
      </c>
      <c r="H245" s="67">
        <v>0</v>
      </c>
      <c r="I245" s="68">
        <v>1717072.18</v>
      </c>
      <c r="J245" s="68"/>
    </row>
    <row r="246" spans="1:10" x14ac:dyDescent="0.25">
      <c r="A246" s="63" t="s">
        <v>294</v>
      </c>
      <c r="B246" s="73">
        <v>1717072.18</v>
      </c>
      <c r="C246" s="73">
        <v>0</v>
      </c>
      <c r="D246" s="73">
        <v>0</v>
      </c>
      <c r="E246" s="72">
        <v>0</v>
      </c>
      <c r="F246" s="72">
        <v>0</v>
      </c>
      <c r="G246" s="72">
        <v>1717072.18</v>
      </c>
      <c r="H246" s="72">
        <v>0</v>
      </c>
      <c r="I246" s="73">
        <v>1717072.18</v>
      </c>
      <c r="J246" s="73"/>
    </row>
    <row r="247" spans="1:10" x14ac:dyDescent="0.25">
      <c r="A247" s="65" t="s">
        <v>295</v>
      </c>
      <c r="B247" s="64"/>
      <c r="C247" s="64"/>
      <c r="D247" s="64"/>
      <c r="E247"/>
      <c r="F247"/>
      <c r="G247"/>
      <c r="H247"/>
      <c r="I247" s="64"/>
      <c r="J247" s="64"/>
    </row>
    <row r="248" spans="1:10" x14ac:dyDescent="0.25">
      <c r="A248" s="63" t="s">
        <v>296</v>
      </c>
      <c r="B248" s="68">
        <v>3117387</v>
      </c>
      <c r="C248" s="68">
        <v>0</v>
      </c>
      <c r="D248" s="68">
        <v>0</v>
      </c>
      <c r="E248" s="67">
        <v>0</v>
      </c>
      <c r="F248" s="67">
        <v>0</v>
      </c>
      <c r="G248" s="67">
        <v>3117387</v>
      </c>
      <c r="H248" s="67">
        <v>0</v>
      </c>
      <c r="I248" s="68">
        <v>3117387</v>
      </c>
      <c r="J248" s="68"/>
    </row>
    <row r="249" spans="1:10" x14ac:dyDescent="0.25">
      <c r="A249" s="63" t="s">
        <v>297</v>
      </c>
      <c r="B249" s="68">
        <v>-3437533.38</v>
      </c>
      <c r="C249" s="68">
        <v>0</v>
      </c>
      <c r="D249" s="68">
        <v>0</v>
      </c>
      <c r="E249" s="67">
        <v>0</v>
      </c>
      <c r="F249" s="67">
        <v>0</v>
      </c>
      <c r="G249" s="67">
        <v>-3437533.38</v>
      </c>
      <c r="H249" s="67">
        <v>0</v>
      </c>
      <c r="I249" s="68">
        <v>-3437533.38</v>
      </c>
      <c r="J249" s="68"/>
    </row>
    <row r="250" spans="1:10" x14ac:dyDescent="0.25">
      <c r="A250" s="63" t="s">
        <v>298</v>
      </c>
      <c r="B250" s="68">
        <v>-52750.64</v>
      </c>
      <c r="C250" s="68">
        <v>-5154.09</v>
      </c>
      <c r="D250" s="68">
        <v>0</v>
      </c>
      <c r="E250" s="67">
        <v>0</v>
      </c>
      <c r="F250" s="67">
        <v>0</v>
      </c>
      <c r="G250" s="67">
        <v>-52750.64</v>
      </c>
      <c r="H250" s="67">
        <v>-5154.09</v>
      </c>
      <c r="I250" s="68">
        <v>-57904.729999999901</v>
      </c>
      <c r="J250" s="68"/>
    </row>
    <row r="251" spans="1:10" x14ac:dyDescent="0.25">
      <c r="A251" s="63" t="s">
        <v>299</v>
      </c>
      <c r="B251" s="68">
        <v>11054.05</v>
      </c>
      <c r="C251" s="68">
        <v>1373.24</v>
      </c>
      <c r="D251" s="68">
        <v>0</v>
      </c>
      <c r="E251" s="67">
        <v>0</v>
      </c>
      <c r="F251" s="67">
        <v>0</v>
      </c>
      <c r="G251" s="67">
        <v>11054.05</v>
      </c>
      <c r="H251" s="67">
        <v>1373.24</v>
      </c>
      <c r="I251" s="68">
        <v>12427.289999999901</v>
      </c>
      <c r="J251" s="68"/>
    </row>
    <row r="252" spans="1:10" x14ac:dyDescent="0.25">
      <c r="A252" s="63" t="s">
        <v>300</v>
      </c>
      <c r="B252" s="68">
        <v>-2650.24</v>
      </c>
      <c r="C252" s="68">
        <v>0</v>
      </c>
      <c r="D252" s="68">
        <v>0</v>
      </c>
      <c r="E252" s="67">
        <v>0</v>
      </c>
      <c r="F252" s="67">
        <v>0</v>
      </c>
      <c r="G252" s="67">
        <v>-2650.24</v>
      </c>
      <c r="H252" s="67">
        <v>0</v>
      </c>
      <c r="I252" s="68">
        <v>-2650.24</v>
      </c>
      <c r="J252" s="68"/>
    </row>
    <row r="253" spans="1:10" x14ac:dyDescent="0.25">
      <c r="A253" s="69" t="s">
        <v>301</v>
      </c>
      <c r="B253" s="68">
        <v>0</v>
      </c>
      <c r="C253" s="68">
        <v>0</v>
      </c>
      <c r="D253" s="68">
        <v>0</v>
      </c>
      <c r="E253" s="67">
        <v>0</v>
      </c>
      <c r="F253" s="67">
        <v>0</v>
      </c>
      <c r="G253" s="67">
        <v>0</v>
      </c>
      <c r="H253" s="67">
        <v>0</v>
      </c>
      <c r="I253" s="68">
        <v>0</v>
      </c>
      <c r="J253" s="68"/>
    </row>
    <row r="254" spans="1:10" x14ac:dyDescent="0.25">
      <c r="A254" s="63" t="s">
        <v>302</v>
      </c>
      <c r="B254" s="73">
        <v>-364493.20999999897</v>
      </c>
      <c r="C254" s="73">
        <v>-3780.85</v>
      </c>
      <c r="D254" s="73">
        <v>0</v>
      </c>
      <c r="E254" s="72">
        <v>0</v>
      </c>
      <c r="F254" s="72">
        <v>0</v>
      </c>
      <c r="G254" s="72">
        <v>-364493.20999999897</v>
      </c>
      <c r="H254" s="72">
        <v>-3780.85</v>
      </c>
      <c r="I254" s="73">
        <v>-368274.05999999901</v>
      </c>
      <c r="J254" s="73"/>
    </row>
    <row r="255" spans="1:10" x14ac:dyDescent="0.25">
      <c r="A255" s="65" t="s">
        <v>303</v>
      </c>
      <c r="B255" s="64"/>
      <c r="C255" s="64"/>
      <c r="D255" s="64"/>
      <c r="E255"/>
      <c r="F255"/>
      <c r="G255"/>
      <c r="H255"/>
      <c r="I255" s="64"/>
      <c r="J255" s="64"/>
    </row>
    <row r="256" spans="1:10" x14ac:dyDescent="0.25">
      <c r="A256" s="63" t="s">
        <v>304</v>
      </c>
      <c r="B256" s="68">
        <v>1826031.43</v>
      </c>
      <c r="C256" s="68">
        <v>0</v>
      </c>
      <c r="D256" s="68">
        <v>0</v>
      </c>
      <c r="E256" s="67">
        <v>0</v>
      </c>
      <c r="F256" s="67">
        <v>0</v>
      </c>
      <c r="G256" s="67">
        <v>1826031.43</v>
      </c>
      <c r="H256" s="67">
        <v>0</v>
      </c>
      <c r="I256" s="68">
        <v>1826031.43</v>
      </c>
      <c r="J256" s="68"/>
    </row>
    <row r="257" spans="1:10" x14ac:dyDescent="0.25">
      <c r="A257" s="69" t="s">
        <v>305</v>
      </c>
      <c r="B257" s="68">
        <v>-8709444.8099999893</v>
      </c>
      <c r="C257" s="68">
        <v>0</v>
      </c>
      <c r="D257" s="68">
        <v>0</v>
      </c>
      <c r="E257" s="67">
        <v>0</v>
      </c>
      <c r="F257" s="67">
        <v>0</v>
      </c>
      <c r="G257" s="67">
        <v>-8709444.8099999893</v>
      </c>
      <c r="H257" s="67">
        <v>0</v>
      </c>
      <c r="I257" s="68">
        <v>-8709444.8099999893</v>
      </c>
      <c r="J257" s="68"/>
    </row>
    <row r="258" spans="1:10" x14ac:dyDescent="0.25">
      <c r="A258" s="74" t="s">
        <v>306</v>
      </c>
      <c r="B258" s="73">
        <v>-6883413.3799999896</v>
      </c>
      <c r="C258" s="73">
        <v>0</v>
      </c>
      <c r="D258" s="73">
        <v>0</v>
      </c>
      <c r="E258" s="72">
        <v>0</v>
      </c>
      <c r="F258" s="72">
        <v>0</v>
      </c>
      <c r="G258" s="72">
        <v>-6883413.3799999896</v>
      </c>
      <c r="H258" s="72">
        <v>0</v>
      </c>
      <c r="I258" s="73">
        <v>-6883413.3799999896</v>
      </c>
      <c r="J258" s="73"/>
    </row>
    <row r="259" spans="1:10" ht="15.75" thickBot="1" x14ac:dyDescent="0.3">
      <c r="A259" s="84" t="s">
        <v>307</v>
      </c>
      <c r="B259" s="73">
        <v>17768740.939999901</v>
      </c>
      <c r="C259" s="73">
        <v>9725453.3000000007</v>
      </c>
      <c r="D259" s="73">
        <v>4673510.25</v>
      </c>
      <c r="E259" s="72">
        <v>3197148.3620250002</v>
      </c>
      <c r="F259" s="72">
        <v>1476361.8879750001</v>
      </c>
      <c r="G259" s="72">
        <v>20965889.302024901</v>
      </c>
      <c r="H259" s="72">
        <v>11201815.1879749</v>
      </c>
      <c r="I259" s="73">
        <v>32167704.489999902</v>
      </c>
      <c r="J259" s="73"/>
    </row>
    <row r="260" spans="1:10" ht="15.75" thickTop="1" x14ac:dyDescent="0.25">
      <c r="A260" s="63" t="s">
        <v>308</v>
      </c>
      <c r="B260" s="85"/>
      <c r="C260" s="85"/>
      <c r="D260" s="85"/>
      <c r="E260" s="86"/>
      <c r="F260" s="86"/>
      <c r="G260" s="86"/>
      <c r="H260" s="86"/>
      <c r="I260" s="85"/>
      <c r="J260" s="85"/>
    </row>
    <row r="261" spans="1:10" x14ac:dyDescent="0.25">
      <c r="A261" s="65" t="s">
        <v>309</v>
      </c>
      <c r="B261" s="64"/>
      <c r="C261" s="64"/>
      <c r="D261" s="64"/>
      <c r="E261"/>
      <c r="F261"/>
      <c r="G261"/>
      <c r="H261"/>
      <c r="I261" s="64"/>
      <c r="J261" s="64"/>
    </row>
    <row r="262" spans="1:10" x14ac:dyDescent="0.25">
      <c r="A262" s="69" t="s">
        <v>310</v>
      </c>
      <c r="B262" s="68">
        <v>16388999.699999999</v>
      </c>
      <c r="C262" s="68">
        <v>5359202.1500000004</v>
      </c>
      <c r="D262" s="68">
        <v>323899.78999999998</v>
      </c>
      <c r="E262" s="67">
        <v>221579.84633900001</v>
      </c>
      <c r="F262" s="67">
        <v>102319.943661</v>
      </c>
      <c r="G262" s="67">
        <v>16610579.546339</v>
      </c>
      <c r="H262" s="67">
        <v>5461522.093661</v>
      </c>
      <c r="I262" s="68">
        <v>22072101.640000001</v>
      </c>
      <c r="J262" s="68"/>
    </row>
    <row r="263" spans="1:10" x14ac:dyDescent="0.25">
      <c r="A263" s="63" t="s">
        <v>311</v>
      </c>
      <c r="B263" s="73">
        <v>16388999.699999999</v>
      </c>
      <c r="C263" s="73">
        <v>5359202.1500000004</v>
      </c>
      <c r="D263" s="73">
        <v>323899.78999999998</v>
      </c>
      <c r="E263" s="72">
        <v>221579.84633900001</v>
      </c>
      <c r="F263" s="72">
        <v>102319.943661</v>
      </c>
      <c r="G263" s="72">
        <v>16610579.546339</v>
      </c>
      <c r="H263" s="72">
        <v>5461522.093661</v>
      </c>
      <c r="I263" s="73">
        <v>22072101.640000001</v>
      </c>
      <c r="J263" s="73"/>
    </row>
    <row r="264" spans="1:10" x14ac:dyDescent="0.25">
      <c r="A264" s="65" t="s">
        <v>312</v>
      </c>
      <c r="B264" s="64"/>
      <c r="C264" s="64"/>
      <c r="D264" s="64"/>
      <c r="E264"/>
      <c r="F264"/>
      <c r="G264"/>
      <c r="H264"/>
      <c r="I264" s="64"/>
      <c r="J264" s="64"/>
    </row>
    <row r="265" spans="1:10" x14ac:dyDescent="0.25">
      <c r="A265" s="63" t="s">
        <v>313</v>
      </c>
      <c r="B265" s="68">
        <v>0</v>
      </c>
      <c r="C265" s="68">
        <v>0</v>
      </c>
      <c r="D265" s="68">
        <v>0</v>
      </c>
      <c r="E265" s="67">
        <v>0</v>
      </c>
      <c r="F265" s="67">
        <v>0</v>
      </c>
      <c r="G265" s="67">
        <v>0</v>
      </c>
      <c r="H265" s="67">
        <v>0</v>
      </c>
      <c r="I265" s="68">
        <v>0</v>
      </c>
      <c r="J265" s="68"/>
    </row>
    <row r="266" spans="1:10" x14ac:dyDescent="0.25">
      <c r="A266" s="63" t="s">
        <v>314</v>
      </c>
      <c r="B266" s="68">
        <v>0</v>
      </c>
      <c r="C266" s="68">
        <v>0</v>
      </c>
      <c r="D266" s="68">
        <v>0</v>
      </c>
      <c r="E266" s="67">
        <v>0</v>
      </c>
      <c r="F266" s="67">
        <v>0</v>
      </c>
      <c r="G266" s="67">
        <v>0</v>
      </c>
      <c r="H266" s="67">
        <v>0</v>
      </c>
      <c r="I266" s="68">
        <v>0</v>
      </c>
      <c r="J266" s="68"/>
    </row>
    <row r="267" spans="1:10" x14ac:dyDescent="0.25">
      <c r="A267" s="69" t="s">
        <v>315</v>
      </c>
      <c r="B267" s="68">
        <v>0</v>
      </c>
      <c r="C267" s="68">
        <v>0</v>
      </c>
      <c r="D267" s="68">
        <v>0</v>
      </c>
      <c r="E267" s="67">
        <v>0</v>
      </c>
      <c r="F267" s="67">
        <v>0</v>
      </c>
      <c r="G267" s="67">
        <v>0</v>
      </c>
      <c r="H267" s="67">
        <v>0</v>
      </c>
      <c r="I267" s="68">
        <v>0</v>
      </c>
      <c r="J267" s="68"/>
    </row>
    <row r="268" spans="1:10" x14ac:dyDescent="0.25">
      <c r="A268" s="63" t="s">
        <v>316</v>
      </c>
      <c r="B268" s="73">
        <v>0</v>
      </c>
      <c r="C268" s="73">
        <v>0</v>
      </c>
      <c r="D268" s="73">
        <v>0</v>
      </c>
      <c r="E268" s="72">
        <v>0</v>
      </c>
      <c r="F268" s="72">
        <v>0</v>
      </c>
      <c r="G268" s="72">
        <v>0</v>
      </c>
      <c r="H268" s="72">
        <v>0</v>
      </c>
      <c r="I268" s="73">
        <v>0</v>
      </c>
      <c r="J268" s="73"/>
    </row>
    <row r="269" spans="1:10" x14ac:dyDescent="0.25">
      <c r="A269" s="65" t="s">
        <v>317</v>
      </c>
      <c r="B269" s="64"/>
      <c r="C269" s="64"/>
      <c r="D269" s="64"/>
      <c r="E269"/>
      <c r="F269"/>
      <c r="G269"/>
      <c r="H269"/>
      <c r="I269" s="64"/>
      <c r="J269" s="64"/>
    </row>
    <row r="270" spans="1:10" x14ac:dyDescent="0.25">
      <c r="A270" s="63" t="s">
        <v>318</v>
      </c>
      <c r="B270" s="68">
        <v>33255088.199999999</v>
      </c>
      <c r="C270" s="68">
        <v>10794338.380000001</v>
      </c>
      <c r="D270" s="68">
        <v>0</v>
      </c>
      <c r="E270" s="67">
        <v>0</v>
      </c>
      <c r="F270" s="67">
        <v>0</v>
      </c>
      <c r="G270" s="67">
        <v>33255088.199999999</v>
      </c>
      <c r="H270" s="67">
        <v>10794338.380000001</v>
      </c>
      <c r="I270" s="68">
        <v>44049426.579999998</v>
      </c>
      <c r="J270" s="68"/>
    </row>
    <row r="271" spans="1:10" x14ac:dyDescent="0.25">
      <c r="A271" s="63" t="s">
        <v>319</v>
      </c>
      <c r="B271" s="68">
        <v>-21312138.149999999</v>
      </c>
      <c r="C271" s="68">
        <v>-8081365.9900000002</v>
      </c>
      <c r="D271" s="68">
        <v>0</v>
      </c>
      <c r="E271" s="67">
        <v>0</v>
      </c>
      <c r="F271" s="67">
        <v>0</v>
      </c>
      <c r="G271" s="67">
        <v>-21312138.149999999</v>
      </c>
      <c r="H271" s="67">
        <v>-8081365.9900000002</v>
      </c>
      <c r="I271" s="68">
        <v>-29393504.140000001</v>
      </c>
      <c r="J271" s="68"/>
    </row>
    <row r="272" spans="1:10" x14ac:dyDescent="0.25">
      <c r="A272" s="69" t="s">
        <v>320</v>
      </c>
      <c r="B272" s="68">
        <v>0</v>
      </c>
      <c r="C272" s="68">
        <v>0</v>
      </c>
      <c r="D272" s="68">
        <v>0</v>
      </c>
      <c r="E272" s="67">
        <v>0</v>
      </c>
      <c r="F272" s="67">
        <v>0</v>
      </c>
      <c r="G272" s="67">
        <v>0</v>
      </c>
      <c r="H272" s="67">
        <v>0</v>
      </c>
      <c r="I272" s="68">
        <v>0</v>
      </c>
      <c r="J272" s="68"/>
    </row>
    <row r="273" spans="1:10" x14ac:dyDescent="0.25">
      <c r="A273" s="63" t="s">
        <v>321</v>
      </c>
      <c r="B273" s="73">
        <v>11942950.050000001</v>
      </c>
      <c r="C273" s="73">
        <v>2712972.39</v>
      </c>
      <c r="D273" s="73">
        <v>0</v>
      </c>
      <c r="E273" s="72">
        <v>0</v>
      </c>
      <c r="F273" s="72">
        <v>0</v>
      </c>
      <c r="G273" s="72">
        <v>11942950.050000001</v>
      </c>
      <c r="H273" s="72">
        <v>2712972.39</v>
      </c>
      <c r="I273" s="73">
        <v>14655922.439999999</v>
      </c>
      <c r="J273" s="73"/>
    </row>
    <row r="274" spans="1:10" x14ac:dyDescent="0.25">
      <c r="A274" s="78"/>
      <c r="B274" s="70"/>
      <c r="C274" s="70"/>
      <c r="D274" s="70"/>
      <c r="E274" s="82"/>
      <c r="F274" s="82"/>
      <c r="G274" s="82"/>
      <c r="H274" s="82"/>
      <c r="I274" s="70"/>
      <c r="J274" s="70"/>
    </row>
    <row r="275" spans="1:10" ht="15.75" thickBot="1" x14ac:dyDescent="0.3">
      <c r="A275" s="75" t="s">
        <v>39</v>
      </c>
      <c r="B275" s="87">
        <v>36923477.030000001</v>
      </c>
      <c r="C275" s="87">
        <v>10896549.1499999</v>
      </c>
      <c r="D275" s="87">
        <v>-17397711.019999899</v>
      </c>
      <c r="E275" s="83">
        <v>-11574393.66873</v>
      </c>
      <c r="F275" s="83">
        <v>-5823317.3512699902</v>
      </c>
      <c r="G275" s="83">
        <v>25349083.361269999</v>
      </c>
      <c r="H275" s="83">
        <v>5073231.7987299897</v>
      </c>
      <c r="I275" s="87">
        <v>30422315.16</v>
      </c>
      <c r="J275" s="87"/>
    </row>
    <row r="276" spans="1:10" ht="15.75" thickTop="1" x14ac:dyDescent="0.25">
      <c r="A276" s="78"/>
      <c r="B276" s="64"/>
      <c r="C276" s="64"/>
      <c r="D276" s="64"/>
      <c r="E276"/>
      <c r="F276"/>
      <c r="G276"/>
      <c r="H276"/>
      <c r="I276" s="64"/>
      <c r="J276" s="64"/>
    </row>
    <row r="277" spans="1:10" x14ac:dyDescent="0.25">
      <c r="A277" s="79" t="s">
        <v>44</v>
      </c>
      <c r="B277" s="64"/>
      <c r="C277" s="64"/>
      <c r="D277" s="64"/>
      <c r="E277"/>
      <c r="F277"/>
      <c r="G277"/>
      <c r="H277"/>
      <c r="I277" s="64"/>
      <c r="J277" s="64"/>
    </row>
    <row r="278" spans="1:10" x14ac:dyDescent="0.25">
      <c r="A278" s="65" t="s">
        <v>322</v>
      </c>
      <c r="B278" s="64"/>
      <c r="C278" s="64"/>
      <c r="D278" s="64"/>
      <c r="E278"/>
      <c r="F278"/>
      <c r="G278"/>
      <c r="H278"/>
      <c r="I278" s="64"/>
      <c r="J278" s="64"/>
    </row>
    <row r="279" spans="1:10" x14ac:dyDescent="0.25">
      <c r="A279" s="63" t="s">
        <v>323</v>
      </c>
      <c r="B279" s="68">
        <v>16917</v>
      </c>
      <c r="C279" s="68">
        <v>0</v>
      </c>
      <c r="D279" s="68">
        <v>0</v>
      </c>
      <c r="E279" s="67">
        <v>0</v>
      </c>
      <c r="F279" s="67">
        <v>0</v>
      </c>
      <c r="G279" s="67">
        <v>16917</v>
      </c>
      <c r="H279" s="67">
        <v>0</v>
      </c>
      <c r="I279" s="68">
        <v>16917</v>
      </c>
      <c r="J279" s="68"/>
    </row>
    <row r="280" spans="1:10" x14ac:dyDescent="0.25">
      <c r="A280" s="63" t="s">
        <v>324</v>
      </c>
      <c r="B280" s="68">
        <v>0</v>
      </c>
      <c r="C280" s="68">
        <v>0</v>
      </c>
      <c r="D280" s="68">
        <v>0</v>
      </c>
      <c r="E280" s="67">
        <v>0</v>
      </c>
      <c r="F280" s="67">
        <v>0</v>
      </c>
      <c r="G280" s="67">
        <v>0</v>
      </c>
      <c r="H280" s="67">
        <v>0</v>
      </c>
      <c r="I280" s="68">
        <v>0</v>
      </c>
      <c r="J280" s="68"/>
    </row>
    <row r="281" spans="1:10" x14ac:dyDescent="0.25">
      <c r="A281" s="63" t="s">
        <v>325</v>
      </c>
      <c r="B281" s="68">
        <v>0</v>
      </c>
      <c r="C281" s="68">
        <v>0</v>
      </c>
      <c r="D281" s="68">
        <v>-6122484.2199999997</v>
      </c>
      <c r="E281" s="67">
        <v>-4188391.45490199</v>
      </c>
      <c r="F281" s="67">
        <v>-1934092.7650979999</v>
      </c>
      <c r="G281" s="67">
        <v>-4188391.45490199</v>
      </c>
      <c r="H281" s="67">
        <v>-1934092.7650979999</v>
      </c>
      <c r="I281" s="68">
        <v>-6122484.2199999904</v>
      </c>
      <c r="J281" s="68"/>
    </row>
    <row r="282" spans="1:10" x14ac:dyDescent="0.25">
      <c r="A282" s="63" t="s">
        <v>326</v>
      </c>
      <c r="B282" s="68">
        <v>0</v>
      </c>
      <c r="C282" s="68">
        <v>0</v>
      </c>
      <c r="D282" s="68">
        <v>0</v>
      </c>
      <c r="E282" s="67">
        <v>0</v>
      </c>
      <c r="F282" s="67">
        <v>0</v>
      </c>
      <c r="G282" s="67">
        <v>0</v>
      </c>
      <c r="H282" s="67">
        <v>0</v>
      </c>
      <c r="I282" s="68">
        <v>0</v>
      </c>
      <c r="J282" s="68"/>
    </row>
    <row r="283" spans="1:10" x14ac:dyDescent="0.25">
      <c r="A283" s="63" t="s">
        <v>327</v>
      </c>
      <c r="B283" s="68">
        <v>0</v>
      </c>
      <c r="C283" s="68">
        <v>0</v>
      </c>
      <c r="D283" s="68">
        <v>-10644.35</v>
      </c>
      <c r="E283" s="67">
        <v>-7281.7998349999998</v>
      </c>
      <c r="F283" s="67">
        <v>-3362.5501650000001</v>
      </c>
      <c r="G283" s="67">
        <v>-7281.7998349999998</v>
      </c>
      <c r="H283" s="67">
        <v>-3362.5501650000001</v>
      </c>
      <c r="I283" s="68">
        <v>-10644.35</v>
      </c>
      <c r="J283" s="68"/>
    </row>
    <row r="284" spans="1:10" x14ac:dyDescent="0.25">
      <c r="A284" s="63" t="s">
        <v>328</v>
      </c>
      <c r="B284" s="68">
        <v>0</v>
      </c>
      <c r="C284" s="68">
        <v>0</v>
      </c>
      <c r="D284" s="68">
        <v>19957.080000000002</v>
      </c>
      <c r="E284" s="67">
        <v>13652.638428</v>
      </c>
      <c r="F284" s="67">
        <v>6304.4415719999997</v>
      </c>
      <c r="G284" s="67">
        <v>13652.638428</v>
      </c>
      <c r="H284" s="67">
        <v>6304.4415719999997</v>
      </c>
      <c r="I284" s="68">
        <v>19957.080000000002</v>
      </c>
      <c r="J284" s="68"/>
    </row>
    <row r="285" spans="1:10" x14ac:dyDescent="0.25">
      <c r="A285" s="63" t="s">
        <v>329</v>
      </c>
      <c r="B285" s="68">
        <v>0</v>
      </c>
      <c r="C285" s="68">
        <v>0</v>
      </c>
      <c r="D285" s="68">
        <v>-2038463.3399999901</v>
      </c>
      <c r="E285" s="67">
        <v>-1394512.7708939901</v>
      </c>
      <c r="F285" s="67">
        <v>-643950.56910600001</v>
      </c>
      <c r="G285" s="67">
        <v>-1394512.7708939901</v>
      </c>
      <c r="H285" s="67">
        <v>-643950.56910600001</v>
      </c>
      <c r="I285" s="68">
        <v>-2038463.3399999901</v>
      </c>
      <c r="J285" s="68"/>
    </row>
    <row r="286" spans="1:10" x14ac:dyDescent="0.25">
      <c r="A286" s="63" t="s">
        <v>330</v>
      </c>
      <c r="B286" s="68">
        <v>0</v>
      </c>
      <c r="C286" s="68">
        <v>0</v>
      </c>
      <c r="D286" s="68">
        <v>0</v>
      </c>
      <c r="E286" s="67">
        <v>0</v>
      </c>
      <c r="F286" s="67">
        <v>0</v>
      </c>
      <c r="G286" s="67">
        <v>0</v>
      </c>
      <c r="H286" s="67">
        <v>0</v>
      </c>
      <c r="I286" s="68">
        <v>0</v>
      </c>
      <c r="J286" s="68"/>
    </row>
    <row r="287" spans="1:10" x14ac:dyDescent="0.25">
      <c r="A287" s="63" t="s">
        <v>331</v>
      </c>
      <c r="B287" s="68">
        <v>0</v>
      </c>
      <c r="C287" s="68">
        <v>0</v>
      </c>
      <c r="D287" s="68">
        <v>1706568.8199999901</v>
      </c>
      <c r="E287" s="67">
        <v>1167463.72976199</v>
      </c>
      <c r="F287" s="67">
        <v>539105.09023799899</v>
      </c>
      <c r="G287" s="67">
        <v>1167463.72976199</v>
      </c>
      <c r="H287" s="67">
        <v>539105.09023799899</v>
      </c>
      <c r="I287" s="68">
        <v>1706568.8199999901</v>
      </c>
      <c r="J287" s="68"/>
    </row>
    <row r="288" spans="1:10" x14ac:dyDescent="0.25">
      <c r="A288" s="63" t="s">
        <v>332</v>
      </c>
      <c r="B288" s="68">
        <v>0</v>
      </c>
      <c r="C288" s="68">
        <v>0</v>
      </c>
      <c r="D288" s="68">
        <v>0</v>
      </c>
      <c r="E288" s="67">
        <v>0</v>
      </c>
      <c r="F288" s="67">
        <v>0</v>
      </c>
      <c r="G288" s="67">
        <v>0</v>
      </c>
      <c r="H288" s="67">
        <v>0</v>
      </c>
      <c r="I288" s="68">
        <v>0</v>
      </c>
      <c r="J288" s="68"/>
    </row>
    <row r="289" spans="1:10" x14ac:dyDescent="0.25">
      <c r="A289" s="63" t="s">
        <v>333</v>
      </c>
      <c r="B289" s="68">
        <v>0</v>
      </c>
      <c r="C289" s="68">
        <v>0</v>
      </c>
      <c r="D289" s="68">
        <v>0</v>
      </c>
      <c r="E289" s="67">
        <v>0</v>
      </c>
      <c r="F289" s="67">
        <v>0</v>
      </c>
      <c r="G289" s="67">
        <v>0</v>
      </c>
      <c r="H289" s="67">
        <v>0</v>
      </c>
      <c r="I289" s="68">
        <v>0</v>
      </c>
      <c r="J289" s="68"/>
    </row>
    <row r="290" spans="1:10" x14ac:dyDescent="0.25">
      <c r="A290" s="63" t="s">
        <v>334</v>
      </c>
      <c r="B290" s="68">
        <v>0</v>
      </c>
      <c r="C290" s="68">
        <v>0</v>
      </c>
      <c r="D290" s="68">
        <v>-691137.57</v>
      </c>
      <c r="E290" s="67">
        <v>-472807.21163699898</v>
      </c>
      <c r="F290" s="67">
        <v>-218330.35836300001</v>
      </c>
      <c r="G290" s="67">
        <v>-472807.21163699898</v>
      </c>
      <c r="H290" s="67">
        <v>-218330.35836300001</v>
      </c>
      <c r="I290" s="68">
        <v>-691137.57</v>
      </c>
      <c r="J290" s="68"/>
    </row>
    <row r="291" spans="1:10" x14ac:dyDescent="0.25">
      <c r="A291" s="63" t="s">
        <v>335</v>
      </c>
      <c r="B291" s="68">
        <v>-710665.97</v>
      </c>
      <c r="C291" s="68">
        <v>-292345.65000000002</v>
      </c>
      <c r="D291" s="68">
        <v>-229604.3</v>
      </c>
      <c r="E291" s="67">
        <v>-157072.30162999901</v>
      </c>
      <c r="F291" s="67">
        <v>-72531.998370000001</v>
      </c>
      <c r="G291" s="67">
        <v>-867738.27162999997</v>
      </c>
      <c r="H291" s="67">
        <v>-364877.64837000001</v>
      </c>
      <c r="I291" s="68">
        <v>-1232615.92</v>
      </c>
      <c r="J291" s="68"/>
    </row>
    <row r="292" spans="1:10" x14ac:dyDescent="0.25">
      <c r="A292" s="63" t="s">
        <v>336</v>
      </c>
      <c r="B292" s="68">
        <v>0</v>
      </c>
      <c r="C292" s="68">
        <v>0</v>
      </c>
      <c r="D292" s="68">
        <v>-293.33</v>
      </c>
      <c r="E292" s="67">
        <v>-200.66705299999899</v>
      </c>
      <c r="F292" s="67">
        <v>-92.662947000000003</v>
      </c>
      <c r="G292" s="67">
        <v>-200.66705299999899</v>
      </c>
      <c r="H292" s="67">
        <v>-92.662947000000003</v>
      </c>
      <c r="I292" s="68">
        <v>-293.33</v>
      </c>
      <c r="J292" s="68"/>
    </row>
    <row r="293" spans="1:10" x14ac:dyDescent="0.25">
      <c r="A293" s="63" t="s">
        <v>337</v>
      </c>
      <c r="B293" s="68">
        <v>0</v>
      </c>
      <c r="C293" s="68">
        <v>-16483.490000000002</v>
      </c>
      <c r="D293" s="68">
        <v>0</v>
      </c>
      <c r="E293" s="67">
        <v>0</v>
      </c>
      <c r="F293" s="67">
        <v>0</v>
      </c>
      <c r="G293" s="67">
        <v>0</v>
      </c>
      <c r="H293" s="67">
        <v>-16483.490000000002</v>
      </c>
      <c r="I293" s="68">
        <v>-16483.490000000002</v>
      </c>
      <c r="J293" s="68"/>
    </row>
    <row r="294" spans="1:10" x14ac:dyDescent="0.25">
      <c r="A294" s="63" t="s">
        <v>338</v>
      </c>
      <c r="B294" s="68">
        <v>0</v>
      </c>
      <c r="C294" s="68">
        <v>0</v>
      </c>
      <c r="D294" s="68">
        <v>0</v>
      </c>
      <c r="E294" s="67">
        <v>0</v>
      </c>
      <c r="F294" s="67">
        <v>0</v>
      </c>
      <c r="G294" s="67">
        <v>0</v>
      </c>
      <c r="H294" s="67">
        <v>0</v>
      </c>
      <c r="I294" s="68">
        <v>0</v>
      </c>
      <c r="J294" s="68"/>
    </row>
    <row r="295" spans="1:10" x14ac:dyDescent="0.25">
      <c r="A295" s="63" t="s">
        <v>339</v>
      </c>
      <c r="B295" s="68">
        <v>41177.81</v>
      </c>
      <c r="C295" s="68">
        <v>0</v>
      </c>
      <c r="D295" s="68">
        <v>0</v>
      </c>
      <c r="E295" s="67">
        <v>0</v>
      </c>
      <c r="F295" s="67">
        <v>0</v>
      </c>
      <c r="G295" s="67">
        <v>41177.81</v>
      </c>
      <c r="H295" s="67">
        <v>0</v>
      </c>
      <c r="I295" s="68">
        <v>41177.81</v>
      </c>
      <c r="J295" s="68"/>
    </row>
    <row r="296" spans="1:10" x14ac:dyDescent="0.25">
      <c r="A296" s="63" t="s">
        <v>340</v>
      </c>
      <c r="B296" s="68">
        <v>0</v>
      </c>
      <c r="C296" s="68">
        <v>0</v>
      </c>
      <c r="D296" s="68">
        <v>0</v>
      </c>
      <c r="E296" s="67">
        <v>0</v>
      </c>
      <c r="F296" s="67">
        <v>0</v>
      </c>
      <c r="G296" s="67">
        <v>0</v>
      </c>
      <c r="H296" s="67">
        <v>0</v>
      </c>
      <c r="I296" s="68">
        <v>0</v>
      </c>
      <c r="J296" s="68"/>
    </row>
    <row r="297" spans="1:10" x14ac:dyDescent="0.25">
      <c r="A297" s="63" t="s">
        <v>341</v>
      </c>
      <c r="B297" s="68">
        <v>67.349999999999994</v>
      </c>
      <c r="C297" s="68">
        <v>0</v>
      </c>
      <c r="D297" s="68">
        <v>0</v>
      </c>
      <c r="E297" s="67">
        <v>0</v>
      </c>
      <c r="F297" s="67">
        <v>0</v>
      </c>
      <c r="G297" s="67">
        <v>67.349999999999994</v>
      </c>
      <c r="H297" s="67">
        <v>0</v>
      </c>
      <c r="I297" s="68">
        <v>67.349999999999994</v>
      </c>
      <c r="J297" s="68"/>
    </row>
    <row r="298" spans="1:10" x14ac:dyDescent="0.25">
      <c r="A298" s="63" t="s">
        <v>342</v>
      </c>
      <c r="B298" s="68">
        <v>0</v>
      </c>
      <c r="C298" s="68">
        <v>0</v>
      </c>
      <c r="D298" s="68">
        <v>5361</v>
      </c>
      <c r="E298" s="67">
        <v>3667.4600999999998</v>
      </c>
      <c r="F298" s="67">
        <v>1693.5399</v>
      </c>
      <c r="G298" s="67">
        <v>3667.4600999999998</v>
      </c>
      <c r="H298" s="67">
        <v>1693.5399</v>
      </c>
      <c r="I298" s="68">
        <v>5361</v>
      </c>
      <c r="J298" s="68"/>
    </row>
    <row r="299" spans="1:10" x14ac:dyDescent="0.25">
      <c r="A299" s="63" t="s">
        <v>343</v>
      </c>
      <c r="B299" s="68">
        <v>0</v>
      </c>
      <c r="C299" s="68">
        <v>0</v>
      </c>
      <c r="D299" s="68">
        <v>0</v>
      </c>
      <c r="E299" s="67">
        <v>0</v>
      </c>
      <c r="F299" s="67">
        <v>0</v>
      </c>
      <c r="G299" s="67">
        <v>0</v>
      </c>
      <c r="H299" s="67">
        <v>0</v>
      </c>
      <c r="I299" s="68">
        <v>0</v>
      </c>
      <c r="J299" s="68"/>
    </row>
    <row r="300" spans="1:10" x14ac:dyDescent="0.25">
      <c r="A300" s="63" t="s">
        <v>344</v>
      </c>
      <c r="B300" s="68">
        <v>0</v>
      </c>
      <c r="C300" s="68">
        <v>0</v>
      </c>
      <c r="D300" s="68">
        <v>0</v>
      </c>
      <c r="E300" s="67">
        <v>0</v>
      </c>
      <c r="F300" s="67">
        <v>0</v>
      </c>
      <c r="G300" s="67">
        <v>0</v>
      </c>
      <c r="H300" s="67">
        <v>0</v>
      </c>
      <c r="I300" s="68">
        <v>0</v>
      </c>
      <c r="J300" s="68"/>
    </row>
    <row r="301" spans="1:10" x14ac:dyDescent="0.25">
      <c r="A301" s="63" t="s">
        <v>345</v>
      </c>
      <c r="B301" s="68">
        <v>0</v>
      </c>
      <c r="C301" s="68">
        <v>0</v>
      </c>
      <c r="D301" s="68">
        <v>575301.75</v>
      </c>
      <c r="E301" s="67">
        <v>393563.92717499897</v>
      </c>
      <c r="F301" s="67">
        <v>181737.82282500001</v>
      </c>
      <c r="G301" s="67">
        <v>393563.92717499897</v>
      </c>
      <c r="H301" s="67">
        <v>181737.82282500001</v>
      </c>
      <c r="I301" s="68">
        <v>575301.75</v>
      </c>
      <c r="J301" s="68"/>
    </row>
    <row r="302" spans="1:10" x14ac:dyDescent="0.25">
      <c r="A302" s="69" t="s">
        <v>346</v>
      </c>
      <c r="B302" s="68">
        <v>0</v>
      </c>
      <c r="C302" s="68">
        <v>0</v>
      </c>
      <c r="D302" s="68">
        <v>-45141.189999999799</v>
      </c>
      <c r="E302" s="67">
        <v>-30881.088078999899</v>
      </c>
      <c r="F302" s="67">
        <v>-14260.101920999899</v>
      </c>
      <c r="G302" s="67">
        <v>-30881.088078999899</v>
      </c>
      <c r="H302" s="67">
        <v>-14260.101920999899</v>
      </c>
      <c r="I302" s="68">
        <v>-45141.189999999799</v>
      </c>
      <c r="J302" s="68"/>
    </row>
    <row r="303" spans="1:10" x14ac:dyDescent="0.25">
      <c r="A303" s="63" t="s">
        <v>347</v>
      </c>
      <c r="B303" s="73">
        <v>-652503.80999999901</v>
      </c>
      <c r="C303" s="73">
        <v>-308829.14</v>
      </c>
      <c r="D303" s="73">
        <v>-6830579.6499999901</v>
      </c>
      <c r="E303" s="72">
        <v>-4672799.5385649903</v>
      </c>
      <c r="F303" s="72">
        <v>-2157780.1114349999</v>
      </c>
      <c r="G303" s="72">
        <v>-5325303.3485650001</v>
      </c>
      <c r="H303" s="72">
        <v>-2466609.251435</v>
      </c>
      <c r="I303" s="73">
        <v>-7791912.5999999996</v>
      </c>
      <c r="J303" s="73"/>
    </row>
    <row r="304" spans="1:10" x14ac:dyDescent="0.25">
      <c r="A304" s="65" t="s">
        <v>348</v>
      </c>
      <c r="B304" s="64"/>
      <c r="C304" s="64"/>
      <c r="D304" s="64"/>
      <c r="E304"/>
      <c r="F304"/>
      <c r="G304"/>
      <c r="H304"/>
      <c r="I304" s="64"/>
      <c r="J304" s="64"/>
    </row>
    <row r="305" spans="1:11" x14ac:dyDescent="0.25">
      <c r="A305" s="63" t="s">
        <v>349</v>
      </c>
      <c r="B305" s="68">
        <v>0</v>
      </c>
      <c r="C305" s="68">
        <v>0</v>
      </c>
      <c r="D305" s="68">
        <v>18178069.5</v>
      </c>
      <c r="E305" s="67">
        <v>12435617.344949899</v>
      </c>
      <c r="F305" s="67">
        <v>5742452.1550500002</v>
      </c>
      <c r="G305" s="67">
        <v>12435617.344949899</v>
      </c>
      <c r="H305" s="67">
        <v>5742452.1550500002</v>
      </c>
      <c r="I305" s="68">
        <v>18178069.5</v>
      </c>
      <c r="J305" s="68"/>
    </row>
    <row r="306" spans="1:11" x14ac:dyDescent="0.25">
      <c r="A306" s="63" t="s">
        <v>350</v>
      </c>
      <c r="B306" s="68">
        <v>0</v>
      </c>
      <c r="C306" s="68">
        <v>0</v>
      </c>
      <c r="D306" s="68">
        <v>0</v>
      </c>
      <c r="E306" s="67">
        <v>0</v>
      </c>
      <c r="F306" s="67">
        <v>0</v>
      </c>
      <c r="G306" s="67">
        <v>0</v>
      </c>
      <c r="H306" s="67">
        <v>0</v>
      </c>
      <c r="I306" s="68">
        <v>0</v>
      </c>
      <c r="J306" s="68"/>
    </row>
    <row r="307" spans="1:11" x14ac:dyDescent="0.25">
      <c r="A307" s="63" t="s">
        <v>351</v>
      </c>
      <c r="B307" s="68">
        <v>0</v>
      </c>
      <c r="C307" s="68">
        <v>0</v>
      </c>
      <c r="D307" s="68">
        <v>246271.45</v>
      </c>
      <c r="E307" s="67">
        <v>168474.29894499999</v>
      </c>
      <c r="F307" s="67">
        <v>77797.151054999995</v>
      </c>
      <c r="G307" s="67">
        <v>168474.29894499999</v>
      </c>
      <c r="H307" s="67">
        <v>77797.151054999995</v>
      </c>
      <c r="I307" s="68">
        <v>246271.45</v>
      </c>
      <c r="J307" s="68"/>
    </row>
    <row r="308" spans="1:11" x14ac:dyDescent="0.25">
      <c r="A308" s="63" t="s">
        <v>352</v>
      </c>
      <c r="B308" s="68">
        <v>774.98</v>
      </c>
      <c r="C308" s="68">
        <v>474.99</v>
      </c>
      <c r="D308" s="68">
        <v>231262.39</v>
      </c>
      <c r="E308" s="67">
        <v>158206.60099899999</v>
      </c>
      <c r="F308" s="67">
        <v>73055.789000999997</v>
      </c>
      <c r="G308" s="67">
        <v>158981.580999</v>
      </c>
      <c r="H308" s="67">
        <v>73530.779001000003</v>
      </c>
      <c r="I308" s="68">
        <v>232512.36</v>
      </c>
      <c r="J308" s="68"/>
    </row>
    <row r="309" spans="1:11" x14ac:dyDescent="0.25">
      <c r="A309" s="63" t="s">
        <v>353</v>
      </c>
      <c r="B309" s="68">
        <v>0</v>
      </c>
      <c r="C309" s="68">
        <v>0</v>
      </c>
      <c r="D309" s="68">
        <v>0</v>
      </c>
      <c r="E309" s="67">
        <v>0</v>
      </c>
      <c r="F309" s="67">
        <v>0</v>
      </c>
      <c r="G309" s="67">
        <v>0</v>
      </c>
      <c r="H309" s="67">
        <v>0</v>
      </c>
      <c r="I309" s="68">
        <v>0</v>
      </c>
      <c r="J309" s="68"/>
    </row>
    <row r="310" spans="1:11" x14ac:dyDescent="0.25">
      <c r="A310" s="63" t="s">
        <v>354</v>
      </c>
      <c r="B310" s="68">
        <v>0</v>
      </c>
      <c r="C310" s="68">
        <v>0</v>
      </c>
      <c r="D310" s="68">
        <v>0</v>
      </c>
      <c r="E310" s="67">
        <v>0</v>
      </c>
      <c r="F310" s="67">
        <v>0</v>
      </c>
      <c r="G310" s="67">
        <v>0</v>
      </c>
      <c r="H310" s="67">
        <v>0</v>
      </c>
      <c r="I310" s="68">
        <v>0</v>
      </c>
      <c r="J310" s="68"/>
    </row>
    <row r="311" spans="1:11" x14ac:dyDescent="0.25">
      <c r="A311" s="63" t="s">
        <v>355</v>
      </c>
      <c r="B311" s="68">
        <v>0</v>
      </c>
      <c r="C311" s="68">
        <v>0</v>
      </c>
      <c r="D311" s="68">
        <v>0</v>
      </c>
      <c r="E311" s="67">
        <v>0</v>
      </c>
      <c r="F311" s="67">
        <v>0</v>
      </c>
      <c r="G311" s="67">
        <v>0</v>
      </c>
      <c r="H311" s="67">
        <v>0</v>
      </c>
      <c r="I311" s="68">
        <v>0</v>
      </c>
      <c r="J311" s="68"/>
      <c r="K311" s="63"/>
    </row>
    <row r="312" spans="1:11" x14ac:dyDescent="0.25">
      <c r="A312" s="63" t="s">
        <v>356</v>
      </c>
      <c r="B312" s="68">
        <v>1322769.1399999999</v>
      </c>
      <c r="C312" s="68">
        <v>57180.2599999999</v>
      </c>
      <c r="D312" s="68">
        <v>125238.989999999</v>
      </c>
      <c r="E312" s="67">
        <v>85675.993058999898</v>
      </c>
      <c r="F312" s="67">
        <v>39562.996940999998</v>
      </c>
      <c r="G312" s="67">
        <v>1408445.1330589999</v>
      </c>
      <c r="H312" s="67">
        <v>96743.256941</v>
      </c>
      <c r="I312" s="68">
        <v>1505188.39</v>
      </c>
      <c r="J312" s="68"/>
    </row>
    <row r="313" spans="1:11" x14ac:dyDescent="0.25">
      <c r="A313" s="69" t="s">
        <v>357</v>
      </c>
      <c r="B313" s="68">
        <v>-533726.56999999995</v>
      </c>
      <c r="C313" s="68">
        <v>-190916.56</v>
      </c>
      <c r="D313" s="68">
        <v>-165104.1</v>
      </c>
      <c r="E313" s="67">
        <v>-112947.714809999</v>
      </c>
      <c r="F313" s="67">
        <v>-52156.385190000001</v>
      </c>
      <c r="G313" s="67">
        <v>-646674.28480999998</v>
      </c>
      <c r="H313" s="67">
        <v>-243072.94519</v>
      </c>
      <c r="I313" s="68">
        <v>-889747.23</v>
      </c>
      <c r="J313" s="68"/>
    </row>
    <row r="314" spans="1:11" x14ac:dyDescent="0.25">
      <c r="A314" s="63" t="s">
        <v>358</v>
      </c>
      <c r="B314" s="73">
        <v>789817.549999999</v>
      </c>
      <c r="C314" s="73">
        <v>-133261.31</v>
      </c>
      <c r="D314" s="73">
        <v>18615738.2299999</v>
      </c>
      <c r="E314" s="72">
        <v>12735026.5231429</v>
      </c>
      <c r="F314" s="72">
        <v>5880711.7068569995</v>
      </c>
      <c r="G314" s="72">
        <v>13524844.073143</v>
      </c>
      <c r="H314" s="72">
        <v>5747450.396857</v>
      </c>
      <c r="I314" s="73">
        <v>19272294.469999999</v>
      </c>
      <c r="J314" s="73"/>
    </row>
    <row r="315" spans="1:11" x14ac:dyDescent="0.25">
      <c r="A315" s="65" t="s">
        <v>359</v>
      </c>
      <c r="B315" s="64"/>
      <c r="C315" s="64"/>
      <c r="D315" s="64"/>
      <c r="E315"/>
      <c r="F315"/>
      <c r="G315"/>
      <c r="H315"/>
      <c r="I315" s="64"/>
      <c r="J315" s="64"/>
    </row>
    <row r="316" spans="1:11" x14ac:dyDescent="0.25">
      <c r="A316" s="63" t="s">
        <v>360</v>
      </c>
      <c r="B316" s="68">
        <v>0</v>
      </c>
      <c r="C316" s="68">
        <v>0</v>
      </c>
      <c r="D316" s="68">
        <v>0</v>
      </c>
      <c r="E316" s="67">
        <v>0</v>
      </c>
      <c r="F316" s="67">
        <v>0</v>
      </c>
      <c r="G316" s="67">
        <v>0</v>
      </c>
      <c r="H316" s="67">
        <v>0</v>
      </c>
      <c r="I316" s="68">
        <v>0</v>
      </c>
      <c r="J316" s="68"/>
    </row>
    <row r="317" spans="1:11" x14ac:dyDescent="0.25">
      <c r="A317" s="69" t="s">
        <v>361</v>
      </c>
      <c r="B317" s="68">
        <v>0</v>
      </c>
      <c r="C317" s="68">
        <v>0</v>
      </c>
      <c r="D317" s="68">
        <v>0</v>
      </c>
      <c r="E317" s="67">
        <v>0</v>
      </c>
      <c r="F317" s="67">
        <v>0</v>
      </c>
      <c r="G317" s="67">
        <v>0</v>
      </c>
      <c r="H317" s="67">
        <v>0</v>
      </c>
      <c r="I317" s="68">
        <v>0</v>
      </c>
      <c r="J317" s="68"/>
    </row>
    <row r="318" spans="1:11" x14ac:dyDescent="0.25">
      <c r="A318" s="63" t="s">
        <v>362</v>
      </c>
      <c r="B318" s="73">
        <v>0</v>
      </c>
      <c r="C318" s="73">
        <v>0</v>
      </c>
      <c r="D318" s="73">
        <v>0</v>
      </c>
      <c r="E318" s="72">
        <v>0</v>
      </c>
      <c r="F318" s="72">
        <v>0</v>
      </c>
      <c r="G318" s="72">
        <v>0</v>
      </c>
      <c r="H318" s="72">
        <v>0</v>
      </c>
      <c r="I318" s="73">
        <v>0</v>
      </c>
      <c r="J318" s="73"/>
    </row>
    <row r="319" spans="1:11" x14ac:dyDescent="0.25">
      <c r="A319" s="78"/>
      <c r="B319" s="70"/>
      <c r="C319" s="70"/>
      <c r="D319" s="70"/>
      <c r="E319" s="82"/>
      <c r="F319" s="82"/>
      <c r="G319" s="82"/>
      <c r="H319" s="82"/>
      <c r="I319" s="70"/>
      <c r="J319" s="70"/>
    </row>
    <row r="320" spans="1:11" ht="15.75" thickBot="1" x14ac:dyDescent="0.3">
      <c r="A320" s="75" t="s">
        <v>48</v>
      </c>
      <c r="B320" s="87">
        <v>137313.74</v>
      </c>
      <c r="C320" s="87">
        <v>-442090.45</v>
      </c>
      <c r="D320" s="87">
        <v>11785158.579999899</v>
      </c>
      <c r="E320" s="83">
        <v>8062226.9845779901</v>
      </c>
      <c r="F320" s="83">
        <v>3722931.5954220002</v>
      </c>
      <c r="G320" s="83">
        <v>8199540.7245779997</v>
      </c>
      <c r="H320" s="83">
        <v>3280841.145422</v>
      </c>
      <c r="I320" s="87">
        <v>11480381.869999999</v>
      </c>
      <c r="J320" s="87"/>
    </row>
    <row r="321" spans="1:10" ht="15.75" thickTop="1" x14ac:dyDescent="0.25">
      <c r="A321" s="78"/>
      <c r="B321" s="70"/>
      <c r="C321" s="70"/>
      <c r="D321" s="70"/>
      <c r="E321" s="82"/>
      <c r="F321" s="82"/>
      <c r="G321" s="82"/>
      <c r="H321" s="82"/>
      <c r="I321" s="70"/>
      <c r="J321" s="70"/>
    </row>
    <row r="322" spans="1:10" ht="15.75" thickBot="1" x14ac:dyDescent="0.3">
      <c r="A322" s="75" t="s">
        <v>49</v>
      </c>
      <c r="B322" s="88">
        <v>36786163.289999999</v>
      </c>
      <c r="C322" s="88">
        <v>11338639.599999901</v>
      </c>
      <c r="D322" s="88">
        <v>-29182869.599999901</v>
      </c>
      <c r="E322" s="83">
        <v>-19636620.653308</v>
      </c>
      <c r="F322" s="83">
        <v>-9546248.9466919992</v>
      </c>
      <c r="G322" s="83">
        <v>17149542.636691999</v>
      </c>
      <c r="H322" s="83">
        <v>1792390.6533079899</v>
      </c>
      <c r="I322" s="88">
        <v>18941933.289999999</v>
      </c>
      <c r="J322" s="88"/>
    </row>
    <row r="323" spans="1:10" ht="15.75" thickTop="1" x14ac:dyDescent="0.25"/>
    <row r="324" spans="1:10" x14ac:dyDescent="0.25">
      <c r="A324" s="90"/>
    </row>
  </sheetData>
  <pageMargins left="0.45" right="0.45" top="0.5" bottom="0.75" header="0.3" footer="0.3"/>
  <pageSetup scale="75" fitToHeight="0" orientation="portrait" r:id="rId1"/>
  <headerFooter>
    <oddFooter>&amp;C&amp;"Arial,Regular"&amp;9Page &amp;P of &amp;N&amp;R&amp;"Arial,Regular"&amp;9&amp;A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K75"/>
  <sheetViews>
    <sheetView topLeftCell="A16" zoomScaleNormal="100" workbookViewId="0">
      <selection activeCell="G10" sqref="G10"/>
    </sheetView>
  </sheetViews>
  <sheetFormatPr defaultColWidth="8.85546875" defaultRowHeight="12.75" outlineLevelRow="1" outlineLevelCol="1" x14ac:dyDescent="0.2"/>
  <cols>
    <col min="1" max="1" width="3.28515625" style="92" customWidth="1"/>
    <col min="2" max="2" width="48.5703125" style="92" customWidth="1"/>
    <col min="3" max="3" width="15.140625" style="92" customWidth="1"/>
    <col min="4" max="4" width="13.85546875" style="92" customWidth="1"/>
    <col min="5" max="5" width="13.140625" style="92" customWidth="1"/>
    <col min="6" max="6" width="13.7109375" style="92" customWidth="1"/>
    <col min="7" max="7" width="12.28515625" style="92" customWidth="1"/>
    <col min="8" max="8" width="15.7109375" style="92" customWidth="1"/>
    <col min="9" max="9" width="5" style="92" hidden="1" customWidth="1" outlineLevel="1"/>
    <col min="10" max="10" width="22.7109375" style="92" hidden="1" customWidth="1" outlineLevel="1"/>
    <col min="11" max="11" width="8.85546875" style="92" collapsed="1"/>
    <col min="12" max="16384" width="8.85546875" style="92"/>
  </cols>
  <sheetData>
    <row r="1" spans="1:10" ht="15.95" customHeight="1" x14ac:dyDescent="0.2">
      <c r="A1" s="91"/>
      <c r="B1" s="153" t="s">
        <v>0</v>
      </c>
      <c r="C1" s="153"/>
      <c r="D1" s="153"/>
      <c r="E1" s="153"/>
      <c r="F1" s="153"/>
      <c r="G1" s="153"/>
      <c r="H1" s="153"/>
    </row>
    <row r="2" spans="1:10" ht="15.95" customHeight="1" x14ac:dyDescent="0.2">
      <c r="A2" s="58"/>
      <c r="B2" s="154" t="s">
        <v>363</v>
      </c>
      <c r="C2" s="154"/>
      <c r="D2" s="154"/>
      <c r="E2" s="154"/>
      <c r="F2" s="154"/>
      <c r="G2" s="154"/>
      <c r="H2" s="154"/>
    </row>
    <row r="3" spans="1:10" ht="15.95" customHeight="1" x14ac:dyDescent="0.2">
      <c r="A3" s="154" t="str">
        <f>Allocated!A3</f>
        <v>FOR THE MONTH ENDED MAY 31, 2016</v>
      </c>
      <c r="B3" s="154"/>
      <c r="C3" s="154"/>
      <c r="D3" s="154"/>
      <c r="E3" s="154"/>
      <c r="F3" s="154"/>
      <c r="G3" s="154"/>
      <c r="H3" s="154"/>
    </row>
    <row r="4" spans="1:10" ht="15.95" customHeight="1" x14ac:dyDescent="0.2">
      <c r="A4" s="93"/>
      <c r="B4" s="155" t="str">
        <f>Allocated!A5</f>
        <v>(Based on allocation factors developed using 12 ME 12/31/2015 information)</v>
      </c>
      <c r="C4" s="155"/>
      <c r="D4" s="155"/>
      <c r="E4" s="155"/>
      <c r="F4" s="155"/>
      <c r="G4" s="155"/>
      <c r="H4" s="155"/>
      <c r="J4" s="92" t="s">
        <v>364</v>
      </c>
    </row>
    <row r="5" spans="1:10" ht="51" x14ac:dyDescent="0.2">
      <c r="A5" s="94"/>
      <c r="B5" s="95" t="s">
        <v>365</v>
      </c>
      <c r="C5" s="96" t="s">
        <v>366</v>
      </c>
      <c r="D5" s="96" t="s">
        <v>367</v>
      </c>
      <c r="E5" s="97" t="s">
        <v>368</v>
      </c>
      <c r="F5" s="98" t="s">
        <v>369</v>
      </c>
      <c r="G5" s="98" t="s">
        <v>370</v>
      </c>
      <c r="H5" s="96" t="s">
        <v>41</v>
      </c>
    </row>
    <row r="6" spans="1:10" ht="15.95" customHeight="1" x14ac:dyDescent="0.2">
      <c r="A6" s="99" t="s">
        <v>26</v>
      </c>
      <c r="B6" s="100"/>
      <c r="C6" s="101"/>
      <c r="D6" s="101"/>
      <c r="E6" s="102"/>
      <c r="F6" s="103"/>
      <c r="G6" s="103"/>
      <c r="H6" s="19"/>
    </row>
    <row r="7" spans="1:10" ht="15.95" customHeight="1" x14ac:dyDescent="0.2">
      <c r="A7" s="99"/>
      <c r="B7" s="104" t="s">
        <v>371</v>
      </c>
      <c r="C7" s="105">
        <f t="shared" ref="C7:D10" si="0">$H7*F7</f>
        <v>7902.0759399999997</v>
      </c>
      <c r="D7" s="105">
        <f t="shared" si="0"/>
        <v>5691.7240599999996</v>
      </c>
      <c r="E7" s="106">
        <v>1</v>
      </c>
      <c r="F7" s="107">
        <f>VLOOKUP($E7,$B$60:$G$66,5,FALSE)</f>
        <v>0.58130000000000004</v>
      </c>
      <c r="G7" s="107">
        <f>VLOOKUP($E7,$B$60:$G$66,6,FALSE)</f>
        <v>0.41870000000000002</v>
      </c>
      <c r="H7" s="13">
        <f>'Unallocated Detail'!D199</f>
        <v>13593.8</v>
      </c>
    </row>
    <row r="8" spans="1:10" ht="15.95" customHeight="1" x14ac:dyDescent="0.2">
      <c r="A8" s="99" t="s">
        <v>372</v>
      </c>
      <c r="B8" s="104" t="s">
        <v>373</v>
      </c>
      <c r="C8" s="108">
        <f t="shared" si="0"/>
        <v>18980.519415999999</v>
      </c>
      <c r="D8" s="108">
        <f t="shared" si="0"/>
        <v>11301.100584</v>
      </c>
      <c r="E8" s="106">
        <v>2</v>
      </c>
      <c r="F8" s="107">
        <f>VLOOKUP($E8,$B$60:$G$66,5,FALSE)</f>
        <v>0.62680000000000002</v>
      </c>
      <c r="G8" s="107">
        <f>VLOOKUP($E8,$B$60:$G$66,6,FALSE)</f>
        <v>0.37319999999999998</v>
      </c>
      <c r="H8" s="109">
        <f>'Unallocated Detail'!D200</f>
        <v>30281.62</v>
      </c>
    </row>
    <row r="9" spans="1:10" ht="15.95" customHeight="1" x14ac:dyDescent="0.2">
      <c r="A9" s="99" t="s">
        <v>372</v>
      </c>
      <c r="B9" s="104" t="s">
        <v>374</v>
      </c>
      <c r="C9" s="108">
        <f t="shared" si="0"/>
        <v>1575402.4753359943</v>
      </c>
      <c r="D9" s="108">
        <f t="shared" si="0"/>
        <v>1134734.2446639959</v>
      </c>
      <c r="E9" s="106">
        <v>1</v>
      </c>
      <c r="F9" s="107">
        <f>VLOOKUP($E9,$B$60:$G$66,5,FALSE)</f>
        <v>0.58130000000000004</v>
      </c>
      <c r="G9" s="107">
        <f>VLOOKUP($E9,$B$60:$G$66,6,FALSE)</f>
        <v>0.41870000000000002</v>
      </c>
      <c r="H9" s="109">
        <f>'Unallocated Detail'!D201</f>
        <v>2710136.71999999</v>
      </c>
    </row>
    <row r="10" spans="1:10" ht="15.95" customHeight="1" x14ac:dyDescent="0.2">
      <c r="A10" s="99" t="s">
        <v>372</v>
      </c>
      <c r="B10" s="104" t="s">
        <v>375</v>
      </c>
      <c r="C10" s="110">
        <f t="shared" si="0"/>
        <v>0</v>
      </c>
      <c r="D10" s="110">
        <f t="shared" si="0"/>
        <v>0</v>
      </c>
      <c r="E10" s="111">
        <v>1</v>
      </c>
      <c r="F10" s="112">
        <f>VLOOKUP($E10,$B$60:$G$66,5,FALSE)</f>
        <v>0.58130000000000004</v>
      </c>
      <c r="G10" s="112">
        <f>VLOOKUP($E10,$B$60:$G$66,6,FALSE)</f>
        <v>0.41870000000000002</v>
      </c>
      <c r="H10" s="113">
        <f>'Unallocated Detail'!D203</f>
        <v>0</v>
      </c>
      <c r="J10" s="12">
        <f>+C11+D11-H11</f>
        <v>0</v>
      </c>
    </row>
    <row r="11" spans="1:10" ht="15.95" customHeight="1" x14ac:dyDescent="0.2">
      <c r="A11" s="99" t="s">
        <v>372</v>
      </c>
      <c r="B11" s="100" t="s">
        <v>376</v>
      </c>
      <c r="C11" s="114">
        <f>SUM(C7:C10)</f>
        <v>1602285.0706919942</v>
      </c>
      <c r="D11" s="114">
        <f>SUM(D7:D10)</f>
        <v>1151727.069307996</v>
      </c>
      <c r="E11" s="106"/>
      <c r="F11" s="105"/>
      <c r="G11" s="115"/>
      <c r="H11" s="109">
        <f>SUM(H7:H10)</f>
        <v>2754012.1399999899</v>
      </c>
      <c r="J11" s="12">
        <f>H11-'Unallocated Detail'!D204</f>
        <v>0</v>
      </c>
    </row>
    <row r="12" spans="1:10" ht="15.95" customHeight="1" x14ac:dyDescent="0.2">
      <c r="A12" s="99" t="s">
        <v>27</v>
      </c>
      <c r="B12" s="100"/>
      <c r="C12" s="114"/>
      <c r="D12" s="114"/>
      <c r="E12" s="106"/>
      <c r="F12" s="115"/>
      <c r="G12" s="115"/>
      <c r="H12" s="19"/>
    </row>
    <row r="13" spans="1:10" ht="15.95" customHeight="1" x14ac:dyDescent="0.2">
      <c r="A13" s="99"/>
      <c r="B13" s="104" t="s">
        <v>377</v>
      </c>
      <c r="C13" s="114">
        <f t="shared" ref="C13:D19" si="1">$H13*F13</f>
        <v>70582.102868999427</v>
      </c>
      <c r="D13" s="114">
        <f t="shared" si="1"/>
        <v>50839.027130999581</v>
      </c>
      <c r="E13" s="106">
        <v>1</v>
      </c>
      <c r="F13" s="107">
        <f t="shared" ref="F13:F19" si="2">VLOOKUP($E13,$B$60:$G$66,5,FALSE)</f>
        <v>0.58130000000000004</v>
      </c>
      <c r="G13" s="107">
        <f t="shared" ref="G13:G19" si="3">VLOOKUP($E13,$B$60:$G$66,6,FALSE)</f>
        <v>0.41870000000000002</v>
      </c>
      <c r="H13" s="109">
        <f>'Unallocated Detail'!D206</f>
        <v>121421.129999999</v>
      </c>
    </row>
    <row r="14" spans="1:10" ht="15.95" customHeight="1" x14ac:dyDescent="0.2">
      <c r="A14" s="99" t="s">
        <v>372</v>
      </c>
      <c r="B14" s="104" t="s">
        <v>378</v>
      </c>
      <c r="C14" s="114">
        <f t="shared" si="1"/>
        <v>51617.632156999942</v>
      </c>
      <c r="D14" s="114">
        <f t="shared" si="1"/>
        <v>37179.257842999956</v>
      </c>
      <c r="E14" s="106">
        <v>1</v>
      </c>
      <c r="F14" s="107">
        <f t="shared" si="2"/>
        <v>0.58130000000000004</v>
      </c>
      <c r="G14" s="107">
        <f t="shared" si="3"/>
        <v>0.41870000000000002</v>
      </c>
      <c r="H14" s="109">
        <f>'Unallocated Detail'!D207</f>
        <v>88796.889999999898</v>
      </c>
    </row>
    <row r="15" spans="1:10" ht="15.95" customHeight="1" x14ac:dyDescent="0.2">
      <c r="A15" s="99" t="s">
        <v>372</v>
      </c>
      <c r="B15" s="104" t="s">
        <v>379</v>
      </c>
      <c r="C15" s="114">
        <f t="shared" si="1"/>
        <v>6939.0478559999428</v>
      </c>
      <c r="D15" s="114">
        <f t="shared" si="1"/>
        <v>4998.0721439999588</v>
      </c>
      <c r="E15" s="106">
        <v>1</v>
      </c>
      <c r="F15" s="107">
        <f t="shared" si="2"/>
        <v>0.58130000000000004</v>
      </c>
      <c r="G15" s="107">
        <f t="shared" si="3"/>
        <v>0.41870000000000002</v>
      </c>
      <c r="H15" s="109">
        <f>'Unallocated Detail'!D208</f>
        <v>11937.119999999901</v>
      </c>
    </row>
    <row r="16" spans="1:10" ht="15.95" customHeight="1" x14ac:dyDescent="0.2">
      <c r="A16" s="99"/>
      <c r="B16" s="104" t="s">
        <v>380</v>
      </c>
      <c r="C16" s="114">
        <f t="shared" si="1"/>
        <v>0</v>
      </c>
      <c r="D16" s="114">
        <f t="shared" si="1"/>
        <v>0</v>
      </c>
      <c r="E16" s="106">
        <v>1</v>
      </c>
      <c r="F16" s="107">
        <f t="shared" si="2"/>
        <v>0.58130000000000004</v>
      </c>
      <c r="G16" s="107">
        <f t="shared" si="3"/>
        <v>0.41870000000000002</v>
      </c>
      <c r="H16" s="109">
        <f>'Unallocated Detail'!D209</f>
        <v>0</v>
      </c>
    </row>
    <row r="17" spans="1:10" ht="15.95" customHeight="1" x14ac:dyDescent="0.2">
      <c r="A17" s="99" t="s">
        <v>372</v>
      </c>
      <c r="B17" s="104" t="s">
        <v>381</v>
      </c>
      <c r="C17" s="114">
        <f t="shared" si="1"/>
        <v>0</v>
      </c>
      <c r="D17" s="114">
        <f t="shared" si="1"/>
        <v>0</v>
      </c>
      <c r="E17" s="106">
        <v>1</v>
      </c>
      <c r="F17" s="107">
        <f t="shared" si="2"/>
        <v>0.58130000000000004</v>
      </c>
      <c r="G17" s="107">
        <f t="shared" si="3"/>
        <v>0.41870000000000002</v>
      </c>
      <c r="H17" s="109">
        <f>'Unallocated Detail'!D210</f>
        <v>0</v>
      </c>
    </row>
    <row r="18" spans="1:10" ht="15.95" customHeight="1" x14ac:dyDescent="0.2">
      <c r="A18" s="99"/>
      <c r="B18" s="104" t="s">
        <v>382</v>
      </c>
      <c r="C18" s="114">
        <f t="shared" si="1"/>
        <v>0</v>
      </c>
      <c r="D18" s="114">
        <f t="shared" si="1"/>
        <v>0</v>
      </c>
      <c r="E18" s="106">
        <v>1</v>
      </c>
      <c r="F18" s="107">
        <f t="shared" si="2"/>
        <v>0.58130000000000004</v>
      </c>
      <c r="G18" s="107">
        <f t="shared" si="3"/>
        <v>0.41870000000000002</v>
      </c>
      <c r="H18" s="109">
        <f>'Unallocated Detail'!D211</f>
        <v>0</v>
      </c>
    </row>
    <row r="19" spans="1:10" ht="15.95" customHeight="1" x14ac:dyDescent="0.2">
      <c r="A19" s="99"/>
      <c r="B19" s="104" t="s">
        <v>383</v>
      </c>
      <c r="C19" s="113">
        <f t="shared" si="1"/>
        <v>0</v>
      </c>
      <c r="D19" s="113">
        <f t="shared" si="1"/>
        <v>0</v>
      </c>
      <c r="E19" s="111">
        <v>1</v>
      </c>
      <c r="F19" s="112">
        <f t="shared" si="2"/>
        <v>0.58130000000000004</v>
      </c>
      <c r="G19" s="112">
        <f t="shared" si="3"/>
        <v>0.41870000000000002</v>
      </c>
      <c r="H19" s="113">
        <f>'Unallocated Detail'!D212</f>
        <v>0</v>
      </c>
      <c r="J19" s="12">
        <f>+C20+D20-H20</f>
        <v>0</v>
      </c>
    </row>
    <row r="20" spans="1:10" ht="15.95" customHeight="1" x14ac:dyDescent="0.2">
      <c r="A20" s="99" t="s">
        <v>372</v>
      </c>
      <c r="B20" s="100" t="s">
        <v>376</v>
      </c>
      <c r="C20" s="114">
        <f>SUM(C13:C18)</f>
        <v>129138.78288199932</v>
      </c>
      <c r="D20" s="114">
        <f>SUM(D13:D18)</f>
        <v>93016.357117999505</v>
      </c>
      <c r="E20" s="106"/>
      <c r="F20" s="105"/>
      <c r="G20" s="115"/>
      <c r="H20" s="109">
        <f>SUM(H13:H18)</f>
        <v>222155.13999999882</v>
      </c>
      <c r="J20" s="12">
        <f>H20-'Unallocated Detail'!D213</f>
        <v>0</v>
      </c>
    </row>
    <row r="21" spans="1:10" ht="15.95" customHeight="1" x14ac:dyDescent="0.2">
      <c r="A21" s="99" t="s">
        <v>29</v>
      </c>
      <c r="B21" s="100"/>
      <c r="C21" s="114"/>
      <c r="D21" s="114"/>
      <c r="E21" s="106"/>
      <c r="F21" s="115"/>
      <c r="G21" s="115"/>
      <c r="H21" s="109"/>
    </row>
    <row r="22" spans="1:10" ht="15.95" customHeight="1" x14ac:dyDescent="0.2">
      <c r="A22" s="99"/>
      <c r="B22" s="104" t="s">
        <v>384</v>
      </c>
      <c r="C22" s="114">
        <f t="shared" ref="C22:D33" si="4">$H22*F22</f>
        <v>2265169.7209549998</v>
      </c>
      <c r="D22" s="114">
        <f t="shared" si="4"/>
        <v>1045997.829045</v>
      </c>
      <c r="E22" s="106">
        <v>4</v>
      </c>
      <c r="F22" s="107">
        <f t="shared" ref="F22:F34" si="5">VLOOKUP($E22,$B$60:$G$66,5,FALSE)</f>
        <v>0.68410000000000004</v>
      </c>
      <c r="G22" s="107">
        <f t="shared" ref="G22:G34" si="6">VLOOKUP($E22,$B$60:$G$66,6,FALSE)</f>
        <v>0.31590000000000001</v>
      </c>
      <c r="H22" s="109">
        <f>'Unallocated Detail'!D218</f>
        <v>3311167.55</v>
      </c>
    </row>
    <row r="23" spans="1:10" ht="15.95" customHeight="1" x14ac:dyDescent="0.2">
      <c r="A23" s="99"/>
      <c r="B23" s="104" t="s">
        <v>385</v>
      </c>
      <c r="C23" s="114">
        <f t="shared" si="4"/>
        <v>271373.63142800005</v>
      </c>
      <c r="D23" s="114">
        <f t="shared" si="4"/>
        <v>125313.44857200001</v>
      </c>
      <c r="E23" s="106">
        <v>4</v>
      </c>
      <c r="F23" s="107">
        <f t="shared" si="5"/>
        <v>0.68410000000000004</v>
      </c>
      <c r="G23" s="107">
        <f t="shared" si="6"/>
        <v>0.31590000000000001</v>
      </c>
      <c r="H23" s="109">
        <f>'Unallocated Detail'!D219</f>
        <v>396687.08</v>
      </c>
    </row>
    <row r="24" spans="1:10" ht="15.95" customHeight="1" x14ac:dyDescent="0.2">
      <c r="A24" s="99" t="s">
        <v>372</v>
      </c>
      <c r="B24" s="104" t="s">
        <v>386</v>
      </c>
      <c r="C24" s="114">
        <f t="shared" si="4"/>
        <v>-12605.541286</v>
      </c>
      <c r="D24" s="114">
        <f t="shared" si="4"/>
        <v>-5820.9187140000004</v>
      </c>
      <c r="E24" s="106">
        <v>4</v>
      </c>
      <c r="F24" s="107">
        <f t="shared" si="5"/>
        <v>0.68410000000000004</v>
      </c>
      <c r="G24" s="107">
        <f t="shared" si="6"/>
        <v>0.31590000000000001</v>
      </c>
      <c r="H24" s="109">
        <f>'Unallocated Detail'!D220</f>
        <v>-18426.46</v>
      </c>
    </row>
    <row r="25" spans="1:10" ht="15.95" customHeight="1" x14ac:dyDescent="0.2">
      <c r="A25" s="99" t="s">
        <v>372</v>
      </c>
      <c r="B25" s="104" t="s">
        <v>387</v>
      </c>
      <c r="C25" s="114">
        <f t="shared" si="4"/>
        <v>1038053.004791</v>
      </c>
      <c r="D25" s="114">
        <f t="shared" si="4"/>
        <v>479346.50520900002</v>
      </c>
      <c r="E25" s="106">
        <v>4</v>
      </c>
      <c r="F25" s="107">
        <f t="shared" si="5"/>
        <v>0.68410000000000004</v>
      </c>
      <c r="G25" s="107">
        <f t="shared" si="6"/>
        <v>0.31590000000000001</v>
      </c>
      <c r="H25" s="109">
        <f>'Unallocated Detail'!D221</f>
        <v>1517399.51</v>
      </c>
    </row>
    <row r="26" spans="1:10" ht="15.95" customHeight="1" x14ac:dyDescent="0.2">
      <c r="A26" s="99" t="s">
        <v>372</v>
      </c>
      <c r="B26" s="104" t="s">
        <v>388</v>
      </c>
      <c r="C26" s="114">
        <f t="shared" si="4"/>
        <v>29508.988388000002</v>
      </c>
      <c r="D26" s="114">
        <f t="shared" si="4"/>
        <v>18914.031611999999</v>
      </c>
      <c r="E26" s="106">
        <v>3</v>
      </c>
      <c r="F26" s="107">
        <f t="shared" si="5"/>
        <v>0.60940000000000005</v>
      </c>
      <c r="G26" s="107">
        <f t="shared" si="6"/>
        <v>0.3906</v>
      </c>
      <c r="H26" s="109">
        <f>'Unallocated Detail'!D222</f>
        <v>48423.02</v>
      </c>
    </row>
    <row r="27" spans="1:10" ht="15.95" customHeight="1" x14ac:dyDescent="0.2">
      <c r="A27" s="99" t="s">
        <v>372</v>
      </c>
      <c r="B27" s="104" t="s">
        <v>389</v>
      </c>
      <c r="C27" s="114">
        <f t="shared" si="4"/>
        <v>237441.05909300002</v>
      </c>
      <c r="D27" s="114">
        <f t="shared" si="4"/>
        <v>171024.550907</v>
      </c>
      <c r="E27" s="106">
        <v>1</v>
      </c>
      <c r="F27" s="107">
        <f t="shared" si="5"/>
        <v>0.58130000000000004</v>
      </c>
      <c r="G27" s="107">
        <f t="shared" si="6"/>
        <v>0.41870000000000002</v>
      </c>
      <c r="H27" s="109">
        <f>'Unallocated Detail'!D223</f>
        <v>408465.61</v>
      </c>
    </row>
    <row r="28" spans="1:10" ht="15.95" customHeight="1" x14ac:dyDescent="0.2">
      <c r="A28" s="99" t="s">
        <v>372</v>
      </c>
      <c r="B28" s="104" t="s">
        <v>390</v>
      </c>
      <c r="C28" s="114">
        <f t="shared" si="4"/>
        <v>1009947.147221993</v>
      </c>
      <c r="D28" s="114">
        <f t="shared" si="4"/>
        <v>433040.63277799694</v>
      </c>
      <c r="E28" s="106">
        <v>5</v>
      </c>
      <c r="F28" s="107">
        <f t="shared" si="5"/>
        <v>0.69989999999999997</v>
      </c>
      <c r="G28" s="107">
        <f t="shared" si="6"/>
        <v>0.30009999999999998</v>
      </c>
      <c r="H28" s="109">
        <f>'Unallocated Detail'!D224</f>
        <v>1442987.77999999</v>
      </c>
    </row>
    <row r="29" spans="1:10" ht="15.95" customHeight="1" x14ac:dyDescent="0.2">
      <c r="A29" s="99"/>
      <c r="B29" s="104" t="s">
        <v>391</v>
      </c>
      <c r="C29" s="114">
        <f t="shared" si="4"/>
        <v>2594.8802330000003</v>
      </c>
      <c r="D29" s="114">
        <f t="shared" si="4"/>
        <v>1198.249767</v>
      </c>
      <c r="E29" s="106">
        <v>4</v>
      </c>
      <c r="F29" s="107">
        <f t="shared" si="5"/>
        <v>0.68410000000000004</v>
      </c>
      <c r="G29" s="107">
        <f t="shared" si="6"/>
        <v>0.31590000000000001</v>
      </c>
      <c r="H29" s="109">
        <f>'Unallocated Detail'!D225</f>
        <v>3793.13</v>
      </c>
    </row>
    <row r="30" spans="1:10" ht="15.95" customHeight="1" x14ac:dyDescent="0.2">
      <c r="A30" s="99" t="s">
        <v>372</v>
      </c>
      <c r="B30" s="104" t="s">
        <v>392</v>
      </c>
      <c r="C30" s="114">
        <f t="shared" si="4"/>
        <v>307.84500000000003</v>
      </c>
      <c r="D30" s="114">
        <f t="shared" si="4"/>
        <v>142.155</v>
      </c>
      <c r="E30" s="106">
        <v>4</v>
      </c>
      <c r="F30" s="107">
        <f t="shared" si="5"/>
        <v>0.68410000000000004</v>
      </c>
      <c r="G30" s="107">
        <f t="shared" si="6"/>
        <v>0.31590000000000001</v>
      </c>
      <c r="H30" s="109">
        <f>'Unallocated Detail'!D226</f>
        <v>450</v>
      </c>
    </row>
    <row r="31" spans="1:10" ht="15.95" customHeight="1" x14ac:dyDescent="0.2">
      <c r="A31" s="99" t="s">
        <v>372</v>
      </c>
      <c r="B31" s="104" t="s">
        <v>393</v>
      </c>
      <c r="C31" s="114">
        <f t="shared" si="4"/>
        <v>58062.939613000002</v>
      </c>
      <c r="D31" s="114">
        <f t="shared" si="4"/>
        <v>26811.990386999998</v>
      </c>
      <c r="E31" s="106">
        <v>4</v>
      </c>
      <c r="F31" s="107">
        <f t="shared" si="5"/>
        <v>0.68410000000000004</v>
      </c>
      <c r="G31" s="107">
        <f t="shared" si="6"/>
        <v>0.31590000000000001</v>
      </c>
      <c r="H31" s="109">
        <f>'Unallocated Detail'!D227</f>
        <v>84874.93</v>
      </c>
    </row>
    <row r="32" spans="1:10" ht="15.95" customHeight="1" x14ac:dyDescent="0.2">
      <c r="A32" s="99" t="s">
        <v>372</v>
      </c>
      <c r="B32" s="104" t="s">
        <v>394</v>
      </c>
      <c r="C32" s="114">
        <f t="shared" si="4"/>
        <v>700858.04880900006</v>
      </c>
      <c r="D32" s="114">
        <f t="shared" si="4"/>
        <v>323638.44119099999</v>
      </c>
      <c r="E32" s="106">
        <v>4</v>
      </c>
      <c r="F32" s="107">
        <f t="shared" si="5"/>
        <v>0.68410000000000004</v>
      </c>
      <c r="G32" s="107">
        <f t="shared" si="6"/>
        <v>0.31590000000000001</v>
      </c>
      <c r="H32" s="109">
        <f>'Unallocated Detail'!D228</f>
        <v>1024496.49</v>
      </c>
    </row>
    <row r="33" spans="1:10" ht="15.95" customHeight="1" x14ac:dyDescent="0.2">
      <c r="A33" s="99"/>
      <c r="B33" s="104" t="s">
        <v>395</v>
      </c>
      <c r="C33" s="114">
        <f t="shared" si="4"/>
        <v>0</v>
      </c>
      <c r="D33" s="114">
        <f t="shared" si="4"/>
        <v>0</v>
      </c>
      <c r="E33" s="106">
        <v>4</v>
      </c>
      <c r="F33" s="107">
        <f t="shared" si="5"/>
        <v>0.68410000000000004</v>
      </c>
      <c r="G33" s="107">
        <f t="shared" si="6"/>
        <v>0.31590000000000001</v>
      </c>
      <c r="H33" s="109">
        <f>'Unallocated Detail'!D229</f>
        <v>0</v>
      </c>
    </row>
    <row r="34" spans="1:10" ht="15.95" customHeight="1" x14ac:dyDescent="0.2">
      <c r="A34" s="99"/>
      <c r="B34" s="104" t="s">
        <v>396</v>
      </c>
      <c r="C34" s="113">
        <f>$H34*F34</f>
        <v>823529.88254600007</v>
      </c>
      <c r="D34" s="113">
        <f>$H34*G34</f>
        <v>380285.17745400005</v>
      </c>
      <c r="E34" s="111">
        <v>4</v>
      </c>
      <c r="F34" s="112">
        <f t="shared" si="5"/>
        <v>0.68410000000000004</v>
      </c>
      <c r="G34" s="112">
        <f t="shared" si="6"/>
        <v>0.31590000000000001</v>
      </c>
      <c r="H34" s="113">
        <f>'Unallocated Detail'!D230</f>
        <v>1203815.06</v>
      </c>
      <c r="J34" s="12">
        <f>+C35+D35-H35</f>
        <v>0</v>
      </c>
    </row>
    <row r="35" spans="1:10" ht="15.95" customHeight="1" x14ac:dyDescent="0.2">
      <c r="A35" s="99" t="s">
        <v>372</v>
      </c>
      <c r="B35" s="100" t="s">
        <v>376</v>
      </c>
      <c r="C35" s="114">
        <f>SUM(C22:C34)</f>
        <v>6424241.6067919927</v>
      </c>
      <c r="D35" s="114">
        <f>SUM(D22:D34)</f>
        <v>2999892.0932079968</v>
      </c>
      <c r="E35" s="106"/>
      <c r="F35" s="105"/>
      <c r="G35" s="115"/>
      <c r="H35" s="109">
        <f>SUM(H22:H34)</f>
        <v>9424133.6999999899</v>
      </c>
      <c r="J35" s="12">
        <f>H35-'Unallocated Detail'!D231</f>
        <v>0</v>
      </c>
    </row>
    <row r="36" spans="1:10" ht="15.95" customHeight="1" x14ac:dyDescent="0.2">
      <c r="A36" s="99" t="s">
        <v>397</v>
      </c>
      <c r="B36" s="100"/>
      <c r="C36" s="114"/>
      <c r="D36" s="114"/>
      <c r="E36" s="106"/>
      <c r="F36" s="115"/>
      <c r="G36" s="115"/>
      <c r="H36" s="19"/>
    </row>
    <row r="37" spans="1:10" ht="15.95" customHeight="1" x14ac:dyDescent="0.2">
      <c r="A37" s="99"/>
      <c r="B37" s="104" t="s">
        <v>398</v>
      </c>
      <c r="C37" s="114">
        <f>$H37*F37</f>
        <v>1363920.3524920002</v>
      </c>
      <c r="D37" s="114">
        <f>$H37*G37</f>
        <v>629823.76750800002</v>
      </c>
      <c r="E37" s="106">
        <v>4</v>
      </c>
      <c r="F37" s="107">
        <f>VLOOKUP($E37,$B$60:$G$66,5,FALSE)</f>
        <v>0.68410000000000004</v>
      </c>
      <c r="G37" s="107">
        <f>VLOOKUP($E37,$B$60:$G$66,6,FALSE)</f>
        <v>0.31590000000000001</v>
      </c>
      <c r="H37" s="114">
        <f>'Unallocated Detail'!D236</f>
        <v>1993744.12</v>
      </c>
    </row>
    <row r="38" spans="1:10" ht="15.95" customHeight="1" x14ac:dyDescent="0.2">
      <c r="A38" s="99"/>
      <c r="B38" s="116" t="s">
        <v>399</v>
      </c>
      <c r="C38" s="113">
        <f>$H38*F38</f>
        <v>10449.750638000001</v>
      </c>
      <c r="D38" s="113">
        <f>$H38*G38</f>
        <v>4825.4293619999999</v>
      </c>
      <c r="E38" s="111">
        <v>4</v>
      </c>
      <c r="F38" s="112">
        <f>VLOOKUP($E38,$B$60:$G$66,5,FALSE)</f>
        <v>0.68410000000000004</v>
      </c>
      <c r="G38" s="112">
        <f>VLOOKUP($E38,$B$60:$G$66,6,FALSE)</f>
        <v>0.31590000000000001</v>
      </c>
      <c r="H38" s="113">
        <f>'Unallocated Detail'!D237</f>
        <v>15275.18</v>
      </c>
      <c r="J38" s="12">
        <f>+C39+D39-H39</f>
        <v>0</v>
      </c>
    </row>
    <row r="39" spans="1:10" ht="15.95" customHeight="1" x14ac:dyDescent="0.2">
      <c r="A39" s="99"/>
      <c r="B39" s="100" t="s">
        <v>376</v>
      </c>
      <c r="C39" s="114">
        <f>SUM(C37:C38)</f>
        <v>1374370.1031300002</v>
      </c>
      <c r="D39" s="114">
        <f>SUM(D37:D38)</f>
        <v>634649.19686999999</v>
      </c>
      <c r="E39" s="106"/>
      <c r="F39" s="115"/>
      <c r="G39" s="115"/>
      <c r="H39" s="117">
        <f>SUM(H37:H38)</f>
        <v>2009019.3</v>
      </c>
      <c r="J39" s="12">
        <f>H39-'Unallocated Detail'!D238</f>
        <v>0</v>
      </c>
    </row>
    <row r="40" spans="1:10" ht="15.95" customHeight="1" x14ac:dyDescent="0.2">
      <c r="A40" s="99" t="s">
        <v>31</v>
      </c>
      <c r="B40" s="104"/>
      <c r="C40" s="114"/>
      <c r="D40" s="114"/>
      <c r="E40" s="106"/>
      <c r="F40" s="115"/>
      <c r="G40" s="115"/>
      <c r="H40" s="109"/>
    </row>
    <row r="41" spans="1:10" ht="15.95" customHeight="1" x14ac:dyDescent="0.2">
      <c r="A41" s="99"/>
      <c r="B41" s="104" t="s">
        <v>400</v>
      </c>
      <c r="C41" s="114">
        <f t="shared" ref="C41:D43" si="7">$H41*F41</f>
        <v>1821882.984066</v>
      </c>
      <c r="D41" s="114">
        <f t="shared" si="7"/>
        <v>841299.27593399992</v>
      </c>
      <c r="E41" s="106">
        <v>4</v>
      </c>
      <c r="F41" s="107">
        <f>VLOOKUP($E41,$B$60:$G$66,5,FALSE)</f>
        <v>0.68410000000000004</v>
      </c>
      <c r="G41" s="107">
        <f>VLOOKUP($E41,$B$60:$G$66,6,FALSE)</f>
        <v>0.31590000000000001</v>
      </c>
      <c r="H41" s="114">
        <f>'Unallocated Detail'!D240</f>
        <v>2663182.2599999998</v>
      </c>
    </row>
    <row r="42" spans="1:10" ht="15.95" customHeight="1" x14ac:dyDescent="0.2">
      <c r="A42" s="99"/>
      <c r="B42" s="104" t="s">
        <v>401</v>
      </c>
      <c r="C42" s="114">
        <f t="shared" si="7"/>
        <v>0</v>
      </c>
      <c r="D42" s="114">
        <f t="shared" si="7"/>
        <v>0</v>
      </c>
      <c r="E42" s="106">
        <v>4</v>
      </c>
      <c r="F42" s="107">
        <f>VLOOKUP($E42,$B$60:$G$66,5,FALSE)</f>
        <v>0.68410000000000004</v>
      </c>
      <c r="G42" s="107">
        <f>VLOOKUP($E42,$B$60:$G$66,6,FALSE)</f>
        <v>0.31590000000000001</v>
      </c>
      <c r="H42" s="114">
        <f>'Unallocated Detail'!D241</f>
        <v>0</v>
      </c>
    </row>
    <row r="43" spans="1:10" ht="15.95" customHeight="1" x14ac:dyDescent="0.2">
      <c r="A43" s="99"/>
      <c r="B43" s="116" t="s">
        <v>402</v>
      </c>
      <c r="C43" s="113">
        <f t="shared" si="7"/>
        <v>895.27482900000007</v>
      </c>
      <c r="D43" s="113">
        <f t="shared" si="7"/>
        <v>413.41517100000004</v>
      </c>
      <c r="E43" s="111">
        <v>4</v>
      </c>
      <c r="F43" s="112">
        <f>VLOOKUP($E43,$B$60:$G$66,5,FALSE)</f>
        <v>0.68410000000000004</v>
      </c>
      <c r="G43" s="112">
        <f>VLOOKUP($E43,$B$60:$G$66,6,FALSE)</f>
        <v>0.31590000000000001</v>
      </c>
      <c r="H43" s="114">
        <f>'Unallocated Detail'!D242</f>
        <v>1308.69</v>
      </c>
      <c r="J43" s="12">
        <f>+C44+D44-H44</f>
        <v>0</v>
      </c>
    </row>
    <row r="44" spans="1:10" ht="15.95" customHeight="1" x14ac:dyDescent="0.2">
      <c r="A44" s="99" t="s">
        <v>372</v>
      </c>
      <c r="B44" s="100" t="s">
        <v>376</v>
      </c>
      <c r="C44" s="114">
        <f>SUM(C41:C43)</f>
        <v>1822778.258895</v>
      </c>
      <c r="D44" s="114">
        <f>SUM(D41:D43)</f>
        <v>841712.69110499986</v>
      </c>
      <c r="E44" s="106"/>
      <c r="F44" s="115"/>
      <c r="G44" s="115"/>
      <c r="H44" s="117">
        <f>SUM(H41:H43)</f>
        <v>2664490.9499999997</v>
      </c>
      <c r="J44" s="12">
        <f>H44-'Unallocated Detail'!D243</f>
        <v>0</v>
      </c>
    </row>
    <row r="45" spans="1:10" ht="15.95" customHeight="1" x14ac:dyDescent="0.2">
      <c r="A45" s="99" t="s">
        <v>403</v>
      </c>
      <c r="B45" s="100"/>
      <c r="C45" s="114"/>
      <c r="D45" s="114"/>
      <c r="E45" s="106"/>
      <c r="F45" s="115"/>
      <c r="G45" s="115"/>
      <c r="H45" s="109"/>
    </row>
    <row r="46" spans="1:10" ht="15.95" customHeight="1" x14ac:dyDescent="0.2">
      <c r="A46" s="99"/>
      <c r="B46" s="116" t="s">
        <v>404</v>
      </c>
      <c r="C46" s="113">
        <f>$H46*F46</f>
        <v>221579.84633900001</v>
      </c>
      <c r="D46" s="113">
        <f>$H46*G46</f>
        <v>102319.943661</v>
      </c>
      <c r="E46" s="111">
        <v>4</v>
      </c>
      <c r="F46" s="112">
        <f>VLOOKUP($E46,$B$60:$G$66,5,FALSE)</f>
        <v>0.68410000000000004</v>
      </c>
      <c r="G46" s="112">
        <f>VLOOKUP($E46,$B$60:$G$66,6,FALSE)</f>
        <v>0.31590000000000001</v>
      </c>
      <c r="H46" s="118">
        <f>'Unallocated Detail'!D262</f>
        <v>323899.78999999998</v>
      </c>
      <c r="J46" s="12">
        <f>+C47+D47-H47</f>
        <v>0</v>
      </c>
    </row>
    <row r="47" spans="1:10" ht="15.95" customHeight="1" x14ac:dyDescent="0.2">
      <c r="A47" s="99" t="s">
        <v>372</v>
      </c>
      <c r="B47" s="100" t="s">
        <v>376</v>
      </c>
      <c r="C47" s="114">
        <f>C46</f>
        <v>221579.84633900001</v>
      </c>
      <c r="D47" s="114">
        <f>D46</f>
        <v>102319.943661</v>
      </c>
      <c r="E47" s="106"/>
      <c r="F47" s="115"/>
      <c r="G47" s="115"/>
      <c r="H47" s="109">
        <f>H46</f>
        <v>323899.78999999998</v>
      </c>
      <c r="J47" s="12">
        <f>H47-'Unallocated Detail'!D263</f>
        <v>0</v>
      </c>
    </row>
    <row r="48" spans="1:10" ht="15.95" customHeight="1" x14ac:dyDescent="0.2">
      <c r="A48" s="99"/>
      <c r="B48" s="100"/>
      <c r="C48" s="114"/>
      <c r="D48" s="114"/>
      <c r="E48" s="106"/>
      <c r="F48" s="115"/>
      <c r="G48" s="115"/>
      <c r="H48" s="109"/>
    </row>
    <row r="49" spans="1:10" ht="15.95" customHeight="1" x14ac:dyDescent="0.2">
      <c r="A49" s="119" t="s">
        <v>405</v>
      </c>
      <c r="B49" s="93"/>
      <c r="C49" s="114"/>
      <c r="D49" s="114"/>
      <c r="E49" s="120"/>
      <c r="F49" s="120"/>
      <c r="G49" s="120"/>
      <c r="H49" s="109"/>
    </row>
    <row r="50" spans="1:10" ht="15.95" customHeight="1" x14ac:dyDescent="0.2">
      <c r="A50" s="119"/>
      <c r="B50" s="116" t="s">
        <v>406</v>
      </c>
      <c r="C50" s="113">
        <v>0</v>
      </c>
      <c r="D50" s="113">
        <v>0</v>
      </c>
      <c r="E50" s="111">
        <v>4</v>
      </c>
      <c r="F50" s="112">
        <f>VLOOKUP($E50,$B$60:$G$66,5,FALSE)</f>
        <v>0.68410000000000004</v>
      </c>
      <c r="G50" s="112">
        <f>VLOOKUP($E50,$B$60:$G$66,6,FALSE)</f>
        <v>0.31590000000000001</v>
      </c>
      <c r="H50" s="118">
        <v>0</v>
      </c>
      <c r="J50" s="12">
        <f>+C51+D51-H51</f>
        <v>0</v>
      </c>
    </row>
    <row r="51" spans="1:10" ht="15.95" customHeight="1" x14ac:dyDescent="0.2">
      <c r="A51" s="119"/>
      <c r="B51" s="100" t="s">
        <v>376</v>
      </c>
      <c r="C51" s="114">
        <f>SUM(C50)</f>
        <v>0</v>
      </c>
      <c r="D51" s="114">
        <f>SUM(D50)</f>
        <v>0</v>
      </c>
      <c r="E51" s="106"/>
      <c r="F51" s="121"/>
      <c r="G51" s="121"/>
      <c r="H51" s="109">
        <f>SUM(H50)</f>
        <v>0</v>
      </c>
    </row>
    <row r="52" spans="1:10" ht="15.95" customHeight="1" x14ac:dyDescent="0.2">
      <c r="A52" s="119"/>
      <c r="B52" s="93"/>
      <c r="C52" s="114"/>
      <c r="D52" s="114"/>
      <c r="E52" s="106"/>
      <c r="F52" s="115"/>
      <c r="G52" s="115"/>
      <c r="H52" s="109"/>
    </row>
    <row r="53" spans="1:10" ht="15.95" customHeight="1" x14ac:dyDescent="0.2">
      <c r="A53" s="99" t="s">
        <v>407</v>
      </c>
      <c r="B53" s="100"/>
      <c r="C53" s="114"/>
      <c r="D53" s="114"/>
      <c r="E53" s="106"/>
      <c r="F53" s="115"/>
      <c r="G53" s="115"/>
      <c r="H53" s="109"/>
    </row>
    <row r="54" spans="1:10" ht="15.95" customHeight="1" x14ac:dyDescent="0.2">
      <c r="A54" s="99"/>
      <c r="B54" s="116" t="s">
        <v>408</v>
      </c>
      <c r="C54" s="114">
        <f>$H54*F54</f>
        <v>0</v>
      </c>
      <c r="D54" s="114">
        <f>$H54*G54</f>
        <v>0</v>
      </c>
      <c r="E54" s="106">
        <v>4</v>
      </c>
      <c r="F54" s="107">
        <f>VLOOKUP($E54,$B$60:$G$66,5,FALSE)</f>
        <v>0.68410000000000004</v>
      </c>
      <c r="G54" s="122">
        <f>VLOOKUP($E54,$B$60:$G$66,6,FALSE)</f>
        <v>0.31590000000000001</v>
      </c>
      <c r="H54" s="114">
        <f>'Unallocated Detail'!D270</f>
        <v>0</v>
      </c>
    </row>
    <row r="55" spans="1:10" ht="15.95" customHeight="1" x14ac:dyDescent="0.2">
      <c r="A55" s="99"/>
      <c r="B55" s="116" t="s">
        <v>409</v>
      </c>
      <c r="C55" s="113">
        <f>$H55*F55</f>
        <v>0</v>
      </c>
      <c r="D55" s="113">
        <f>$H55*G55</f>
        <v>0</v>
      </c>
      <c r="E55" s="123">
        <v>4</v>
      </c>
      <c r="F55" s="112">
        <f>VLOOKUP($E55,$B$60:$G$66,5,FALSE)</f>
        <v>0.68410000000000004</v>
      </c>
      <c r="G55" s="112">
        <f>VLOOKUP($E55,$B$60:$G$66,6,FALSE)</f>
        <v>0.31590000000000001</v>
      </c>
      <c r="H55" s="113">
        <f>'Unallocated Detail'!D271</f>
        <v>0</v>
      </c>
      <c r="J55" s="12">
        <f>+C56+D56-H56</f>
        <v>0</v>
      </c>
    </row>
    <row r="56" spans="1:10" ht="15.95" customHeight="1" x14ac:dyDescent="0.2">
      <c r="A56" s="124" t="s">
        <v>372</v>
      </c>
      <c r="B56" s="125" t="s">
        <v>376</v>
      </c>
      <c r="C56" s="113">
        <f>SUM(C54:C55)</f>
        <v>0</v>
      </c>
      <c r="D56" s="113">
        <f>SUM(D54:D55)</f>
        <v>0</v>
      </c>
      <c r="E56" s="111"/>
      <c r="F56" s="126"/>
      <c r="G56" s="126"/>
      <c r="H56" s="118">
        <f>SUM(H54:H55)</f>
        <v>0</v>
      </c>
      <c r="J56" s="12">
        <v>0</v>
      </c>
    </row>
    <row r="57" spans="1:10" ht="15.95" customHeight="1" x14ac:dyDescent="0.2">
      <c r="A57" s="99"/>
      <c r="B57" s="100"/>
      <c r="C57" s="127"/>
      <c r="D57" s="127"/>
      <c r="E57" s="127"/>
      <c r="F57" s="115"/>
      <c r="G57" s="115"/>
      <c r="H57" s="19"/>
    </row>
    <row r="58" spans="1:10" ht="15.95" customHeight="1" x14ac:dyDescent="0.35">
      <c r="A58" s="124" t="s">
        <v>410</v>
      </c>
      <c r="B58" s="125"/>
      <c r="C58" s="128">
        <f>C56+C51+C47+C44+C39+C35+C20+C11</f>
        <v>11574393.668729985</v>
      </c>
      <c r="D58" s="128">
        <f>D11+D20+D35+D39+D44+D47+D51+D56</f>
        <v>5823317.3512699921</v>
      </c>
      <c r="E58" s="128"/>
      <c r="F58" s="128"/>
      <c r="G58" s="129"/>
      <c r="H58" s="130">
        <f>H11+H20+H35+H39+H44+H47+H51+H56</f>
        <v>17397711.019999977</v>
      </c>
    </row>
    <row r="59" spans="1:10" ht="15.95" customHeight="1" x14ac:dyDescent="0.2">
      <c r="C59" s="131"/>
      <c r="D59" s="131"/>
      <c r="E59" s="131"/>
      <c r="F59" s="131"/>
      <c r="G59" s="131"/>
      <c r="H59" s="131"/>
    </row>
    <row r="60" spans="1:10" ht="15.95" customHeight="1" x14ac:dyDescent="0.2">
      <c r="A60" s="132"/>
      <c r="B60" s="133" t="s">
        <v>411</v>
      </c>
      <c r="C60" s="134"/>
      <c r="D60" s="134"/>
      <c r="E60" s="134"/>
      <c r="F60" s="135" t="s">
        <v>4</v>
      </c>
      <c r="G60" s="135" t="s">
        <v>5</v>
      </c>
      <c r="H60" s="136"/>
    </row>
    <row r="61" spans="1:10" ht="15.95" customHeight="1" x14ac:dyDescent="0.2">
      <c r="A61" s="99"/>
      <c r="B61" s="137">
        <v>1</v>
      </c>
      <c r="C61" s="138" t="s">
        <v>412</v>
      </c>
      <c r="D61" s="46"/>
      <c r="E61" s="46"/>
      <c r="F61" s="139">
        <v>0.58130000000000004</v>
      </c>
      <c r="G61" s="140">
        <v>0.41870000000000002</v>
      </c>
      <c r="H61" s="141">
        <f>SUM(F61:G61)</f>
        <v>1</v>
      </c>
    </row>
    <row r="62" spans="1:10" ht="15.95" customHeight="1" x14ac:dyDescent="0.2">
      <c r="A62" s="99"/>
      <c r="B62" s="137">
        <v>2</v>
      </c>
      <c r="C62" s="138" t="s">
        <v>413</v>
      </c>
      <c r="D62" s="46"/>
      <c r="E62" s="46"/>
      <c r="F62" s="142">
        <v>0.62680000000000002</v>
      </c>
      <c r="G62" s="141">
        <v>0.37319999999999998</v>
      </c>
      <c r="H62" s="141">
        <f>SUM(F62:G62)</f>
        <v>1</v>
      </c>
    </row>
    <row r="63" spans="1:10" ht="15.95" customHeight="1" x14ac:dyDescent="0.2">
      <c r="A63" s="99"/>
      <c r="B63" s="137">
        <v>3</v>
      </c>
      <c r="C63" s="46" t="s">
        <v>414</v>
      </c>
      <c r="D63" s="46"/>
      <c r="E63" s="46"/>
      <c r="F63" s="142">
        <v>0.60940000000000005</v>
      </c>
      <c r="G63" s="141">
        <v>0.3906</v>
      </c>
      <c r="H63" s="141">
        <f>SUM(F63:G63)</f>
        <v>1</v>
      </c>
    </row>
    <row r="64" spans="1:10" ht="15.95" customHeight="1" x14ac:dyDescent="0.2">
      <c r="A64" s="99"/>
      <c r="B64" s="137">
        <v>4</v>
      </c>
      <c r="C64" s="138" t="s">
        <v>415</v>
      </c>
      <c r="D64" s="46"/>
      <c r="E64" s="46"/>
      <c r="F64" s="142">
        <v>0.68410000000000004</v>
      </c>
      <c r="G64" s="141">
        <v>0.31590000000000001</v>
      </c>
      <c r="H64" s="141">
        <f>SUM(F64:G64)</f>
        <v>1</v>
      </c>
    </row>
    <row r="65" spans="1:8" ht="15.95" customHeight="1" x14ac:dyDescent="0.2">
      <c r="A65" s="124"/>
      <c r="B65" s="143">
        <v>5</v>
      </c>
      <c r="C65" s="144" t="s">
        <v>416</v>
      </c>
      <c r="D65" s="16"/>
      <c r="E65" s="16"/>
      <c r="F65" s="145">
        <v>0.69989999999999997</v>
      </c>
      <c r="G65" s="146">
        <v>0.30009999999999998</v>
      </c>
      <c r="H65" s="146">
        <f>SUM(F65:G65)</f>
        <v>1</v>
      </c>
    </row>
    <row r="66" spans="1:8" ht="12" customHeight="1" x14ac:dyDescent="0.2"/>
    <row r="67" spans="1:8" ht="15.95" hidden="1" customHeight="1" outlineLevel="1" x14ac:dyDescent="0.2"/>
    <row r="68" spans="1:8" ht="15.95" hidden="1" customHeight="1" outlineLevel="1" x14ac:dyDescent="0.2">
      <c r="B68" s="156" t="s">
        <v>417</v>
      </c>
      <c r="C68" s="157"/>
      <c r="D68" s="157"/>
      <c r="E68" s="157"/>
      <c r="F68" s="157"/>
      <c r="G68" s="157"/>
      <c r="H68" s="158"/>
    </row>
    <row r="69" spans="1:8" ht="15.95" hidden="1" customHeight="1" outlineLevel="1" x14ac:dyDescent="0.2">
      <c r="B69" s="99" t="s">
        <v>418</v>
      </c>
      <c r="C69" s="18">
        <f>'Unallocated Detail'!E275+C58</f>
        <v>-1.4901161193847656E-8</v>
      </c>
      <c r="D69" s="18">
        <f>'Unallocated Detail'!F275+D58</f>
        <v>0</v>
      </c>
      <c r="E69" s="93"/>
      <c r="F69" s="93"/>
      <c r="G69" s="93"/>
      <c r="H69" s="13">
        <f>-H58-'Unallocated Detail'!D275</f>
        <v>-7.8231096267700195E-8</v>
      </c>
    </row>
    <row r="70" spans="1:8" ht="15.95" hidden="1" customHeight="1" outlineLevel="1" x14ac:dyDescent="0.2">
      <c r="B70" s="124" t="s">
        <v>419</v>
      </c>
      <c r="C70" s="51">
        <v>1.4901161193847656E-8</v>
      </c>
      <c r="D70" s="51">
        <v>0</v>
      </c>
      <c r="E70" s="147"/>
      <c r="F70" s="147"/>
      <c r="G70" s="147"/>
      <c r="H70" s="148">
        <v>0</v>
      </c>
    </row>
    <row r="71" spans="1:8" ht="15.95" hidden="1" customHeight="1" outlineLevel="1" x14ac:dyDescent="0.2"/>
    <row r="72" spans="1:8" ht="15.95" customHeight="1" collapsed="1" x14ac:dyDescent="0.2"/>
    <row r="74" spans="1:8" ht="15.95" customHeight="1" x14ac:dyDescent="0.2">
      <c r="A74" s="149"/>
      <c r="C74" s="150"/>
      <c r="D74" s="150"/>
      <c r="E74" s="150"/>
      <c r="F74" s="150"/>
      <c r="G74" s="150"/>
      <c r="H74" s="150"/>
    </row>
    <row r="75" spans="1:8" ht="15.95" customHeight="1" x14ac:dyDescent="0.2">
      <c r="C75" s="150"/>
      <c r="D75" s="150"/>
      <c r="E75" s="150"/>
      <c r="F75" s="150"/>
      <c r="G75" s="150"/>
      <c r="H75" s="150"/>
    </row>
  </sheetData>
  <mergeCells count="5">
    <mergeCell ref="B1:H1"/>
    <mergeCell ref="B2:H2"/>
    <mergeCell ref="A3:H3"/>
    <mergeCell ref="B4:H4"/>
    <mergeCell ref="B68:H68"/>
  </mergeCells>
  <conditionalFormatting sqref="H69:H70 C69:D70">
    <cfRule type="cellIs" dxfId="1" priority="1" stopIfTrue="1" operator="notEqual">
      <formula>0</formula>
    </cfRule>
  </conditionalFormatting>
  <conditionalFormatting sqref="J20 J11 J35 J39 J44 J56 J47">
    <cfRule type="cellIs" dxfId="0" priority="2" stopIfTrue="1" operator="notEqual">
      <formula>0</formula>
    </cfRule>
  </conditionalFormatting>
  <pageMargins left="0.7" right="0.7" top="0.75" bottom="0.75" header="0.3" footer="0.3"/>
  <pageSetup scale="63" fitToWidth="0" orientation="portrait" r:id="rId1"/>
  <headerFooter>
    <oddFooter>&amp;R&amp;"Arial,Regular"&amp;9&amp;A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24908A7848622E43ACD8C3CB2B886A96" ma:contentTypeVersion="104" ma:contentTypeDescription="" ma:contentTypeScope="" ma:versionID="e5c38c15846d87888e39e69d40d4b21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c67bbc6b01ef53d9eb67ed595f238ae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2016-08-11T07:00:00+00:00</OpenedDate>
    <Date1 xmlns="dc463f71-b30c-4ab2-9473-d307f9d35888">2016-08-11T07:00:00+00:00</Date1>
    <IsDocumentOrder xmlns="dc463f71-b30c-4ab2-9473-d307f9d35888" xsi:nil="true"/>
    <IsHighlyConfidential xmlns="dc463f71-b30c-4ab2-9473-d307f9d35888">false</IsHighlyConfidential>
    <CaseCompanyNames xmlns="dc463f71-b30c-4ab2-9473-d307f9d35888">Puget Sound Energy</CaseCompanyNames>
    <DocketNumber xmlns="dc463f71-b30c-4ab2-9473-d307f9d35888">161001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059B60EA-6A54-422A-BB32-390E4BF0DE0E}"/>
</file>

<file path=customXml/itemProps2.xml><?xml version="1.0" encoding="utf-8"?>
<ds:datastoreItem xmlns:ds="http://schemas.openxmlformats.org/officeDocument/2006/customXml" ds:itemID="{8475890F-0FA2-423C-BFCF-A19A5A2083F8}"/>
</file>

<file path=customXml/itemProps3.xml><?xml version="1.0" encoding="utf-8"?>
<ds:datastoreItem xmlns:ds="http://schemas.openxmlformats.org/officeDocument/2006/customXml" ds:itemID="{14EF7D46-793F-471F-AF77-67DE3E62CC25}"/>
</file>

<file path=customXml/itemProps4.xml><?xml version="1.0" encoding="utf-8"?>
<ds:datastoreItem xmlns:ds="http://schemas.openxmlformats.org/officeDocument/2006/customXml" ds:itemID="{120651F6-9274-4E2C-BFC1-A7DC1FE664B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Allocated</vt:lpstr>
      <vt:lpstr>Unallocated Summary</vt:lpstr>
      <vt:lpstr>Unallocated Detail</vt:lpstr>
      <vt:lpstr>Common by Acct</vt:lpstr>
      <vt:lpstr>'Unallocated Detail'!Print_Titles</vt:lpstr>
    </vt:vector>
  </TitlesOfParts>
  <Company>Puget Sound Energy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Neal Edward Pedersen</dc:creator>
  <cp:lastModifiedBy>Kredel, Ashley (UTC)</cp:lastModifiedBy>
  <dcterms:created xsi:type="dcterms:W3CDTF">2016-08-11T16:44:42Z</dcterms:created>
  <dcterms:modified xsi:type="dcterms:W3CDTF">2016-08-11T22:55:52Z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0x0101006E56B4D1795A2E4DB2F0B01679ED314A0024908A7848622E43ACD8C3CB2B886A96</vt:lpwstr>
  </property>
  <property fmtid="{D5CDD505-2E9C-101B-9397-08002B2CF9AE}" pid="3" name="_docset_NoMedatataSyncRequired">
    <vt:lpwstr>False</vt:lpwstr>
  </property>
</Properties>
</file>