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30" windowWidth="18750" windowHeight="11010" tabRatio="846" activeTab="1"/>
  </bookViews>
  <sheets>
    <sheet name="Allocated" sheetId="5" r:id="rId1"/>
    <sheet name="Unallocated Summary" sheetId="6" r:id="rId2"/>
    <sheet name="UI Detail" sheetId="3" r:id="rId3"/>
    <sheet name="Common by Acct" sheetId="7" r:id="rId4"/>
  </sheets>
  <definedNames>
    <definedName name="_xlnm.Print_Titles" localSheetId="2">'UI Detail'!$4:$4</definedName>
  </definedNames>
  <calcPr calcId="145621"/>
</workbook>
</file>

<file path=xl/calcChain.xml><?xml version="1.0" encoding="utf-8"?>
<calcChain xmlns="http://schemas.openxmlformats.org/spreadsheetml/2006/main">
  <c r="B4" i="7" l="1"/>
  <c r="D9" i="5" l="1"/>
  <c r="D10" i="5"/>
  <c r="D11" i="5"/>
  <c r="D12" i="5"/>
  <c r="A3" i="3" l="1"/>
  <c r="H55" i="7" l="1"/>
  <c r="H54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F11" i="6"/>
  <c r="F9" i="6"/>
  <c r="A3" i="7"/>
  <c r="A3" i="6"/>
  <c r="H65" i="7"/>
  <c r="H64" i="7"/>
  <c r="H63" i="7"/>
  <c r="H62" i="7"/>
  <c r="H61" i="7"/>
  <c r="G55" i="7"/>
  <c r="F55" i="7"/>
  <c r="D55" i="7"/>
  <c r="C55" i="7"/>
  <c r="H56" i="7"/>
  <c r="G54" i="7"/>
  <c r="F54" i="7"/>
  <c r="D54" i="7"/>
  <c r="D56" i="7" s="1"/>
  <c r="C54" i="7"/>
  <c r="C56" i="7" s="1"/>
  <c r="H51" i="7"/>
  <c r="D51" i="7"/>
  <c r="C51" i="7"/>
  <c r="J50" i="7"/>
  <c r="G50" i="7"/>
  <c r="F50" i="7"/>
  <c r="H47" i="7"/>
  <c r="J47" i="7" s="1"/>
  <c r="G46" i="7"/>
  <c r="F46" i="7"/>
  <c r="C46" i="7"/>
  <c r="C47" i="7" s="1"/>
  <c r="G43" i="7"/>
  <c r="D43" i="7" s="1"/>
  <c r="F43" i="7"/>
  <c r="C43" i="7"/>
  <c r="G42" i="7"/>
  <c r="F42" i="7"/>
  <c r="D42" i="7"/>
  <c r="C42" i="7"/>
  <c r="H44" i="7"/>
  <c r="J44" i="7" s="1"/>
  <c r="G41" i="7"/>
  <c r="F41" i="7"/>
  <c r="C41" i="7" s="1"/>
  <c r="C44" i="7" s="1"/>
  <c r="D38" i="7"/>
  <c r="G38" i="7"/>
  <c r="F38" i="7"/>
  <c r="C38" i="7" s="1"/>
  <c r="H39" i="7"/>
  <c r="J39" i="7" s="1"/>
  <c r="G37" i="7"/>
  <c r="F37" i="7"/>
  <c r="D37" i="7"/>
  <c r="C37" i="7"/>
  <c r="G34" i="7"/>
  <c r="F34" i="7"/>
  <c r="D34" i="7"/>
  <c r="C34" i="7"/>
  <c r="G33" i="7"/>
  <c r="D33" i="7" s="1"/>
  <c r="F33" i="7"/>
  <c r="C33" i="7"/>
  <c r="G32" i="7"/>
  <c r="F32" i="7"/>
  <c r="D32" i="7"/>
  <c r="C32" i="7"/>
  <c r="G31" i="7"/>
  <c r="D31" i="7" s="1"/>
  <c r="F31" i="7"/>
  <c r="C31" i="7"/>
  <c r="G30" i="7"/>
  <c r="F30" i="7"/>
  <c r="D30" i="7"/>
  <c r="C30" i="7"/>
  <c r="G29" i="7"/>
  <c r="D29" i="7" s="1"/>
  <c r="F29" i="7"/>
  <c r="C29" i="7"/>
  <c r="G28" i="7"/>
  <c r="F28" i="7"/>
  <c r="D28" i="7"/>
  <c r="C28" i="7"/>
  <c r="G27" i="7"/>
  <c r="D27" i="7" s="1"/>
  <c r="F27" i="7"/>
  <c r="C27" i="7"/>
  <c r="G26" i="7"/>
  <c r="F26" i="7"/>
  <c r="D26" i="7"/>
  <c r="C26" i="7"/>
  <c r="G25" i="7"/>
  <c r="D25" i="7" s="1"/>
  <c r="F25" i="7"/>
  <c r="C25" i="7"/>
  <c r="G24" i="7"/>
  <c r="F24" i="7"/>
  <c r="D24" i="7"/>
  <c r="C24" i="7"/>
  <c r="G23" i="7"/>
  <c r="D23" i="7" s="1"/>
  <c r="F23" i="7"/>
  <c r="C23" i="7"/>
  <c r="H35" i="7"/>
  <c r="J35" i="7" s="1"/>
  <c r="G22" i="7"/>
  <c r="F22" i="7"/>
  <c r="D22" i="7"/>
  <c r="C22" i="7"/>
  <c r="C35" i="7" s="1"/>
  <c r="G19" i="7"/>
  <c r="F19" i="7"/>
  <c r="D19" i="7"/>
  <c r="C19" i="7"/>
  <c r="G18" i="7"/>
  <c r="D18" i="7" s="1"/>
  <c r="F18" i="7"/>
  <c r="C18" i="7" s="1"/>
  <c r="G17" i="7"/>
  <c r="F17" i="7"/>
  <c r="D17" i="7"/>
  <c r="C17" i="7"/>
  <c r="G16" i="7"/>
  <c r="D16" i="7" s="1"/>
  <c r="F16" i="7"/>
  <c r="C16" i="7"/>
  <c r="G15" i="7"/>
  <c r="F15" i="7"/>
  <c r="D15" i="7"/>
  <c r="C15" i="7"/>
  <c r="G14" i="7"/>
  <c r="D14" i="7" s="1"/>
  <c r="F14" i="7"/>
  <c r="C14" i="7" s="1"/>
  <c r="G13" i="7"/>
  <c r="F13" i="7"/>
  <c r="D13" i="7"/>
  <c r="C13" i="7"/>
  <c r="G10" i="7"/>
  <c r="F10" i="7"/>
  <c r="D10" i="7"/>
  <c r="C10" i="7"/>
  <c r="G9" i="7"/>
  <c r="D9" i="7" s="1"/>
  <c r="F9" i="7"/>
  <c r="C9" i="7" s="1"/>
  <c r="G8" i="7"/>
  <c r="F8" i="7"/>
  <c r="D8" i="7"/>
  <c r="C8" i="7"/>
  <c r="H11" i="7"/>
  <c r="J11" i="7" s="1"/>
  <c r="G7" i="7"/>
  <c r="F7" i="7"/>
  <c r="C7" i="7" s="1"/>
  <c r="D46" i="6"/>
  <c r="C46" i="6"/>
  <c r="B46" i="6"/>
  <c r="F44" i="6"/>
  <c r="E46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9" i="6"/>
  <c r="F18" i="6"/>
  <c r="D21" i="6"/>
  <c r="D38" i="6" s="1"/>
  <c r="C21" i="6"/>
  <c r="C38" i="6" s="1"/>
  <c r="B21" i="6"/>
  <c r="B38" i="6" s="1"/>
  <c r="E12" i="6"/>
  <c r="E40" i="6" s="1"/>
  <c r="E48" i="6" s="1"/>
  <c r="F10" i="6"/>
  <c r="D12" i="6"/>
  <c r="D40" i="6" s="1"/>
  <c r="D48" i="6" s="1"/>
  <c r="F8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C13" i="5"/>
  <c r="C41" i="5" s="1"/>
  <c r="B13" i="5"/>
  <c r="C11" i="7" l="1"/>
  <c r="D35" i="7"/>
  <c r="C39" i="7"/>
  <c r="D20" i="7"/>
  <c r="C20" i="7"/>
  <c r="H20" i="7"/>
  <c r="J20" i="7" s="1"/>
  <c r="F12" i="6"/>
  <c r="C12" i="6"/>
  <c r="C40" i="6" s="1"/>
  <c r="C48" i="6" s="1"/>
  <c r="B41" i="5"/>
  <c r="J34" i="7"/>
  <c r="D39" i="7"/>
  <c r="J38" i="7" s="1"/>
  <c r="J55" i="7"/>
  <c r="C58" i="7"/>
  <c r="D7" i="7"/>
  <c r="D11" i="7" s="1"/>
  <c r="D41" i="7"/>
  <c r="D44" i="7" s="1"/>
  <c r="J43" i="7" s="1"/>
  <c r="D46" i="7"/>
  <c r="D47" i="7" s="1"/>
  <c r="J46" i="7" s="1"/>
  <c r="B12" i="6"/>
  <c r="B40" i="6" s="1"/>
  <c r="B48" i="6" s="1"/>
  <c r="F17" i="6"/>
  <c r="F21" i="6" s="1"/>
  <c r="F38" i="6" s="1"/>
  <c r="F40" i="6" s="1"/>
  <c r="F43" i="6"/>
  <c r="F46" i="6" s="1"/>
  <c r="D18" i="5"/>
  <c r="D22" i="5" s="1"/>
  <c r="D39" i="5" s="1"/>
  <c r="D13" i="5"/>
  <c r="H58" i="7" l="1"/>
  <c r="J19" i="7"/>
  <c r="F48" i="6"/>
  <c r="D41" i="5"/>
  <c r="D58" i="7"/>
  <c r="J10" i="7"/>
</calcChain>
</file>

<file path=xl/sharedStrings.xml><?xml version="1.0" encoding="utf-8"?>
<sst xmlns="http://schemas.openxmlformats.org/spreadsheetml/2006/main" count="495" uniqueCount="417">
  <si>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</si>
  <si>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</si>
  <si>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</si>
  <si>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</si>
  <si>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</si>
  <si>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</si>
  <si>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</si>
  <si>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</si>
  <si>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</si>
  <si>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</si>
  <si>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</si>
  <si>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</si>
  <si>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</si>
  <si>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</si>
  <si>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</si>
  <si>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</si>
  <si>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</si>
  <si>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</si>
  <si>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</si>
  <si>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</si>
  <si>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</si>
  <si>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</si>
  <si>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</si>
  <si>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</si>
  <si>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</si>
  <si>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</si>
  <si>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</si>
  <si>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</si>
  <si>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</si>
  <si>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</si>
  <si>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</si>
  <si>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</si>
  <si>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</si>
  <si>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</si>
  <si>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</si>
  <si>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</si>
  <si>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</si>
  <si>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</si>
  <si>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</si>
  <si>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</si>
  <si>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</si>
  <si>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</si>
  <si>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</si>
  <si>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</si>
  <si>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</si>
  <si>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</si>
  <si>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</si>
  <si>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</si>
  <si>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</si>
  <si>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</si>
  <si>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</si>
  <si>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</si>
  <si>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</si>
  <si>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</si>
  <si>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</si>
  <si>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</si>
  <si>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</si>
  <si>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</si>
  <si>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</si>
  <si>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</si>
  <si>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</si>
  <si>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</si>
  <si>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</si>
  <si>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</si>
  <si>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</si>
  <si>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</si>
  <si>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</si>
  <si>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</si>
  <si>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</si>
  <si>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</si>
  <si>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</si>
  <si>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</si>
  <si>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</si>
  <si>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</si>
  <si>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</si>
  <si>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</si>
  <si>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</si>
  <si>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</si>
  <si>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</si>
  <si>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</si>
  <si>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</si>
  <si>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</si>
  <si>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</si>
  <si>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</si>
  <si>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</si>
  <si>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</si>
  <si>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</si>
  <si>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</si>
  <si>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</si>
  <si>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</si>
  <si>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</si>
  <si>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</si>
  <si>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</si>
  <si>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</si>
  <si>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</si>
  <si>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</si>
  <si>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</si>
  <si>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</si>
  <si>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</si>
  <si>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</si>
  <si>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</si>
  <si>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</si>
  <si>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</si>
  <si>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</si>
  <si>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</si>
  <si>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</si>
  <si>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</si>
  <si>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</si>
  <si>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</si>
  <si>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</si>
  <si>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</si>
  <si>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</si>
  <si>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</si>
  <si>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</si>
  <si>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</si>
  <si>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</si>
  <si>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</si>
  <si>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</si>
  <si>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</si>
  <si>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</si>
  <si>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</si>
  <si>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</si>
  <si>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</si>
  <si>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</si>
  <si>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</si>
  <si>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</si>
  <si>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</si>
  <si>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</si>
  <si>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</si>
  <si>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</si>
  <si>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</si>
  <si>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</si>
  <si>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</si>
  <si>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</si>
  <si>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</si>
  <si>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</si>
  <si>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</si>
  <si>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</si>
  <si>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</si>
  <si>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</si>
  <si>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</si>
  <si>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</si>
  <si>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</si>
  <si>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</si>
  <si>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</si>
  <si>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</si>
  <si>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</si>
  <si>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</si>
  <si>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</si>
  <si>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</si>
  <si>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</si>
  <si>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</si>
  <si>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</si>
  <si>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</si>
  <si>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</si>
  <si>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</si>
  <si>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</si>
  <si>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</si>
  <si>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</si>
  <si>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</si>
  <si>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</si>
  <si>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</si>
  <si>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</si>
  <si>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</si>
  <si>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</si>
  <si>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</si>
  <si>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</si>
  <si>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</si>
  <si>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</si>
  <si>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</si>
  <si>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</si>
  <si>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</si>
  <si>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</si>
  <si>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</si>
  <si>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</si>
  <si>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</si>
  <si>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</si>
  <si>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</si>
  <si>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</si>
  <si>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</si>
  <si>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</si>
  <si>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</si>
  <si>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</si>
  <si>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</si>
  <si>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</si>
  <si>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</si>
  <si>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</si>
  <si>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</si>
  <si>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</si>
  <si>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</si>
  <si>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</si>
  <si>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</si>
  <si>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</si>
  <si>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</si>
  <si>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</si>
  <si>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</si>
  <si>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</si>
  <si>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</si>
  <si>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</si>
  <si>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</si>
  <si>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</si>
  <si>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</si>
  <si>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</si>
  <si>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</si>
  <si>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</si>
  <si>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</si>
  <si>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</si>
  <si>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</si>
  <si>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</si>
  <si>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</si>
  <si>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</si>
  <si>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</si>
  <si>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</si>
  <si>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</si>
  <si>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</si>
  <si>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</si>
  <si>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</si>
  <si>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</si>
  <si>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</si>
  <si>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</si>
  <si>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</si>
  <si>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</si>
  <si>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</si>
  <si>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</si>
  <si>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</si>
  <si>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</si>
  <si>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</si>
  <si>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</si>
  <si>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</si>
  <si>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</si>
  <si>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</si>
  <si>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</si>
  <si>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</si>
  <si>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</si>
  <si>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</si>
  <si>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</si>
  <si>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</si>
  <si>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</si>
  <si>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</si>
  <si>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</si>
  <si>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</si>
  <si>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</si>
  <si>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</si>
  <si>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</si>
  <si>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</si>
  <si>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</si>
  <si>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</si>
  <si>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</si>
  <si>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</si>
  <si>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</si>
  <si>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</si>
  <si>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</si>
  <si>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</si>
  <si>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</si>
  <si>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</si>
  <si>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</si>
  <si>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</si>
  <si>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</si>
  <si>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</si>
  <si>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</si>
  <si>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</si>
  <si>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</si>
  <si>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</si>
  <si>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</si>
  <si>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</si>
  <si>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</si>
  <si>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</si>
  <si>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</si>
  <si>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</si>
  <si>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</si>
  <si>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</si>
  <si>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</si>
  <si>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</si>
  <si>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</si>
  <si>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</si>
  <si>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</si>
  <si>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</si>
  <si>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</si>
  <si>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</si>
  <si>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</si>
  <si>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</si>
  <si>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</si>
  <si>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</si>
  <si>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</si>
  <si>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</si>
  <si>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</si>
  <si>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</si>
  <si>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</si>
  <si>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</si>
  <si>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</si>
  <si>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</si>
  <si>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</si>
  <si>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</si>
  <si>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</si>
  <si>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</si>
  <si>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</si>
  <si>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</si>
  <si>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</si>
  <si>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</si>
  <si>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</si>
  <si>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</si>
  <si>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</si>
  <si>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</si>
  <si>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</si>
  <si>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</si>
  <si>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</si>
  <si>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</si>
  <si>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</si>
  <si>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</si>
  <si>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</si>
  <si>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</si>
  <si>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</si>
  <si>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</si>
  <si>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</si>
  <si>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</si>
  <si>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</si>
  <si>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</si>
  <si>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</si>
  <si>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</si>
  <si>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</si>
  <si>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</si>
  <si>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</si>
  <si>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</si>
  <si>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</si>
  <si>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</si>
  <si>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</si>
  <si>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</si>
  <si>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</si>
  <si>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</si>
  <si>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</si>
  <si>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</si>
  <si>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</si>
  <si>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</si>
  <si>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</si>
  <si>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</si>
  <si>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</si>
  <si>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</si>
  <si>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</si>
  <si>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</si>
  <si>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</si>
  <si>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</si>
  <si>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</si>
  <si>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</si>
  <si>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</si>
  <si>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</si>
  <si>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</si>
  <si>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</si>
  <si>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</si>
  <si>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</si>
  <si>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</si>
  <si>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</si>
  <si>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</si>
  <si>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</si>
  <si>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</si>
  <si>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</si>
  <si>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</si>
  <si>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</si>
  <si>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</si>
  <si>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</si>
  <si>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</si>
  <si>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</si>
  <si>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</si>
  <si>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</si>
  <si>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</si>
  <si>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</si>
  <si>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</si>
  <si>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</si>
  <si>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</si>
  <si>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</si>
  <si>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</si>
  <si>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</si>
  <si>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</si>
  <si>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</si>
  <si>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</si>
  <si>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</si>
  <si>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</si>
  <si>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</si>
  <si>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</si>
  <si>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</si>
  <si>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</si>
  <si>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</si>
  <si>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</si>
  <si>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</si>
  <si>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</si>
  <si>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</si>
  <si>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</si>
  <si>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</si>
  <si>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</si>
  <si>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</si>
  <si>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</si>
  <si>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</si>
  <si>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</si>
  <si>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</si>
  <si>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</si>
  <si>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</si>
  <si>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</si>
  <si>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</si>
  <si>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</si>
  <si>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</si>
  <si>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</si>
  <si>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</si>
  <si>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</si>
  <si>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</si>
  <si>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</si>
  <si>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</si>
  <si>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FOR THE MONTH ENDED JULY 31, 2015</t>
  </si>
  <si>
    <t>Total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</si>
  <si>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</si>
  <si>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</si>
  <si>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</si>
  <si>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</si>
  <si>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</si>
  <si>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</si>
  <si>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</si>
  <si>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 xml:space="preserve">               (19) 886 - Maint of Facilities and Structures</t>
  </si>
  <si>
    <t xml:space="preserve">          (5) 456 - Other Electric Revenues</t>
  </si>
  <si>
    <t xml:space="preserve">          (5) 456 - Other Electric Revenues - Unbilled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</si>
</sst>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1">
    <xf numFmtId="0" fontId="0" fillId="0" borderId="0" xfId="0"/>
    <xf numFmtId="164" fontId="18" fillId="0" borderId="10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18" fillId="0" borderId="12" xfId="0" applyNumberFormat="1" applyFont="1" applyBorder="1" applyAlignment="1">
      <alignment horizontal="right"/>
    </xf>
    <xf numFmtId="164" fontId="19" fillId="0" borderId="10" xfId="0" applyNumberFormat="1" applyFont="1" applyFill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164" fontId="20" fillId="0" borderId="13" xfId="0" applyNumberFormat="1" applyFont="1" applyFill="1" applyBorder="1" applyAlignment="1">
      <alignment horizontal="right"/>
    </xf>
    <xf numFmtId="0" fontId="0" fillId="0" borderId="0" xfId="0"/>
    <xf numFmtId="164" fontId="18" fillId="0" borderId="0" xfId="0" applyNumberFormat="1" applyFont="1" applyAlignment="1">
      <alignment horizontal="right"/>
    </xf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2" fillId="0" borderId="0" xfId="0" applyFont="1" applyAlignment="1">
      <alignment vertical="center"/>
    </xf>
    <xf numFmtId="0" fontId="0" fillId="0" borderId="14" xfId="0" applyBorder="1"/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65" fontId="23" fillId="0" borderId="18" xfId="0" quotePrefix="1" applyNumberFormat="1" applyFont="1" applyFill="1" applyBorder="1" applyAlignment="1">
      <alignment horizontal="left"/>
    </xf>
    <xf numFmtId="37" fontId="23" fillId="0" borderId="0" xfId="0" applyNumberFormat="1" applyFont="1" applyFill="1" applyBorder="1"/>
    <xf numFmtId="37" fontId="23" fillId="0" borderId="19" xfId="0" applyNumberFormat="1" applyFont="1" applyFill="1" applyBorder="1"/>
    <xf numFmtId="165" fontId="23" fillId="0" borderId="18" xfId="0" applyNumberFormat="1" applyFont="1" applyFill="1" applyBorder="1"/>
    <xf numFmtId="166" fontId="23" fillId="0" borderId="0" xfId="0" applyNumberFormat="1" applyFont="1" applyFill="1"/>
    <xf numFmtId="166" fontId="23" fillId="0" borderId="19" xfId="0" applyNumberFormat="1" applyFont="1" applyFill="1" applyBorder="1"/>
    <xf numFmtId="167" fontId="23" fillId="0" borderId="0" xfId="0" applyNumberFormat="1" applyFont="1" applyFill="1"/>
    <xf numFmtId="167" fontId="23" fillId="0" borderId="20" xfId="0" applyNumberFormat="1" applyFont="1" applyFill="1" applyBorder="1"/>
    <xf numFmtId="167" fontId="23" fillId="0" borderId="12" xfId="0" applyNumberFormat="1" applyFont="1" applyFill="1" applyBorder="1"/>
    <xf numFmtId="37" fontId="23" fillId="0" borderId="21" xfId="0" applyNumberFormat="1" applyFont="1" applyFill="1" applyBorder="1"/>
    <xf numFmtId="166" fontId="23" fillId="0" borderId="0" xfId="0" applyNumberFormat="1" applyFont="1" applyFill="1" applyBorder="1"/>
    <xf numFmtId="167" fontId="23" fillId="0" borderId="19" xfId="0" applyNumberFormat="1" applyFont="1" applyFill="1" applyBorder="1"/>
    <xf numFmtId="167" fontId="23" fillId="0" borderId="21" xfId="0" applyNumberFormat="1" applyFont="1" applyFill="1" applyBorder="1"/>
    <xf numFmtId="165" fontId="23" fillId="0" borderId="18" xfId="0" quotePrefix="1" applyNumberFormat="1" applyFont="1" applyBorder="1" applyAlignment="1">
      <alignment horizontal="left"/>
    </xf>
    <xf numFmtId="37" fontId="23" fillId="0" borderId="0" xfId="0" applyNumberFormat="1" applyFont="1" applyBorder="1"/>
    <xf numFmtId="37" fontId="23" fillId="0" borderId="19" xfId="0" applyNumberFormat="1" applyFont="1" applyBorder="1"/>
    <xf numFmtId="167" fontId="23" fillId="0" borderId="0" xfId="0" applyNumberFormat="1" applyFont="1"/>
    <xf numFmtId="165" fontId="23" fillId="0" borderId="18" xfId="0" applyNumberFormat="1" applyFont="1" applyBorder="1"/>
    <xf numFmtId="167" fontId="23" fillId="0" borderId="19" xfId="0" applyNumberFormat="1" applyFont="1" applyBorder="1"/>
    <xf numFmtId="167" fontId="23" fillId="0" borderId="20" xfId="0" applyNumberFormat="1" applyFont="1" applyBorder="1"/>
    <xf numFmtId="167" fontId="23" fillId="0" borderId="12" xfId="0" applyNumberFormat="1" applyFont="1" applyBorder="1"/>
    <xf numFmtId="167" fontId="23" fillId="0" borderId="21" xfId="0" applyNumberFormat="1" applyFont="1" applyBorder="1"/>
    <xf numFmtId="165" fontId="24" fillId="0" borderId="18" xfId="0" applyNumberFormat="1" applyFont="1" applyBorder="1"/>
    <xf numFmtId="166" fontId="25" fillId="0" borderId="0" xfId="0" applyNumberFormat="1" applyFont="1" applyBorder="1"/>
    <xf numFmtId="166" fontId="25" fillId="0" borderId="19" xfId="0" applyNumberFormat="1" applyFont="1" applyBorder="1"/>
    <xf numFmtId="165" fontId="21" fillId="0" borderId="22" xfId="0" quotePrefix="1" applyNumberFormat="1" applyFont="1" applyFill="1" applyBorder="1" applyAlignment="1">
      <alignment horizontal="left" vertical="center"/>
    </xf>
    <xf numFmtId="42" fontId="23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165" fontId="24" fillId="0" borderId="23" xfId="0" applyNumberFormat="1" applyFont="1" applyBorder="1"/>
    <xf numFmtId="37" fontId="23" fillId="0" borderId="10" xfId="0" applyNumberFormat="1" applyFont="1" applyFill="1" applyBorder="1"/>
    <xf numFmtId="37" fontId="23" fillId="0" borderId="24" xfId="0" applyNumberFormat="1" applyFont="1" applyFill="1" applyBorder="1"/>
    <xf numFmtId="167" fontId="0" fillId="0" borderId="0" xfId="0" applyNumberFormat="1" applyFill="1"/>
    <xf numFmtId="167" fontId="23" fillId="0" borderId="0" xfId="0" applyNumberFormat="1" applyFont="1" applyFill="1" applyBorder="1"/>
    <xf numFmtId="167" fontId="23" fillId="0" borderId="25" xfId="0" applyNumberFormat="1" applyFont="1" applyFill="1" applyBorder="1"/>
    <xf numFmtId="37" fontId="23" fillId="0" borderId="12" xfId="0" applyNumberFormat="1" applyFont="1" applyFill="1" applyBorder="1"/>
    <xf numFmtId="43" fontId="0" fillId="0" borderId="0" xfId="0" applyNumberFormat="1" applyFill="1"/>
    <xf numFmtId="165" fontId="23" fillId="0" borderId="25" xfId="0" applyNumberFormat="1" applyFont="1" applyBorder="1"/>
    <xf numFmtId="165" fontId="21" fillId="0" borderId="18" xfId="0" applyNumberFormat="1" applyFont="1" applyBorder="1" applyAlignment="1">
      <alignment vertical="top"/>
    </xf>
    <xf numFmtId="166" fontId="25" fillId="0" borderId="0" xfId="0" applyNumberFormat="1" applyFont="1" applyFill="1" applyBorder="1"/>
    <xf numFmtId="166" fontId="25" fillId="0" borderId="19" xfId="0" applyNumberFormat="1" applyFont="1" applyFill="1" applyBorder="1"/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21" fillId="0" borderId="0" xfId="0" applyFont="1" applyFill="1" applyAlignment="1">
      <alignment horizontal="centerContinuous" vertical="center"/>
    </xf>
    <xf numFmtId="0" fontId="23" fillId="0" borderId="0" xfId="0" applyFont="1" applyFill="1"/>
    <xf numFmtId="0" fontId="21" fillId="0" borderId="0" xfId="0" applyFont="1" applyFill="1" applyAlignment="1">
      <alignment horizontal="centerContinuous"/>
    </xf>
    <xf numFmtId="0" fontId="23" fillId="0" borderId="0" xfId="0" applyFont="1" applyFill="1" applyBorder="1"/>
    <xf numFmtId="0" fontId="23" fillId="0" borderId="15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167" fontId="23" fillId="0" borderId="14" xfId="0" applyNumberFormat="1" applyFont="1" applyFill="1" applyBorder="1" applyAlignment="1">
      <alignment horizontal="center" vertical="center" wrapText="1"/>
    </xf>
    <xf numFmtId="167" fontId="23" fillId="0" borderId="14" xfId="0" quotePrefix="1" applyNumberFormat="1" applyFont="1" applyFill="1" applyBorder="1" applyAlignment="1">
      <alignment horizontal="center" vertical="center" wrapText="1"/>
    </xf>
    <xf numFmtId="10" fontId="23" fillId="0" borderId="14" xfId="0" quotePrefix="1" applyNumberFormat="1" applyFont="1" applyFill="1" applyBorder="1" applyAlignment="1">
      <alignment horizontal="center" vertical="center" wrapText="1"/>
    </xf>
    <xf numFmtId="0" fontId="23" fillId="0" borderId="25" xfId="0" applyFont="1" applyFill="1" applyBorder="1"/>
    <xf numFmtId="0" fontId="23" fillId="0" borderId="19" xfId="0" applyFont="1" applyFill="1" applyBorder="1"/>
    <xf numFmtId="167" fontId="23" fillId="0" borderId="23" xfId="0" applyNumberFormat="1" applyFont="1" applyFill="1" applyBorder="1"/>
    <xf numFmtId="167" fontId="23" fillId="0" borderId="23" xfId="0" applyNumberFormat="1" applyFont="1" applyFill="1" applyBorder="1" applyAlignment="1">
      <alignment horizontal="center"/>
    </xf>
    <xf numFmtId="10" fontId="23" fillId="0" borderId="23" xfId="0" applyNumberFormat="1" applyFont="1" applyFill="1" applyBorder="1"/>
    <xf numFmtId="168" fontId="23" fillId="0" borderId="0" xfId="0" applyNumberFormat="1" applyFont="1" applyFill="1"/>
    <xf numFmtId="166" fontId="23" fillId="0" borderId="18" xfId="0" applyNumberFormat="1" applyFont="1" applyFill="1" applyBorder="1"/>
    <xf numFmtId="0" fontId="23" fillId="0" borderId="18" xfId="0" applyNumberFormat="1" applyFont="1" applyFill="1" applyBorder="1" applyAlignment="1">
      <alignment horizontal="center"/>
    </xf>
    <xf numFmtId="10" fontId="23" fillId="0" borderId="18" xfId="0" applyNumberFormat="1" applyFont="1" applyFill="1" applyBorder="1" applyAlignment="1">
      <alignment horizontal="right" wrapText="1"/>
    </xf>
    <xf numFmtId="37" fontId="23" fillId="0" borderId="18" xfId="0" applyNumberFormat="1" applyFont="1" applyFill="1" applyBorder="1"/>
    <xf numFmtId="37" fontId="23" fillId="0" borderId="22" xfId="0" applyNumberFormat="1" applyFont="1" applyFill="1" applyBorder="1"/>
    <xf numFmtId="0" fontId="23" fillId="0" borderId="22" xfId="0" applyNumberFormat="1" applyFont="1" applyFill="1" applyBorder="1" applyAlignment="1">
      <alignment horizontal="center"/>
    </xf>
    <xf numFmtId="10" fontId="23" fillId="0" borderId="22" xfId="0" applyNumberFormat="1" applyFont="1" applyFill="1" applyBorder="1" applyAlignment="1">
      <alignment horizontal="right" wrapText="1"/>
    </xf>
    <xf numFmtId="166" fontId="23" fillId="0" borderId="22" xfId="0" applyNumberFormat="1" applyFont="1" applyFill="1" applyBorder="1"/>
    <xf numFmtId="10" fontId="23" fillId="0" borderId="18" xfId="0" applyNumberFormat="1" applyFont="1" applyFill="1" applyBorder="1"/>
    <xf numFmtId="167" fontId="23" fillId="0" borderId="18" xfId="0" applyNumberFormat="1" applyFont="1" applyFill="1" applyBorder="1"/>
    <xf numFmtId="167" fontId="23" fillId="0" borderId="22" xfId="0" applyNumberFormat="1" applyFont="1" applyFill="1" applyBorder="1"/>
    <xf numFmtId="168" fontId="23" fillId="0" borderId="0" xfId="0" applyNumberFormat="1" applyFont="1"/>
    <xf numFmtId="166" fontId="23" fillId="0" borderId="24" xfId="0" applyNumberFormat="1" applyFont="1" applyFill="1" applyBorder="1"/>
    <xf numFmtId="166" fontId="23" fillId="0" borderId="21" xfId="0" applyNumberFormat="1" applyFont="1" applyFill="1" applyBorder="1"/>
    <xf numFmtId="0" fontId="23" fillId="0" borderId="25" xfId="0" quotePrefix="1" applyFont="1" applyFill="1" applyBorder="1" applyAlignment="1">
      <alignment horizontal="left"/>
    </xf>
    <xf numFmtId="0" fontId="23" fillId="0" borderId="18" xfId="0" applyFont="1" applyFill="1" applyBorder="1"/>
    <xf numFmtId="43" fontId="23" fillId="0" borderId="18" xfId="0" applyNumberFormat="1" applyFont="1" applyFill="1" applyBorder="1"/>
    <xf numFmtId="5" fontId="23" fillId="0" borderId="19" xfId="0" applyNumberFormat="1" applyFont="1" applyFill="1" applyBorder="1"/>
    <xf numFmtId="0" fontId="23" fillId="0" borderId="22" xfId="0" applyFont="1" applyFill="1" applyBorder="1" applyAlignment="1">
      <alignment horizontal="center"/>
    </xf>
    <xf numFmtId="0" fontId="23" fillId="0" borderId="20" xfId="0" applyFont="1" applyFill="1" applyBorder="1"/>
    <xf numFmtId="0" fontId="23" fillId="0" borderId="21" xfId="0" applyFont="1" applyFill="1" applyBorder="1"/>
    <xf numFmtId="10" fontId="23" fillId="0" borderId="22" xfId="0" applyNumberFormat="1" applyFont="1" applyFill="1" applyBorder="1"/>
    <xf numFmtId="166" fontId="25" fillId="0" borderId="22" xfId="0" applyNumberFormat="1" applyFont="1" applyFill="1" applyBorder="1"/>
    <xf numFmtId="10" fontId="25" fillId="0" borderId="22" xfId="0" applyNumberFormat="1" applyFont="1" applyFill="1" applyBorder="1"/>
    <xf numFmtId="166" fontId="25" fillId="0" borderId="21" xfId="0" applyNumberFormat="1" applyFont="1" applyFill="1" applyBorder="1"/>
    <xf numFmtId="43" fontId="26" fillId="0" borderId="0" xfId="0" applyNumberFormat="1" applyFont="1"/>
    <xf numFmtId="0" fontId="23" fillId="0" borderId="26" xfId="0" applyFont="1" applyFill="1" applyBorder="1"/>
    <xf numFmtId="0" fontId="23" fillId="0" borderId="10" xfId="0" applyFont="1" applyFill="1" applyBorder="1" applyAlignment="1">
      <alignment horizontal="center"/>
    </xf>
    <xf numFmtId="167" fontId="23" fillId="0" borderId="10" xfId="0" applyNumberFormat="1" applyFont="1" applyFill="1" applyBorder="1"/>
    <xf numFmtId="10" fontId="23" fillId="0" borderId="10" xfId="0" applyNumberFormat="1" applyFont="1" applyFill="1" applyBorder="1" applyAlignment="1">
      <alignment horizontal="center"/>
    </xf>
    <xf numFmtId="167" fontId="23" fillId="0" borderId="24" xfId="0" applyNumberFormat="1" applyFont="1" applyFill="1" applyBorder="1"/>
    <xf numFmtId="0" fontId="23" fillId="0" borderId="0" xfId="0" applyFont="1" applyFill="1" applyBorder="1" applyAlignment="1">
      <alignment horizontal="center"/>
    </xf>
    <xf numFmtId="167" fontId="23" fillId="0" borderId="0" xfId="0" quotePrefix="1" applyNumberFormat="1" applyFont="1" applyFill="1" applyBorder="1" applyAlignment="1">
      <alignment horizontal="left"/>
    </xf>
    <xf numFmtId="10" fontId="23" fillId="0" borderId="26" xfId="0" applyNumberFormat="1" applyFont="1" applyFill="1" applyBorder="1"/>
    <xf numFmtId="10" fontId="23" fillId="0" borderId="24" xfId="0" applyNumberFormat="1" applyFont="1" applyFill="1" applyBorder="1"/>
    <xf numFmtId="10" fontId="23" fillId="0" borderId="19" xfId="0" applyNumberFormat="1" applyFont="1" applyFill="1" applyBorder="1"/>
    <xf numFmtId="10" fontId="23" fillId="0" borderId="25" xfId="0" applyNumberFormat="1" applyFont="1" applyFill="1" applyBorder="1"/>
    <xf numFmtId="0" fontId="23" fillId="0" borderId="12" xfId="0" applyFont="1" applyFill="1" applyBorder="1" applyAlignment="1">
      <alignment horizontal="center"/>
    </xf>
    <xf numFmtId="167" fontId="23" fillId="0" borderId="12" xfId="0" quotePrefix="1" applyNumberFormat="1" applyFont="1" applyFill="1" applyBorder="1" applyAlignment="1">
      <alignment horizontal="left"/>
    </xf>
    <xf numFmtId="10" fontId="23" fillId="0" borderId="20" xfId="0" applyNumberFormat="1" applyFont="1" applyFill="1" applyBorder="1"/>
    <xf numFmtId="10" fontId="23" fillId="0" borderId="21" xfId="0" applyNumberFormat="1" applyFont="1" applyFill="1" applyBorder="1"/>
    <xf numFmtId="0" fontId="28" fillId="0" borderId="0" xfId="0" applyFont="1" applyFill="1"/>
    <xf numFmtId="43" fontId="23" fillId="0" borderId="0" xfId="0" applyNumberFormat="1" applyFont="1" applyFill="1"/>
    <xf numFmtId="43" fontId="29" fillId="0" borderId="12" xfId="0" applyNumberFormat="1" applyFont="1" applyFill="1" applyBorder="1" applyAlignment="1">
      <alignment horizontal="center"/>
    </xf>
    <xf numFmtId="167" fontId="29" fillId="0" borderId="12" xfId="0" applyNumberFormat="1" applyFont="1" applyFill="1" applyBorder="1" applyAlignment="1">
      <alignment horizontal="center"/>
    </xf>
    <xf numFmtId="167" fontId="26" fillId="0" borderId="0" xfId="0" applyNumberFormat="1" applyFont="1" applyAlignment="1">
      <alignment horizontal="center" wrapText="1"/>
    </xf>
    <xf numFmtId="167" fontId="26" fillId="0" borderId="0" xfId="0" applyNumberFormat="1" applyFont="1" applyFill="1" applyAlignment="1">
      <alignment wrapText="1"/>
    </xf>
    <xf numFmtId="0" fontId="30" fillId="0" borderId="0" xfId="0" applyFont="1"/>
    <xf numFmtId="164" fontId="31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164" fontId="33" fillId="0" borderId="0" xfId="0" applyNumberFormat="1" applyFont="1" applyAlignment="1">
      <alignment horizontal="left"/>
    </xf>
    <xf numFmtId="164" fontId="26" fillId="0" borderId="0" xfId="0" applyNumberFormat="1" applyFont="1" applyAlignment="1">
      <alignment horizontal="left"/>
    </xf>
    <xf numFmtId="167" fontId="26" fillId="0" borderId="0" xfId="0" applyNumberFormat="1" applyFont="1" applyAlignment="1">
      <alignment horizontal="right"/>
    </xf>
    <xf numFmtId="164" fontId="26" fillId="0" borderId="12" xfId="0" applyNumberFormat="1" applyFont="1" applyBorder="1" applyAlignment="1">
      <alignment horizontal="left"/>
    </xf>
    <xf numFmtId="167" fontId="26" fillId="0" borderId="10" xfId="0" applyNumberFormat="1" applyFont="1" applyFill="1" applyBorder="1" applyAlignment="1">
      <alignment horizontal="right"/>
    </xf>
    <xf numFmtId="167" fontId="29" fillId="0" borderId="27" xfId="0" applyNumberFormat="1" applyFont="1" applyFill="1" applyBorder="1" applyAlignment="1">
      <alignment horizontal="left"/>
    </xf>
    <xf numFmtId="167" fontId="29" fillId="0" borderId="27" xfId="0" applyNumberFormat="1" applyFont="1" applyFill="1" applyBorder="1" applyAlignment="1">
      <alignment horizontal="right"/>
    </xf>
    <xf numFmtId="167" fontId="26" fillId="0" borderId="0" xfId="0" applyNumberFormat="1" applyFont="1"/>
    <xf numFmtId="167" fontId="29" fillId="0" borderId="0" xfId="0" applyNumberFormat="1" applyFont="1" applyAlignment="1">
      <alignment horizontal="left"/>
    </xf>
    <xf numFmtId="167" fontId="33" fillId="0" borderId="0" xfId="0" applyNumberFormat="1" applyFont="1" applyAlignment="1">
      <alignment horizontal="left"/>
    </xf>
    <xf numFmtId="167" fontId="26" fillId="0" borderId="0" xfId="0" applyNumberFormat="1" applyFont="1" applyAlignment="1">
      <alignment horizontal="left"/>
    </xf>
    <xf numFmtId="167" fontId="26" fillId="0" borderId="12" xfId="0" applyNumberFormat="1" applyFont="1" applyBorder="1" applyAlignment="1">
      <alignment horizontal="left"/>
    </xf>
    <xf numFmtId="167" fontId="26" fillId="0" borderId="12" xfId="0" applyNumberFormat="1" applyFont="1" applyBorder="1" applyAlignment="1">
      <alignment horizontal="right"/>
    </xf>
    <xf numFmtId="167" fontId="29" fillId="0" borderId="10" xfId="0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left"/>
    </xf>
    <xf numFmtId="167" fontId="29" fillId="0" borderId="13" xfId="0" applyNumberFormat="1" applyFont="1" applyFill="1" applyBorder="1" applyAlignment="1">
      <alignment horizontal="right"/>
    </xf>
    <xf numFmtId="167" fontId="26" fillId="0" borderId="0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left"/>
    </xf>
    <xf numFmtId="167" fontId="26" fillId="0" borderId="16" xfId="0" applyNumberFormat="1" applyFont="1" applyBorder="1" applyAlignment="1">
      <alignment horizontal="right"/>
    </xf>
    <xf numFmtId="167" fontId="26" fillId="0" borderId="27" xfId="0" applyNumberFormat="1" applyFont="1" applyBorder="1" applyAlignment="1">
      <alignment horizontal="left"/>
    </xf>
    <xf numFmtId="167" fontId="26" fillId="0" borderId="27" xfId="0" applyNumberFormat="1" applyFont="1" applyBorder="1" applyAlignment="1">
      <alignment horizontal="right"/>
    </xf>
    <xf numFmtId="167" fontId="26" fillId="0" borderId="0" xfId="0" applyNumberFormat="1" applyFont="1" applyBorder="1" applyAlignment="1">
      <alignment horizontal="right"/>
    </xf>
    <xf numFmtId="167" fontId="26" fillId="0" borderId="27" xfId="0" applyNumberFormat="1" applyFont="1" applyFill="1" applyBorder="1" applyAlignment="1">
      <alignment horizontal="right"/>
    </xf>
    <xf numFmtId="167" fontId="29" fillId="0" borderId="0" xfId="0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12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D39" sqref="D39"/>
    </sheetView>
  </sheetViews>
  <sheetFormatPr defaultRowHeight="15" x14ac:dyDescent="0.25"/>
  <cols>
    <col min="1" max="1" width="40" bestFit="1" customWidth="1"/>
    <col min="2" max="2" width="15" customWidth="1"/>
    <col min="3" max="3" width="14.28515625" customWidth="1"/>
    <col min="4" max="4" width="14.7109375" customWidth="1"/>
  </cols>
  <sheetData>
    <row r="1" spans="1:4" x14ac:dyDescent="0.25">
      <c r="A1" s="9" t="s">
        <v>338</v>
      </c>
      <c r="B1" s="10"/>
      <c r="C1" s="10"/>
      <c r="D1" s="10"/>
    </row>
    <row r="2" spans="1:4" x14ac:dyDescent="0.25">
      <c r="A2" s="9" t="s">
        <v>339</v>
      </c>
      <c r="B2" s="10"/>
      <c r="C2" s="10"/>
      <c r="D2" s="10"/>
    </row>
    <row r="3" spans="1:4" x14ac:dyDescent="0.25">
      <c r="A3" s="156" t="s">
        <v>405</v>
      </c>
      <c r="B3" s="156"/>
      <c r="C3" s="156"/>
      <c r="D3" s="156"/>
    </row>
    <row r="4" spans="1:4" x14ac:dyDescent="0.25">
      <c r="A4" s="7"/>
      <c r="B4" s="10"/>
      <c r="C4" s="10"/>
      <c r="D4" s="10"/>
    </row>
    <row r="5" spans="1:4" x14ac:dyDescent="0.25">
      <c r="A5" s="157" t="s">
        <v>340</v>
      </c>
      <c r="B5" s="157"/>
      <c r="C5" s="157"/>
      <c r="D5" s="157"/>
    </row>
    <row r="6" spans="1:4" x14ac:dyDescent="0.25">
      <c r="A6" s="11"/>
      <c r="B6" s="11"/>
      <c r="C6" s="11"/>
      <c r="D6" s="11"/>
    </row>
    <row r="7" spans="1:4" x14ac:dyDescent="0.25">
      <c r="A7" s="12"/>
      <c r="B7" s="13" t="s">
        <v>35</v>
      </c>
      <c r="C7" s="14" t="s">
        <v>34</v>
      </c>
      <c r="D7" s="15" t="s">
        <v>341</v>
      </c>
    </row>
    <row r="8" spans="1:4" x14ac:dyDescent="0.25">
      <c r="A8" s="16" t="s">
        <v>342</v>
      </c>
      <c r="B8" s="17"/>
      <c r="C8" s="17"/>
      <c r="D8" s="18"/>
    </row>
    <row r="9" spans="1:4" x14ac:dyDescent="0.25">
      <c r="A9" s="19" t="s">
        <v>31</v>
      </c>
      <c r="B9" s="20">
        <v>166003726.609999</v>
      </c>
      <c r="C9" s="20">
        <v>36141825.549999997</v>
      </c>
      <c r="D9" s="21">
        <f>SUM(B9:C9)</f>
        <v>202145552.15999901</v>
      </c>
    </row>
    <row r="10" spans="1:4" x14ac:dyDescent="0.25">
      <c r="A10" s="19" t="s">
        <v>30</v>
      </c>
      <c r="B10" s="22">
        <v>14372.88</v>
      </c>
      <c r="C10" s="22">
        <v>0</v>
      </c>
      <c r="D10" s="18">
        <f>SUM(B10:C10)</f>
        <v>14372.88</v>
      </c>
    </row>
    <row r="11" spans="1:4" x14ac:dyDescent="0.25">
      <c r="A11" s="19" t="s">
        <v>29</v>
      </c>
      <c r="B11" s="22">
        <v>25361285.879999999</v>
      </c>
      <c r="C11" s="22">
        <v>0</v>
      </c>
      <c r="D11" s="18">
        <f>SUM(B11:C11)</f>
        <v>25361285.879999999</v>
      </c>
    </row>
    <row r="12" spans="1:4" x14ac:dyDescent="0.25">
      <c r="A12" s="19" t="s">
        <v>28</v>
      </c>
      <c r="B12" s="23">
        <v>-43425.120000000097</v>
      </c>
      <c r="C12" s="24">
        <v>2791211.71999999</v>
      </c>
      <c r="D12" s="25">
        <f>SUM(B12:C12)</f>
        <v>2747786.5999999898</v>
      </c>
    </row>
    <row r="13" spans="1:4" x14ac:dyDescent="0.25">
      <c r="A13" s="19" t="s">
        <v>27</v>
      </c>
      <c r="B13" s="26">
        <f>SUM(B9:B12)</f>
        <v>191335960.24999899</v>
      </c>
      <c r="C13" s="26">
        <f>SUM(C9:C12)</f>
        <v>38933037.269999988</v>
      </c>
      <c r="D13" s="21">
        <f>SUM(D9:D12)</f>
        <v>230268997.519999</v>
      </c>
    </row>
    <row r="14" spans="1:4" x14ac:dyDescent="0.25">
      <c r="A14" s="16" t="s">
        <v>343</v>
      </c>
      <c r="B14" s="17"/>
      <c r="C14" s="17"/>
      <c r="D14" s="18"/>
    </row>
    <row r="15" spans="1:4" x14ac:dyDescent="0.25">
      <c r="A15" s="16" t="s">
        <v>344</v>
      </c>
      <c r="B15" s="17"/>
      <c r="C15" s="17"/>
      <c r="D15" s="18"/>
    </row>
    <row r="16" spans="1:4" x14ac:dyDescent="0.25">
      <c r="A16" s="16" t="s">
        <v>345</v>
      </c>
      <c r="B16" s="17"/>
      <c r="C16" s="17"/>
      <c r="D16" s="18"/>
    </row>
    <row r="17" spans="1:4" x14ac:dyDescent="0.25">
      <c r="A17" s="16" t="s">
        <v>346</v>
      </c>
      <c r="B17" s="17"/>
      <c r="C17" s="17"/>
      <c r="D17" s="18"/>
    </row>
    <row r="18" spans="1:4" x14ac:dyDescent="0.25">
      <c r="A18" s="19" t="s">
        <v>26</v>
      </c>
      <c r="B18" s="20">
        <v>26808305.6199999</v>
      </c>
      <c r="C18" s="20">
        <v>0</v>
      </c>
      <c r="D18" s="21">
        <f>B18+C18</f>
        <v>26808305.6199999</v>
      </c>
    </row>
    <row r="19" spans="1:4" x14ac:dyDescent="0.25">
      <c r="A19" s="19" t="s">
        <v>25</v>
      </c>
      <c r="B19" s="22">
        <v>46857275.219999999</v>
      </c>
      <c r="C19" s="22">
        <v>13460884.509999899</v>
      </c>
      <c r="D19" s="27">
        <f>B19+C19</f>
        <v>60318159.7299999</v>
      </c>
    </row>
    <row r="20" spans="1:4" x14ac:dyDescent="0.25">
      <c r="A20" s="19" t="s">
        <v>24</v>
      </c>
      <c r="B20" s="22">
        <v>9254309.3699999899</v>
      </c>
      <c r="C20" s="22">
        <v>0</v>
      </c>
      <c r="D20" s="27">
        <f>B20+C20</f>
        <v>9254309.3699999899</v>
      </c>
    </row>
    <row r="21" spans="1:4" x14ac:dyDescent="0.25">
      <c r="A21" s="19" t="s">
        <v>23</v>
      </c>
      <c r="B21" s="23">
        <v>-6757522.2400000002</v>
      </c>
      <c r="C21" s="24">
        <v>0</v>
      </c>
      <c r="D21" s="28">
        <f>B21+C21</f>
        <v>-6757522.2400000002</v>
      </c>
    </row>
    <row r="22" spans="1:4" x14ac:dyDescent="0.25">
      <c r="A22" s="19" t="s">
        <v>22</v>
      </c>
      <c r="B22" s="26">
        <f>SUM(B18:B21)</f>
        <v>76162367.969999894</v>
      </c>
      <c r="C22" s="26">
        <f>SUM(C18:C21)</f>
        <v>13460884.509999899</v>
      </c>
      <c r="D22" s="21">
        <f>SUM(D18:D21)</f>
        <v>89623252.479999796</v>
      </c>
    </row>
    <row r="23" spans="1:4" x14ac:dyDescent="0.25">
      <c r="A23" s="29" t="s">
        <v>347</v>
      </c>
      <c r="B23" s="30"/>
      <c r="C23" s="30"/>
      <c r="D23" s="31"/>
    </row>
    <row r="24" spans="1:4" x14ac:dyDescent="0.25">
      <c r="A24" s="19" t="s">
        <v>21</v>
      </c>
      <c r="B24" s="20">
        <v>8520533.9299999997</v>
      </c>
      <c r="C24" s="20">
        <v>143176.49</v>
      </c>
      <c r="D24" s="21">
        <f t="shared" ref="D24:D38" si="0">B24+C24</f>
        <v>8663710.4199999999</v>
      </c>
    </row>
    <row r="25" spans="1:4" x14ac:dyDescent="0.25">
      <c r="A25" s="19" t="s">
        <v>20</v>
      </c>
      <c r="B25" s="32">
        <v>1526749.68</v>
      </c>
      <c r="C25" s="32">
        <v>0</v>
      </c>
      <c r="D25" s="27">
        <f t="shared" si="0"/>
        <v>1526749.68</v>
      </c>
    </row>
    <row r="26" spans="1:4" x14ac:dyDescent="0.25">
      <c r="A26" s="19" t="s">
        <v>19</v>
      </c>
      <c r="B26" s="32">
        <v>6619685.9599999897</v>
      </c>
      <c r="C26" s="32">
        <v>4264737.8499999996</v>
      </c>
      <c r="D26" s="27">
        <f t="shared" si="0"/>
        <v>10884423.809999989</v>
      </c>
    </row>
    <row r="27" spans="1:4" x14ac:dyDescent="0.25">
      <c r="A27" s="19" t="s">
        <v>18</v>
      </c>
      <c r="B27" s="32">
        <v>3769576.911963</v>
      </c>
      <c r="C27" s="32">
        <v>2104200.318037</v>
      </c>
      <c r="D27" s="27">
        <f t="shared" si="0"/>
        <v>5873777.2300000004</v>
      </c>
    </row>
    <row r="28" spans="1:4" x14ac:dyDescent="0.25">
      <c r="A28" s="19" t="s">
        <v>17</v>
      </c>
      <c r="B28" s="32">
        <v>1445427.7379139999</v>
      </c>
      <c r="C28" s="32">
        <v>261983.122085999</v>
      </c>
      <c r="D28" s="27">
        <f t="shared" si="0"/>
        <v>1707410.8599999989</v>
      </c>
    </row>
    <row r="29" spans="1:4" x14ac:dyDescent="0.25">
      <c r="A29" s="19" t="s">
        <v>16</v>
      </c>
      <c r="B29" s="32">
        <v>8092746.8300000001</v>
      </c>
      <c r="C29" s="32">
        <v>338327.33</v>
      </c>
      <c r="D29" s="27">
        <f t="shared" si="0"/>
        <v>8431074.1600000001</v>
      </c>
    </row>
    <row r="30" spans="1:4" x14ac:dyDescent="0.25">
      <c r="A30" s="19" t="s">
        <v>15</v>
      </c>
      <c r="B30" s="32">
        <v>9443531.0103270002</v>
      </c>
      <c r="C30" s="32">
        <v>3809044.8896730002</v>
      </c>
      <c r="D30" s="27">
        <f t="shared" si="0"/>
        <v>13252575.9</v>
      </c>
    </row>
    <row r="31" spans="1:4" x14ac:dyDescent="0.25">
      <c r="A31" s="19" t="s">
        <v>14</v>
      </c>
      <c r="B31" s="32">
        <v>21900742.85066</v>
      </c>
      <c r="C31" s="32">
        <v>9777031.5393400006</v>
      </c>
      <c r="D31" s="27">
        <f t="shared" si="0"/>
        <v>31677774.390000001</v>
      </c>
    </row>
    <row r="32" spans="1:4" x14ac:dyDescent="0.25">
      <c r="A32" s="19" t="s">
        <v>13</v>
      </c>
      <c r="B32" s="32">
        <v>3364897.1306400001</v>
      </c>
      <c r="C32" s="32">
        <v>941661.56935999996</v>
      </c>
      <c r="D32" s="27">
        <f t="shared" si="0"/>
        <v>4306558.7</v>
      </c>
    </row>
    <row r="33" spans="1:4" x14ac:dyDescent="0.25">
      <c r="A33" s="19" t="s">
        <v>12</v>
      </c>
      <c r="B33" s="32">
        <v>1717072.18</v>
      </c>
      <c r="C33" s="32">
        <v>0</v>
      </c>
      <c r="D33" s="27">
        <f t="shared" si="0"/>
        <v>1717072.18</v>
      </c>
    </row>
    <row r="34" spans="1:4" x14ac:dyDescent="0.25">
      <c r="A34" s="33" t="s">
        <v>11</v>
      </c>
      <c r="B34" s="32">
        <v>886964.77</v>
      </c>
      <c r="C34" s="32">
        <v>-3780.85</v>
      </c>
      <c r="D34" s="34">
        <f t="shared" si="0"/>
        <v>883183.92</v>
      </c>
    </row>
    <row r="35" spans="1:4" x14ac:dyDescent="0.25">
      <c r="A35" s="19" t="s">
        <v>348</v>
      </c>
      <c r="B35" s="32">
        <v>10915874.960000001</v>
      </c>
      <c r="C35" s="32">
        <v>0</v>
      </c>
      <c r="D35" s="34">
        <f t="shared" si="0"/>
        <v>10915874.960000001</v>
      </c>
    </row>
    <row r="36" spans="1:4" x14ac:dyDescent="0.25">
      <c r="A36" s="33" t="s">
        <v>10</v>
      </c>
      <c r="B36" s="32">
        <v>17894238.792849999</v>
      </c>
      <c r="C36" s="32">
        <v>3952844.4271499999</v>
      </c>
      <c r="D36" s="34">
        <f t="shared" si="0"/>
        <v>21847083.219999999</v>
      </c>
    </row>
    <row r="37" spans="1:4" x14ac:dyDescent="0.25">
      <c r="A37" s="33" t="s">
        <v>9</v>
      </c>
      <c r="B37" s="32">
        <v>0</v>
      </c>
      <c r="C37" s="32">
        <v>0</v>
      </c>
      <c r="D37" s="34">
        <f t="shared" si="0"/>
        <v>0</v>
      </c>
    </row>
    <row r="38" spans="1:4" x14ac:dyDescent="0.25">
      <c r="A38" s="33" t="s">
        <v>8</v>
      </c>
      <c r="B38" s="35">
        <v>5145981.47</v>
      </c>
      <c r="C38" s="36">
        <v>-39966.550000000199</v>
      </c>
      <c r="D38" s="37">
        <f t="shared" si="0"/>
        <v>5106014.92</v>
      </c>
    </row>
    <row r="39" spans="1:4" x14ac:dyDescent="0.25">
      <c r="A39" s="29" t="s">
        <v>7</v>
      </c>
      <c r="B39" s="26">
        <f>SUM(B22:B38)</f>
        <v>177406392.18435389</v>
      </c>
      <c r="C39" s="26">
        <f>SUM(C22:C38)</f>
        <v>39010144.645645902</v>
      </c>
      <c r="D39" s="21">
        <f>SUM(D22:D38)</f>
        <v>216416536.82999974</v>
      </c>
    </row>
    <row r="40" spans="1:4" x14ac:dyDescent="0.25">
      <c r="A40" s="33"/>
      <c r="B40" s="30"/>
      <c r="C40" s="30"/>
      <c r="D40" s="31"/>
    </row>
    <row r="41" spans="1:4" ht="16.5" x14ac:dyDescent="0.35">
      <c r="A41" s="38" t="s">
        <v>6</v>
      </c>
      <c r="B41" s="39">
        <f>B13-B39</f>
        <v>13929568.065645099</v>
      </c>
      <c r="C41" s="39">
        <f>C13-C39</f>
        <v>-77107.375645913184</v>
      </c>
      <c r="D41" s="40">
        <f>D13-D39</f>
        <v>13852460.689999253</v>
      </c>
    </row>
    <row r="42" spans="1:4" x14ac:dyDescent="0.25">
      <c r="A42" s="41"/>
      <c r="B42" s="42"/>
      <c r="C42" s="42"/>
      <c r="D42" s="25"/>
    </row>
    <row r="43" spans="1:4" x14ac:dyDescent="0.25">
      <c r="A43" s="7"/>
      <c r="B43" s="7"/>
      <c r="C43" s="7"/>
      <c r="D43" s="7"/>
    </row>
  </sheetData>
  <mergeCells count="2">
    <mergeCell ref="A3:D3"/>
    <mergeCell ref="A5:D5"/>
  </mergeCells>
  <pageMargins left="0.7" right="0.7" top="0.75" bottom="0.75" header="0.3" footer="0.3"/>
  <pageSetup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topLeftCell="A22" workbookViewId="0">
      <selection activeCell="H44" sqref="H44"/>
    </sheetView>
  </sheetViews>
  <sheetFormatPr defaultRowHeight="15" x14ac:dyDescent="0.25"/>
  <cols>
    <col min="1" max="1" width="40" style="7" bestFit="1" customWidth="1"/>
    <col min="2" max="2" width="17.5703125" style="44" customWidth="1"/>
    <col min="3" max="3" width="15.28515625" style="44" customWidth="1"/>
    <col min="4" max="4" width="15.42578125" style="44" customWidth="1"/>
    <col min="5" max="5" width="14.28515625" style="44" customWidth="1"/>
    <col min="6" max="6" width="13.42578125" style="44" bestFit="1" customWidth="1"/>
    <col min="7" max="7" width="9.140625" style="44"/>
    <col min="8" max="8" width="32.42578125" style="44" customWidth="1"/>
    <col min="9" max="10" width="9.140625" style="44"/>
    <col min="11" max="16384" width="9.140625" style="7"/>
  </cols>
  <sheetData>
    <row r="1" spans="1:7" s="7" customFormat="1" ht="18" customHeight="1" x14ac:dyDescent="0.25">
      <c r="A1" s="9" t="s">
        <v>338</v>
      </c>
      <c r="B1" s="43"/>
      <c r="C1" s="43"/>
      <c r="D1" s="43"/>
      <c r="E1" s="43"/>
      <c r="F1" s="43"/>
      <c r="G1" s="44"/>
    </row>
    <row r="2" spans="1:7" s="7" customFormat="1" ht="18" customHeight="1" x14ac:dyDescent="0.25">
      <c r="A2" s="9" t="s">
        <v>349</v>
      </c>
      <c r="B2" s="43"/>
      <c r="C2" s="43"/>
      <c r="D2" s="43"/>
      <c r="E2" s="43"/>
      <c r="F2" s="43"/>
      <c r="G2" s="44"/>
    </row>
    <row r="3" spans="1:7" s="7" customFormat="1" ht="18" customHeight="1" x14ac:dyDescent="0.25">
      <c r="A3" s="9" t="str">
        <f>Allocated!A3</f>
        <v>FOR THE MONTH ENDED JULY 31, 2015</v>
      </c>
      <c r="B3" s="43"/>
      <c r="C3" s="43"/>
      <c r="D3" s="43"/>
      <c r="E3" s="43"/>
      <c r="F3" s="43"/>
      <c r="G3" s="44"/>
    </row>
    <row r="4" spans="1:7" s="7" customFormat="1" ht="12" customHeight="1" x14ac:dyDescent="0.25">
      <c r="B4" s="44"/>
      <c r="C4" s="44"/>
      <c r="D4" s="44"/>
      <c r="E4" s="44"/>
      <c r="F4" s="44"/>
      <c r="G4" s="44"/>
    </row>
    <row r="5" spans="1:7" s="7" customFormat="1" ht="18" customHeight="1" x14ac:dyDescent="0.25">
      <c r="A5" s="12"/>
      <c r="B5" s="45" t="s">
        <v>35</v>
      </c>
      <c r="C5" s="45" t="s">
        <v>34</v>
      </c>
      <c r="D5" s="45" t="s">
        <v>33</v>
      </c>
      <c r="E5" s="45" t="s">
        <v>350</v>
      </c>
      <c r="F5" s="46" t="s">
        <v>341</v>
      </c>
      <c r="G5" s="44"/>
    </row>
    <row r="6" spans="1:7" s="7" customFormat="1" ht="18" customHeight="1" x14ac:dyDescent="0.25">
      <c r="A6" s="47" t="s">
        <v>32</v>
      </c>
      <c r="B6" s="48"/>
      <c r="C6" s="48"/>
      <c r="D6" s="48"/>
      <c r="E6" s="48"/>
      <c r="F6" s="49"/>
      <c r="G6" s="44"/>
    </row>
    <row r="7" spans="1:7" s="7" customFormat="1" ht="18" customHeight="1" x14ac:dyDescent="0.25">
      <c r="A7" s="29" t="s">
        <v>342</v>
      </c>
      <c r="B7" s="17"/>
      <c r="C7" s="17"/>
      <c r="D7" s="17"/>
      <c r="E7" s="17"/>
      <c r="F7" s="18"/>
      <c r="G7" s="44"/>
    </row>
    <row r="8" spans="1:7" s="7" customFormat="1" ht="18" customHeight="1" x14ac:dyDescent="0.25">
      <c r="A8" s="33" t="s">
        <v>31</v>
      </c>
      <c r="B8" s="26">
        <v>166003726.609999</v>
      </c>
      <c r="C8" s="26">
        <v>36141825.549999997</v>
      </c>
      <c r="D8" s="26">
        <v>0</v>
      </c>
      <c r="E8" s="26">
        <v>0</v>
      </c>
      <c r="F8" s="21">
        <f>SUM(B8:E8)</f>
        <v>202145552.15999901</v>
      </c>
      <c r="G8" s="50"/>
    </row>
    <row r="9" spans="1:7" s="7" customFormat="1" ht="18" customHeight="1" x14ac:dyDescent="0.25">
      <c r="A9" s="33" t="s">
        <v>30</v>
      </c>
      <c r="B9" s="52">
        <v>14372.88</v>
      </c>
      <c r="C9" s="51">
        <v>0</v>
      </c>
      <c r="D9" s="51">
        <v>0</v>
      </c>
      <c r="E9" s="51">
        <v>0</v>
      </c>
      <c r="F9" s="27">
        <f>SUM(B9:E9)</f>
        <v>14372.88</v>
      </c>
      <c r="G9" s="50"/>
    </row>
    <row r="10" spans="1:7" s="7" customFormat="1" ht="18" customHeight="1" x14ac:dyDescent="0.25">
      <c r="A10" s="33" t="s">
        <v>29</v>
      </c>
      <c r="B10" s="52">
        <v>25361285.879999999</v>
      </c>
      <c r="C10" s="51">
        <v>0</v>
      </c>
      <c r="D10" s="51">
        <v>0</v>
      </c>
      <c r="E10" s="51">
        <v>0</v>
      </c>
      <c r="F10" s="27">
        <f>SUM(B10:E10)</f>
        <v>25361285.879999999</v>
      </c>
      <c r="G10" s="50"/>
    </row>
    <row r="11" spans="1:7" s="7" customFormat="1" ht="18" customHeight="1" x14ac:dyDescent="0.25">
      <c r="A11" s="33" t="s">
        <v>28</v>
      </c>
      <c r="B11" s="23">
        <v>-43425.120000000097</v>
      </c>
      <c r="C11" s="24">
        <v>2791211.71999999</v>
      </c>
      <c r="D11" s="24">
        <v>0</v>
      </c>
      <c r="E11" s="24">
        <v>0</v>
      </c>
      <c r="F11" s="28">
        <f>SUM(B11:E11)</f>
        <v>2747786.5999999898</v>
      </c>
      <c r="G11" s="50"/>
    </row>
    <row r="12" spans="1:7" s="7" customFormat="1" ht="18" customHeight="1" x14ac:dyDescent="0.25">
      <c r="A12" s="33" t="s">
        <v>27</v>
      </c>
      <c r="B12" s="26">
        <f>SUM(B8:B11)</f>
        <v>191335960.24999899</v>
      </c>
      <c r="C12" s="26">
        <f>SUM(C8:C11)</f>
        <v>38933037.269999988</v>
      </c>
      <c r="D12" s="26">
        <f>SUM(D8:D11)</f>
        <v>0</v>
      </c>
      <c r="E12" s="26">
        <f>SUM(E8:E11)</f>
        <v>0</v>
      </c>
      <c r="F12" s="21">
        <f>SUM(F8:F11)</f>
        <v>230268997.519999</v>
      </c>
      <c r="G12" s="50"/>
    </row>
    <row r="13" spans="1:7" s="7" customFormat="1" ht="18" customHeight="1" x14ac:dyDescent="0.25">
      <c r="A13" s="29" t="s">
        <v>343</v>
      </c>
      <c r="B13" s="17"/>
      <c r="C13" s="17"/>
      <c r="D13" s="17"/>
      <c r="E13" s="17"/>
      <c r="F13" s="18"/>
      <c r="G13" s="50"/>
    </row>
    <row r="14" spans="1:7" s="7" customFormat="1" ht="18" customHeight="1" x14ac:dyDescent="0.25">
      <c r="A14" s="29" t="s">
        <v>344</v>
      </c>
      <c r="B14" s="17"/>
      <c r="C14" s="17"/>
      <c r="D14" s="17"/>
      <c r="E14" s="17"/>
      <c r="F14" s="18"/>
      <c r="G14" s="50"/>
    </row>
    <row r="15" spans="1:7" s="7" customFormat="1" ht="18" customHeight="1" x14ac:dyDescent="0.25">
      <c r="A15" s="29" t="s">
        <v>345</v>
      </c>
      <c r="B15" s="17"/>
      <c r="C15" s="17"/>
      <c r="D15" s="17"/>
      <c r="E15" s="17"/>
      <c r="F15" s="18"/>
      <c r="G15" s="50"/>
    </row>
    <row r="16" spans="1:7" s="7" customFormat="1" ht="18" customHeight="1" x14ac:dyDescent="0.25">
      <c r="A16" s="29" t="s">
        <v>346</v>
      </c>
      <c r="B16" s="17"/>
      <c r="C16" s="17"/>
      <c r="D16" s="17"/>
      <c r="E16" s="17"/>
      <c r="F16" s="18"/>
      <c r="G16" s="50"/>
    </row>
    <row r="17" spans="1:7" s="7" customFormat="1" ht="18" customHeight="1" x14ac:dyDescent="0.25">
      <c r="A17" s="33" t="s">
        <v>26</v>
      </c>
      <c r="B17" s="26">
        <v>26808305.6199999</v>
      </c>
      <c r="C17" s="26">
        <v>0</v>
      </c>
      <c r="D17" s="26">
        <v>0</v>
      </c>
      <c r="E17" s="26">
        <v>0</v>
      </c>
      <c r="F17" s="21">
        <f>SUM(B17:E17)</f>
        <v>26808305.6199999</v>
      </c>
      <c r="G17" s="50"/>
    </row>
    <row r="18" spans="1:7" s="7" customFormat="1" ht="18" customHeight="1" x14ac:dyDescent="0.25">
      <c r="A18" s="33" t="s">
        <v>25</v>
      </c>
      <c r="B18" s="51">
        <v>46857275.219999999</v>
      </c>
      <c r="C18" s="51">
        <v>13460884.509999899</v>
      </c>
      <c r="D18" s="51">
        <v>0</v>
      </c>
      <c r="E18" s="51">
        <v>0</v>
      </c>
      <c r="F18" s="27">
        <f>SUM(B18:E18)</f>
        <v>60318159.7299999</v>
      </c>
      <c r="G18" s="50"/>
    </row>
    <row r="19" spans="1:7" s="7" customFormat="1" ht="18" customHeight="1" x14ac:dyDescent="0.25">
      <c r="A19" s="33" t="s">
        <v>24</v>
      </c>
      <c r="B19" s="51">
        <v>9254309.3699999899</v>
      </c>
      <c r="C19" s="51">
        <v>0</v>
      </c>
      <c r="D19" s="51">
        <v>0</v>
      </c>
      <c r="E19" s="51">
        <v>0</v>
      </c>
      <c r="F19" s="27">
        <f>SUM(B19:E19)</f>
        <v>9254309.3699999899</v>
      </c>
      <c r="G19" s="50"/>
    </row>
    <row r="20" spans="1:7" s="7" customFormat="1" ht="18" customHeight="1" x14ac:dyDescent="0.25">
      <c r="A20" s="33" t="s">
        <v>23</v>
      </c>
      <c r="B20" s="23">
        <v>-6757522.2400000002</v>
      </c>
      <c r="C20" s="24">
        <v>0</v>
      </c>
      <c r="D20" s="24">
        <v>0</v>
      </c>
      <c r="E20" s="24">
        <v>0</v>
      </c>
      <c r="F20" s="28">
        <f>SUM(B20:E20)</f>
        <v>-6757522.2400000002</v>
      </c>
      <c r="G20" s="50"/>
    </row>
    <row r="21" spans="1:7" s="7" customFormat="1" ht="18" customHeight="1" x14ac:dyDescent="0.25">
      <c r="A21" s="33" t="s">
        <v>22</v>
      </c>
      <c r="B21" s="26">
        <f>SUM(B17:B20)</f>
        <v>76162367.969999894</v>
      </c>
      <c r="C21" s="26">
        <f>SUM(C17:C20)</f>
        <v>13460884.509999899</v>
      </c>
      <c r="D21" s="26">
        <f>SUM(D17:D20)</f>
        <v>0</v>
      </c>
      <c r="E21" s="26">
        <f>SUM(E17:E20)</f>
        <v>0</v>
      </c>
      <c r="F21" s="21">
        <f>SUM(F17:F20)</f>
        <v>89623252.479999796</v>
      </c>
      <c r="G21" s="50"/>
    </row>
    <row r="22" spans="1:7" s="7" customFormat="1" ht="18" customHeight="1" x14ac:dyDescent="0.25">
      <c r="A22" s="29" t="s">
        <v>347</v>
      </c>
      <c r="B22" s="17"/>
      <c r="C22" s="17"/>
      <c r="D22" s="17"/>
      <c r="E22" s="17"/>
      <c r="F22" s="18"/>
      <c r="G22" s="50"/>
    </row>
    <row r="23" spans="1:7" s="7" customFormat="1" ht="18" customHeight="1" x14ac:dyDescent="0.25">
      <c r="A23" s="33" t="s">
        <v>21</v>
      </c>
      <c r="B23" s="26">
        <v>8520533.9299999997</v>
      </c>
      <c r="C23" s="26">
        <v>143176.49</v>
      </c>
      <c r="D23" s="26">
        <v>0</v>
      </c>
      <c r="E23" s="26">
        <v>0</v>
      </c>
      <c r="F23" s="21">
        <f t="shared" ref="F23:F37" si="0">SUM(B23:E23)</f>
        <v>8663710.4199999999</v>
      </c>
      <c r="G23" s="50"/>
    </row>
    <row r="24" spans="1:7" s="7" customFormat="1" ht="18" customHeight="1" x14ac:dyDescent="0.25">
      <c r="A24" s="33" t="s">
        <v>20</v>
      </c>
      <c r="B24" s="52">
        <v>1526749.68</v>
      </c>
      <c r="C24" s="51">
        <v>0</v>
      </c>
      <c r="D24" s="51">
        <v>0</v>
      </c>
      <c r="E24" s="51">
        <v>0</v>
      </c>
      <c r="F24" s="27">
        <f t="shared" si="0"/>
        <v>1526749.68</v>
      </c>
      <c r="G24" s="50"/>
    </row>
    <row r="25" spans="1:7" s="7" customFormat="1" ht="18" customHeight="1" x14ac:dyDescent="0.25">
      <c r="A25" s="33" t="s">
        <v>19</v>
      </c>
      <c r="B25" s="52">
        <v>6619685.9599999897</v>
      </c>
      <c r="C25" s="17">
        <v>4264737.8499999996</v>
      </c>
      <c r="D25" s="51">
        <v>0</v>
      </c>
      <c r="E25" s="51">
        <v>0</v>
      </c>
      <c r="F25" s="27">
        <f t="shared" si="0"/>
        <v>10884423.809999989</v>
      </c>
      <c r="G25" s="50"/>
    </row>
    <row r="26" spans="1:7" s="7" customFormat="1" ht="18" customHeight="1" x14ac:dyDescent="0.25">
      <c r="A26" s="19" t="s">
        <v>18</v>
      </c>
      <c r="B26" s="52">
        <v>2253684.7799999998</v>
      </c>
      <c r="C26" s="17">
        <v>1017308.21</v>
      </c>
      <c r="D26" s="17">
        <v>2602784.2400000002</v>
      </c>
      <c r="E26" s="51">
        <v>0</v>
      </c>
      <c r="F26" s="27">
        <f t="shared" si="0"/>
        <v>5873777.2300000004</v>
      </c>
      <c r="G26" s="50"/>
    </row>
    <row r="27" spans="1:7" s="7" customFormat="1" ht="18" customHeight="1" x14ac:dyDescent="0.25">
      <c r="A27" s="33" t="s">
        <v>17</v>
      </c>
      <c r="B27" s="52">
        <v>1313141.1200000001</v>
      </c>
      <c r="C27" s="17">
        <v>166895.00999999899</v>
      </c>
      <c r="D27" s="17">
        <v>227374.73</v>
      </c>
      <c r="E27" s="51">
        <v>0</v>
      </c>
      <c r="F27" s="27">
        <f t="shared" si="0"/>
        <v>1707410.8599999992</v>
      </c>
      <c r="G27" s="50"/>
    </row>
    <row r="28" spans="1:7" s="7" customFormat="1" ht="18" customHeight="1" x14ac:dyDescent="0.25">
      <c r="A28" s="33" t="s">
        <v>16</v>
      </c>
      <c r="B28" s="52">
        <v>8092746.8300000001</v>
      </c>
      <c r="C28" s="17">
        <v>338327.33</v>
      </c>
      <c r="D28" s="51">
        <v>0</v>
      </c>
      <c r="E28" s="51">
        <v>0</v>
      </c>
      <c r="F28" s="27">
        <f t="shared" si="0"/>
        <v>8431074.1600000001</v>
      </c>
      <c r="G28" s="50"/>
    </row>
    <row r="29" spans="1:7" s="7" customFormat="1" ht="18" customHeight="1" x14ac:dyDescent="0.25">
      <c r="A29" s="19" t="s">
        <v>15</v>
      </c>
      <c r="B29" s="52">
        <v>3868624.77</v>
      </c>
      <c r="C29" s="17">
        <v>1203210.72</v>
      </c>
      <c r="D29" s="17">
        <v>8180740.4100000001</v>
      </c>
      <c r="E29" s="51">
        <v>0</v>
      </c>
      <c r="F29" s="27">
        <f t="shared" si="0"/>
        <v>13252575.9</v>
      </c>
      <c r="G29" s="50"/>
    </row>
    <row r="30" spans="1:7" s="7" customFormat="1" ht="18" customHeight="1" x14ac:dyDescent="0.25">
      <c r="A30" s="33" t="s">
        <v>14</v>
      </c>
      <c r="B30" s="52">
        <v>20701665.620000001</v>
      </c>
      <c r="C30" s="17">
        <v>9226907.8499999996</v>
      </c>
      <c r="D30" s="17">
        <v>1749200.92</v>
      </c>
      <c r="E30" s="51">
        <v>0</v>
      </c>
      <c r="F30" s="27">
        <f t="shared" si="0"/>
        <v>31677774.390000001</v>
      </c>
      <c r="G30" s="50"/>
    </row>
    <row r="31" spans="1:7" s="7" customFormat="1" ht="18" customHeight="1" x14ac:dyDescent="0.25">
      <c r="A31" s="33" t="s">
        <v>13</v>
      </c>
      <c r="B31" s="52">
        <v>1720012.68</v>
      </c>
      <c r="C31" s="17">
        <v>187006.34</v>
      </c>
      <c r="D31" s="17">
        <v>2399539.6800000002</v>
      </c>
      <c r="E31" s="51">
        <v>0</v>
      </c>
      <c r="F31" s="27">
        <f t="shared" si="0"/>
        <v>4306558.7</v>
      </c>
      <c r="G31" s="50"/>
    </row>
    <row r="32" spans="1:7" s="7" customFormat="1" ht="18" customHeight="1" x14ac:dyDescent="0.25">
      <c r="A32" s="33" t="s">
        <v>12</v>
      </c>
      <c r="B32" s="52">
        <v>1717072.18</v>
      </c>
      <c r="C32" s="51">
        <v>0</v>
      </c>
      <c r="D32" s="51">
        <v>0</v>
      </c>
      <c r="E32" s="51">
        <v>0</v>
      </c>
      <c r="F32" s="27">
        <f t="shared" si="0"/>
        <v>1717072.18</v>
      </c>
      <c r="G32" s="50"/>
    </row>
    <row r="33" spans="1:8" s="7" customFormat="1" ht="18" customHeight="1" x14ac:dyDescent="0.25">
      <c r="A33" s="19" t="s">
        <v>11</v>
      </c>
      <c r="B33" s="52">
        <v>886964.77</v>
      </c>
      <c r="C33" s="17">
        <v>-3780.85</v>
      </c>
      <c r="D33" s="51">
        <v>0</v>
      </c>
      <c r="E33" s="51">
        <v>0</v>
      </c>
      <c r="F33" s="27">
        <f t="shared" si="0"/>
        <v>883183.92</v>
      </c>
      <c r="G33" s="50"/>
      <c r="H33" s="44"/>
    </row>
    <row r="34" spans="1:8" s="7" customFormat="1" ht="18" customHeight="1" x14ac:dyDescent="0.25">
      <c r="A34" s="19" t="s">
        <v>348</v>
      </c>
      <c r="B34" s="52">
        <v>10915874.960000001</v>
      </c>
      <c r="C34" s="51">
        <v>0</v>
      </c>
      <c r="D34" s="51">
        <v>0</v>
      </c>
      <c r="E34" s="51">
        <v>0</v>
      </c>
      <c r="F34" s="27">
        <f t="shared" si="0"/>
        <v>10915874.960000001</v>
      </c>
      <c r="G34" s="50"/>
      <c r="H34" s="44"/>
    </row>
    <row r="35" spans="1:8" s="7" customFormat="1" ht="18" customHeight="1" x14ac:dyDescent="0.25">
      <c r="A35" s="33" t="s">
        <v>10</v>
      </c>
      <c r="B35" s="52">
        <v>17698921.539999999</v>
      </c>
      <c r="C35" s="17">
        <v>3863234.98</v>
      </c>
      <c r="D35" s="17">
        <v>284926.69999999902</v>
      </c>
      <c r="E35" s="51">
        <v>0</v>
      </c>
      <c r="F35" s="27">
        <f t="shared" si="0"/>
        <v>21847083.219999999</v>
      </c>
      <c r="G35" s="50"/>
      <c r="H35" s="44"/>
    </row>
    <row r="36" spans="1:8" s="7" customFormat="1" ht="18" customHeight="1" x14ac:dyDescent="0.25">
      <c r="A36" s="33" t="s">
        <v>9</v>
      </c>
      <c r="B36" s="52">
        <v>0</v>
      </c>
      <c r="C36" s="51">
        <v>0</v>
      </c>
      <c r="D36" s="51">
        <v>0</v>
      </c>
      <c r="E36" s="51">
        <v>0</v>
      </c>
      <c r="F36" s="27">
        <f t="shared" si="0"/>
        <v>0</v>
      </c>
      <c r="G36" s="50"/>
      <c r="H36" s="44"/>
    </row>
    <row r="37" spans="1:8" s="7" customFormat="1" ht="18" customHeight="1" x14ac:dyDescent="0.25">
      <c r="A37" s="33" t="s">
        <v>8</v>
      </c>
      <c r="B37" s="23">
        <v>5145981.47</v>
      </c>
      <c r="C37" s="53">
        <v>-39966.550000000199</v>
      </c>
      <c r="D37" s="24">
        <v>0</v>
      </c>
      <c r="E37" s="24">
        <v>0</v>
      </c>
      <c r="F37" s="28">
        <f t="shared" si="0"/>
        <v>5106014.92</v>
      </c>
      <c r="G37" s="50"/>
      <c r="H37" s="44"/>
    </row>
    <row r="38" spans="1:8" s="7" customFormat="1" ht="18" customHeight="1" x14ac:dyDescent="0.25">
      <c r="A38" s="29" t="s">
        <v>7</v>
      </c>
      <c r="B38" s="26">
        <f>SUM(B21:B37)</f>
        <v>167144028.2599999</v>
      </c>
      <c r="C38" s="26">
        <f>SUM(C21:C37)</f>
        <v>33827941.889999896</v>
      </c>
      <c r="D38" s="26">
        <f>SUM(D21:D37)</f>
        <v>15444566.68</v>
      </c>
      <c r="E38" s="26">
        <f>SUM(E21:E37)</f>
        <v>0</v>
      </c>
      <c r="F38" s="21">
        <f>SUM(F21:F37)</f>
        <v>216416536.82999974</v>
      </c>
      <c r="G38" s="50"/>
      <c r="H38" s="44"/>
    </row>
    <row r="39" spans="1:8" s="7" customFormat="1" ht="12" customHeight="1" x14ac:dyDescent="0.25">
      <c r="A39" s="33"/>
      <c r="B39" s="17"/>
      <c r="C39" s="17"/>
      <c r="D39" s="17"/>
      <c r="E39" s="17"/>
      <c r="F39" s="18"/>
      <c r="G39" s="50"/>
      <c r="H39" s="44"/>
    </row>
    <row r="40" spans="1:8" s="7" customFormat="1" ht="18" customHeight="1" x14ac:dyDescent="0.25">
      <c r="A40" s="38" t="s">
        <v>6</v>
      </c>
      <c r="B40" s="26">
        <f>B12-B38</f>
        <v>24191931.989999086</v>
      </c>
      <c r="C40" s="26">
        <f>C12-C38</f>
        <v>5105095.3800000921</v>
      </c>
      <c r="D40" s="26">
        <f>D12-D38</f>
        <v>-15444566.68</v>
      </c>
      <c r="E40" s="26">
        <f>E12-E38</f>
        <v>0</v>
      </c>
      <c r="F40" s="21">
        <f>F12-F38</f>
        <v>13852460.689999253</v>
      </c>
      <c r="G40" s="50"/>
      <c r="H40" s="54"/>
    </row>
    <row r="41" spans="1:8" s="7" customFormat="1" ht="13.5" customHeight="1" x14ac:dyDescent="0.25">
      <c r="A41" s="33"/>
      <c r="B41" s="17"/>
      <c r="C41" s="17"/>
      <c r="D41" s="17"/>
      <c r="E41" s="17"/>
      <c r="F41" s="18"/>
      <c r="G41" s="50"/>
      <c r="H41" s="44"/>
    </row>
    <row r="42" spans="1:8" s="7" customFormat="1" ht="18" customHeight="1" x14ac:dyDescent="0.25">
      <c r="A42" s="38" t="s">
        <v>5</v>
      </c>
      <c r="B42" s="17"/>
      <c r="C42" s="17"/>
      <c r="D42" s="17"/>
      <c r="E42" s="17"/>
      <c r="F42" s="18"/>
      <c r="G42" s="50"/>
      <c r="H42" s="44"/>
    </row>
    <row r="43" spans="1:8" s="7" customFormat="1" ht="18" customHeight="1" x14ac:dyDescent="0.25">
      <c r="A43" s="33" t="s">
        <v>4</v>
      </c>
      <c r="B43" s="26">
        <v>0</v>
      </c>
      <c r="C43" s="26">
        <v>0</v>
      </c>
      <c r="D43" s="26">
        <v>0</v>
      </c>
      <c r="E43" s="26">
        <v>-6584322.2999999998</v>
      </c>
      <c r="F43" s="21">
        <f>SUM(B43:E43)</f>
        <v>-6584322.2999999998</v>
      </c>
      <c r="G43" s="50"/>
      <c r="H43" s="44"/>
    </row>
    <row r="44" spans="1:8" s="7" customFormat="1" ht="18" customHeight="1" x14ac:dyDescent="0.25">
      <c r="A44" s="55" t="s">
        <v>3</v>
      </c>
      <c r="B44" s="52">
        <v>0</v>
      </c>
      <c r="C44" s="51">
        <v>0</v>
      </c>
      <c r="D44" s="51">
        <v>0</v>
      </c>
      <c r="E44" s="51">
        <v>19663447.420000002</v>
      </c>
      <c r="F44" s="27">
        <f>SUM(B44:E44)</f>
        <v>19663447.420000002</v>
      </c>
      <c r="G44" s="50"/>
      <c r="H44" s="44"/>
    </row>
    <row r="45" spans="1:8" s="7" customFormat="1" ht="18" customHeight="1" x14ac:dyDescent="0.25">
      <c r="A45" s="55" t="s">
        <v>2</v>
      </c>
      <c r="B45" s="23">
        <v>0</v>
      </c>
      <c r="C45" s="24">
        <v>0</v>
      </c>
      <c r="D45" s="24">
        <v>0</v>
      </c>
      <c r="E45" s="24">
        <v>0</v>
      </c>
      <c r="F45" s="28">
        <v>0</v>
      </c>
      <c r="G45" s="50"/>
      <c r="H45" s="44"/>
    </row>
    <row r="46" spans="1:8" s="7" customFormat="1" ht="18" customHeight="1" x14ac:dyDescent="0.25">
      <c r="A46" s="38" t="s">
        <v>1</v>
      </c>
      <c r="B46" s="26">
        <f>SUM(B43:B45)</f>
        <v>0</v>
      </c>
      <c r="C46" s="26">
        <f>SUM(C43:C45)</f>
        <v>0</v>
      </c>
      <c r="D46" s="26">
        <f>SUM(D43:D45)</f>
        <v>0</v>
      </c>
      <c r="E46" s="26">
        <f>SUM(E43:E45)</f>
        <v>13079125.120000001</v>
      </c>
      <c r="F46" s="21">
        <f>SUM(F43:F45)</f>
        <v>13079125.120000001</v>
      </c>
      <c r="G46" s="50"/>
      <c r="H46" s="44"/>
    </row>
    <row r="47" spans="1:8" s="7" customFormat="1" ht="18" customHeight="1" x14ac:dyDescent="0.25">
      <c r="A47" s="33"/>
      <c r="B47" s="17"/>
      <c r="C47" s="17"/>
      <c r="D47" s="17"/>
      <c r="E47" s="17"/>
      <c r="F47" s="18"/>
      <c r="G47" s="50"/>
      <c r="H47" s="44"/>
    </row>
    <row r="48" spans="1:8" s="7" customFormat="1" ht="18" customHeight="1" x14ac:dyDescent="0.35">
      <c r="A48" s="56" t="s">
        <v>0</v>
      </c>
      <c r="B48" s="57">
        <f>B40-B46</f>
        <v>24191931.989999086</v>
      </c>
      <c r="C48" s="57">
        <f>C40-C46</f>
        <v>5105095.3800000921</v>
      </c>
      <c r="D48" s="57">
        <f>D40-D46</f>
        <v>-15444566.68</v>
      </c>
      <c r="E48" s="57">
        <f>E40-E46</f>
        <v>-13079125.120000001</v>
      </c>
      <c r="F48" s="58">
        <f>F40-F46</f>
        <v>773335.56999925151</v>
      </c>
      <c r="G48" s="50"/>
      <c r="H48" s="44"/>
    </row>
    <row r="49" spans="1:7" s="7" customFormat="1" ht="9.9499999999999993" customHeight="1" x14ac:dyDescent="0.25">
      <c r="A49" s="59"/>
      <c r="B49" s="60"/>
      <c r="C49" s="60"/>
      <c r="D49" s="60"/>
      <c r="E49" s="60"/>
      <c r="F49" s="61"/>
      <c r="G49" s="50"/>
    </row>
    <row r="50" spans="1:7" s="7" customFormat="1" ht="18" customHeight="1" x14ac:dyDescent="0.25">
      <c r="B50" s="44"/>
      <c r="C50" s="44"/>
      <c r="D50" s="44"/>
      <c r="E50" s="44"/>
      <c r="F50" s="44"/>
      <c r="G50" s="50"/>
    </row>
    <row r="51" spans="1:7" s="7" customFormat="1" ht="18" customHeight="1" x14ac:dyDescent="0.25">
      <c r="B51" s="44"/>
      <c r="C51" s="44"/>
      <c r="D51" s="44"/>
      <c r="E51" s="44"/>
      <c r="F51" s="44"/>
      <c r="G51" s="50"/>
    </row>
    <row r="52" spans="1:7" s="7" customFormat="1" ht="18" customHeight="1" x14ac:dyDescent="0.25">
      <c r="B52" s="44"/>
      <c r="C52" s="44"/>
      <c r="D52" s="44"/>
      <c r="E52" s="44"/>
      <c r="F52" s="44"/>
      <c r="G52" s="50"/>
    </row>
    <row r="53" spans="1:7" s="7" customFormat="1" ht="18" customHeight="1" x14ac:dyDescent="0.25">
      <c r="B53" s="44"/>
      <c r="C53" s="44"/>
      <c r="D53" s="44"/>
      <c r="E53" s="44"/>
      <c r="F53" s="44"/>
      <c r="G53" s="50"/>
    </row>
    <row r="54" spans="1:7" s="7" customFormat="1" ht="18" customHeight="1" x14ac:dyDescent="0.25">
      <c r="B54" s="44"/>
      <c r="C54" s="44"/>
      <c r="D54" s="44"/>
      <c r="E54" s="44"/>
      <c r="F54" s="44"/>
      <c r="G54" s="50"/>
    </row>
    <row r="55" spans="1:7" s="7" customFormat="1" ht="18" customHeight="1" x14ac:dyDescent="0.25">
      <c r="B55" s="44"/>
      <c r="C55" s="44"/>
      <c r="D55" s="44"/>
      <c r="E55" s="44"/>
      <c r="F55" s="44"/>
      <c r="G55" s="50"/>
    </row>
    <row r="56" spans="1:7" s="7" customFormat="1" ht="18" customHeight="1" x14ac:dyDescent="0.25">
      <c r="B56" s="44"/>
      <c r="C56" s="44"/>
      <c r="D56" s="44"/>
      <c r="E56" s="44"/>
      <c r="F56" s="44"/>
      <c r="G56" s="50"/>
    </row>
    <row r="57" spans="1:7" s="7" customFormat="1" ht="18" customHeight="1" x14ac:dyDescent="0.25">
      <c r="B57" s="44"/>
      <c r="C57" s="44"/>
      <c r="D57" s="44"/>
      <c r="E57" s="44"/>
      <c r="F57" s="44"/>
      <c r="G57" s="50"/>
    </row>
    <row r="58" spans="1:7" s="7" customFormat="1" ht="18" customHeight="1" x14ac:dyDescent="0.25">
      <c r="B58" s="44"/>
      <c r="C58" s="44"/>
      <c r="D58" s="44"/>
      <c r="E58" s="44"/>
      <c r="F58" s="44"/>
      <c r="G58" s="50"/>
    </row>
    <row r="59" spans="1:7" s="7" customFormat="1" ht="18" customHeight="1" x14ac:dyDescent="0.25">
      <c r="B59" s="44"/>
      <c r="C59" s="44"/>
      <c r="D59" s="44"/>
      <c r="E59" s="44"/>
      <c r="F59" s="44"/>
      <c r="G59" s="50"/>
    </row>
    <row r="60" spans="1:7" s="7" customFormat="1" ht="18" customHeight="1" x14ac:dyDescent="0.25">
      <c r="B60" s="44"/>
      <c r="C60" s="44"/>
      <c r="D60" s="44"/>
      <c r="E60" s="44"/>
      <c r="F60" s="44"/>
      <c r="G60" s="50"/>
    </row>
    <row r="61" spans="1:7" s="7" customFormat="1" ht="18" customHeight="1" x14ac:dyDescent="0.25">
      <c r="B61" s="44"/>
      <c r="C61" s="44"/>
      <c r="D61" s="44"/>
      <c r="E61" s="44"/>
      <c r="F61" s="44"/>
      <c r="G61" s="50"/>
    </row>
    <row r="62" spans="1:7" s="7" customFormat="1" ht="18" customHeight="1" x14ac:dyDescent="0.25">
      <c r="B62" s="44"/>
      <c r="C62" s="44"/>
      <c r="D62" s="44"/>
      <c r="E62" s="44"/>
      <c r="F62" s="44"/>
      <c r="G62" s="50"/>
    </row>
    <row r="63" spans="1:7" s="7" customFormat="1" ht="18" customHeight="1" x14ac:dyDescent="0.25">
      <c r="B63" s="44"/>
      <c r="C63" s="44"/>
      <c r="D63" s="44"/>
      <c r="E63" s="44"/>
      <c r="F63" s="44"/>
      <c r="G63" s="50"/>
    </row>
    <row r="64" spans="1:7" s="7" customFormat="1" ht="18" customHeight="1" x14ac:dyDescent="0.25">
      <c r="B64" s="44"/>
      <c r="C64" s="44"/>
      <c r="D64" s="44"/>
      <c r="E64" s="44"/>
      <c r="F64" s="44"/>
      <c r="G64" s="50"/>
    </row>
    <row r="65" spans="7:7" s="7" customFormat="1" ht="18" customHeight="1" x14ac:dyDescent="0.25">
      <c r="G65" s="50"/>
    </row>
    <row r="66" spans="7:7" s="7" customFormat="1" ht="18" customHeight="1" x14ac:dyDescent="0.25">
      <c r="G66" s="50"/>
    </row>
    <row r="67" spans="7:7" s="7" customFormat="1" ht="18" customHeight="1" x14ac:dyDescent="0.25">
      <c r="G67" s="50"/>
    </row>
    <row r="68" spans="7:7" s="7" customFormat="1" ht="18" customHeight="1" x14ac:dyDescent="0.25">
      <c r="G68" s="50"/>
    </row>
    <row r="69" spans="7:7" s="7" customFormat="1" ht="18" customHeight="1" x14ac:dyDescent="0.25">
      <c r="G69" s="50"/>
    </row>
  </sheetData>
  <pageMargins left="0.7" right="0.7" top="0.75" bottom="0.75" header="0.3" footer="0.3"/>
  <pageSetup scale="78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4"/>
  <sheetViews>
    <sheetView workbookViewId="0">
      <pane ySplit="4" topLeftCell="A298" activePane="bottomLeft" state="frozen"/>
      <selection pane="bottomLeft" activeCell="A298" sqref="A298"/>
    </sheetView>
  </sheetViews>
  <sheetFormatPr defaultRowHeight="15" outlineLevelCol="1" x14ac:dyDescent="0.25"/>
  <cols>
    <col min="1" max="1" width="60.5703125" customWidth="1"/>
    <col min="2" max="2" width="14.5703125" customWidth="1"/>
    <col min="3" max="3" width="13" customWidth="1"/>
    <col min="4" max="4" width="12.42578125" customWidth="1"/>
    <col min="5" max="5" width="11.28515625" hidden="1" customWidth="1" outlineLevel="1"/>
    <col min="6" max="6" width="11.7109375" hidden="1" customWidth="1" outlineLevel="1"/>
    <col min="7" max="7" width="10.28515625" hidden="1" customWidth="1" outlineLevel="1"/>
    <col min="8" max="8" width="10.7109375" hidden="1" customWidth="1" outlineLevel="1"/>
    <col min="9" max="9" width="14.28515625" customWidth="1" collapsed="1"/>
    <col min="10" max="10" width="10.85546875" bestFit="1" customWidth="1"/>
  </cols>
  <sheetData>
    <row r="1" spans="1:11" x14ac:dyDescent="0.25">
      <c r="A1" s="64" t="s">
        <v>338</v>
      </c>
      <c r="B1" s="64"/>
      <c r="C1" s="64"/>
      <c r="D1" s="64"/>
      <c r="E1" s="64"/>
      <c r="F1" s="64"/>
      <c r="G1" s="64"/>
      <c r="H1" s="64"/>
      <c r="I1" s="64"/>
    </row>
    <row r="2" spans="1:11" x14ac:dyDescent="0.25">
      <c r="A2" s="64" t="s">
        <v>407</v>
      </c>
      <c r="B2" s="64"/>
      <c r="C2" s="64"/>
      <c r="D2" s="64"/>
      <c r="E2" s="64"/>
      <c r="F2" s="64"/>
      <c r="G2" s="64"/>
      <c r="H2" s="64"/>
      <c r="I2" s="64"/>
    </row>
    <row r="3" spans="1:11" x14ac:dyDescent="0.25">
      <c r="A3" s="64" t="str">
        <f>Allocated!A3</f>
        <v>FOR THE MONTH ENDED JULY 31, 2015</v>
      </c>
      <c r="B3" s="64"/>
      <c r="C3" s="64"/>
      <c r="D3" s="64"/>
      <c r="E3" s="64"/>
      <c r="F3" s="64"/>
      <c r="G3" s="64"/>
      <c r="H3" s="64"/>
      <c r="I3" s="64"/>
    </row>
    <row r="4" spans="1:11" ht="24.75" x14ac:dyDescent="0.25">
      <c r="A4" s="120" t="s">
        <v>408</v>
      </c>
      <c r="B4" s="121" t="s">
        <v>35</v>
      </c>
      <c r="C4" s="121" t="s">
        <v>409</v>
      </c>
      <c r="D4" s="121" t="s">
        <v>33</v>
      </c>
      <c r="E4" s="122" t="s">
        <v>410</v>
      </c>
      <c r="F4" s="123" t="s">
        <v>412</v>
      </c>
      <c r="G4" s="122" t="s">
        <v>411</v>
      </c>
      <c r="H4" s="123" t="s">
        <v>413</v>
      </c>
      <c r="I4" s="121" t="s">
        <v>406</v>
      </c>
    </row>
    <row r="5" spans="1:11" x14ac:dyDescent="0.25">
      <c r="A5" s="127"/>
      <c r="B5" s="128"/>
      <c r="C5" s="128"/>
      <c r="D5" s="128"/>
      <c r="E5" s="128"/>
      <c r="F5" s="128"/>
      <c r="G5" s="128"/>
      <c r="H5" s="128"/>
      <c r="I5" s="128"/>
    </row>
    <row r="6" spans="1:11" x14ac:dyDescent="0.25">
      <c r="A6" s="129" t="s">
        <v>36</v>
      </c>
      <c r="B6" s="128"/>
      <c r="C6" s="128"/>
      <c r="D6" s="128"/>
      <c r="E6" s="128"/>
      <c r="F6" s="128"/>
      <c r="G6" s="128"/>
      <c r="H6" s="128"/>
      <c r="I6" s="128"/>
    </row>
    <row r="7" spans="1:11" x14ac:dyDescent="0.25">
      <c r="A7" s="130" t="s">
        <v>37</v>
      </c>
      <c r="B7" s="131"/>
      <c r="C7" s="131"/>
      <c r="D7" s="131"/>
      <c r="E7" s="8"/>
      <c r="F7" s="8"/>
      <c r="G7" s="8"/>
      <c r="H7" s="8"/>
      <c r="I7" s="131"/>
    </row>
    <row r="8" spans="1:11" x14ac:dyDescent="0.25">
      <c r="A8" s="130" t="s">
        <v>38</v>
      </c>
      <c r="B8" s="131">
        <v>76854805.790000007</v>
      </c>
      <c r="C8" s="131">
        <v>0</v>
      </c>
      <c r="D8" s="131">
        <v>0</v>
      </c>
      <c r="E8" s="8">
        <v>0</v>
      </c>
      <c r="F8" s="8">
        <v>76854805.790000007</v>
      </c>
      <c r="G8" s="8">
        <v>0</v>
      </c>
      <c r="H8" s="8">
        <v>0</v>
      </c>
      <c r="I8" s="131">
        <v>76854805.790000007</v>
      </c>
      <c r="J8" s="154"/>
      <c r="K8" s="155"/>
    </row>
    <row r="9" spans="1:11" x14ac:dyDescent="0.25">
      <c r="A9" s="130" t="s">
        <v>39</v>
      </c>
      <c r="B9" s="131">
        <v>87763219.779999897</v>
      </c>
      <c r="C9" s="131">
        <v>0</v>
      </c>
      <c r="D9" s="131">
        <v>0</v>
      </c>
      <c r="E9" s="8">
        <v>0</v>
      </c>
      <c r="F9" s="8">
        <v>87763219.779999897</v>
      </c>
      <c r="G9" s="8">
        <v>0</v>
      </c>
      <c r="H9" s="8">
        <v>0</v>
      </c>
      <c r="I9" s="131">
        <v>87763219.779999897</v>
      </c>
      <c r="J9" s="154"/>
      <c r="K9" s="155"/>
    </row>
    <row r="10" spans="1:11" x14ac:dyDescent="0.25">
      <c r="A10" s="130" t="s">
        <v>40</v>
      </c>
      <c r="B10" s="131">
        <v>1385701.04</v>
      </c>
      <c r="C10" s="131">
        <v>0</v>
      </c>
      <c r="D10" s="131">
        <v>0</v>
      </c>
      <c r="E10" s="8">
        <v>0</v>
      </c>
      <c r="F10" s="8">
        <v>1385701.04</v>
      </c>
      <c r="G10" s="8">
        <v>0</v>
      </c>
      <c r="H10" s="8">
        <v>0</v>
      </c>
      <c r="I10" s="131">
        <v>1385701.04</v>
      </c>
      <c r="J10" s="154"/>
      <c r="K10" s="155"/>
    </row>
    <row r="11" spans="1:11" x14ac:dyDescent="0.25">
      <c r="A11" s="130" t="s">
        <v>41</v>
      </c>
      <c r="B11" s="131">
        <v>0</v>
      </c>
      <c r="C11" s="131">
        <v>20610621.859999999</v>
      </c>
      <c r="D11" s="131">
        <v>0</v>
      </c>
      <c r="E11" s="8">
        <v>0</v>
      </c>
      <c r="F11" s="8">
        <v>0</v>
      </c>
      <c r="G11" s="8">
        <v>0</v>
      </c>
      <c r="H11" s="8">
        <v>20610621.859999999</v>
      </c>
      <c r="I11" s="131">
        <v>20610621.859999999</v>
      </c>
      <c r="J11" s="154"/>
      <c r="K11" s="155"/>
    </row>
    <row r="12" spans="1:11" x14ac:dyDescent="0.25">
      <c r="A12" s="130" t="s">
        <v>42</v>
      </c>
      <c r="B12" s="131">
        <v>0</v>
      </c>
      <c r="C12" s="131">
        <v>14055713.16</v>
      </c>
      <c r="D12" s="131">
        <v>0</v>
      </c>
      <c r="E12" s="8">
        <v>0</v>
      </c>
      <c r="F12" s="8">
        <v>0</v>
      </c>
      <c r="G12" s="8">
        <v>0</v>
      </c>
      <c r="H12" s="8">
        <v>14055713.16</v>
      </c>
      <c r="I12" s="131">
        <v>14055713.16</v>
      </c>
      <c r="J12" s="154"/>
      <c r="K12" s="155"/>
    </row>
    <row r="13" spans="1:11" x14ac:dyDescent="0.25">
      <c r="A13" s="130" t="s">
        <v>43</v>
      </c>
      <c r="B13" s="131">
        <v>0</v>
      </c>
      <c r="C13" s="131">
        <v>1475490.53</v>
      </c>
      <c r="D13" s="131">
        <v>0</v>
      </c>
      <c r="E13" s="8">
        <v>0</v>
      </c>
      <c r="F13" s="8">
        <v>0</v>
      </c>
      <c r="G13" s="8">
        <v>0</v>
      </c>
      <c r="H13" s="8">
        <v>1475490.53</v>
      </c>
      <c r="I13" s="131">
        <v>1475490.53</v>
      </c>
      <c r="J13" s="154"/>
      <c r="K13" s="155"/>
    </row>
    <row r="14" spans="1:11" x14ac:dyDescent="0.25">
      <c r="A14" s="130" t="s">
        <v>44</v>
      </c>
      <c r="B14" s="131">
        <v>166003726.609999</v>
      </c>
      <c r="C14" s="131">
        <v>36141825.549999997</v>
      </c>
      <c r="D14" s="131">
        <v>0</v>
      </c>
      <c r="E14" s="8">
        <v>0</v>
      </c>
      <c r="F14" s="8">
        <v>166003726.609999</v>
      </c>
      <c r="G14" s="8">
        <v>0</v>
      </c>
      <c r="H14" s="8">
        <v>36141825.549999997</v>
      </c>
      <c r="I14" s="131">
        <v>202145552.15999901</v>
      </c>
      <c r="J14" s="154"/>
      <c r="K14" s="155"/>
    </row>
    <row r="15" spans="1:11" x14ac:dyDescent="0.25">
      <c r="A15" s="132" t="s">
        <v>45</v>
      </c>
      <c r="B15" s="131"/>
      <c r="C15" s="131"/>
      <c r="D15" s="131"/>
      <c r="E15" s="8"/>
      <c r="F15" s="8"/>
      <c r="G15" s="8"/>
      <c r="H15" s="8"/>
      <c r="I15" s="131"/>
      <c r="J15" s="154"/>
      <c r="K15" s="155"/>
    </row>
    <row r="16" spans="1:11" x14ac:dyDescent="0.25">
      <c r="A16" s="130" t="s">
        <v>46</v>
      </c>
      <c r="B16" s="133">
        <v>14372.88</v>
      </c>
      <c r="C16" s="133">
        <v>0</v>
      </c>
      <c r="D16" s="133">
        <v>0</v>
      </c>
      <c r="E16" s="4">
        <v>0</v>
      </c>
      <c r="F16" s="4">
        <v>14372.88</v>
      </c>
      <c r="G16" s="4">
        <v>0</v>
      </c>
      <c r="H16" s="4">
        <v>0</v>
      </c>
      <c r="I16" s="133">
        <v>14372.88</v>
      </c>
      <c r="J16" s="154"/>
      <c r="K16" s="155"/>
    </row>
    <row r="17" spans="1:11" x14ac:dyDescent="0.25">
      <c r="A17" s="129" t="s">
        <v>47</v>
      </c>
      <c r="B17" s="131">
        <v>14372.88</v>
      </c>
      <c r="C17" s="131">
        <v>0</v>
      </c>
      <c r="D17" s="131">
        <v>0</v>
      </c>
      <c r="E17" s="7">
        <v>0</v>
      </c>
      <c r="F17" s="7">
        <v>14372.88</v>
      </c>
      <c r="G17" s="7">
        <v>0</v>
      </c>
      <c r="H17" s="7">
        <v>0</v>
      </c>
      <c r="I17" s="131">
        <v>14372.88</v>
      </c>
      <c r="J17" s="154"/>
      <c r="K17" s="155"/>
    </row>
    <row r="18" spans="1:11" x14ac:dyDescent="0.25">
      <c r="A18" s="132" t="s">
        <v>48</v>
      </c>
      <c r="B18" s="131"/>
      <c r="C18" s="131"/>
      <c r="D18" s="131"/>
      <c r="E18" s="8"/>
      <c r="F18" s="8"/>
      <c r="G18" s="8"/>
      <c r="H18" s="8"/>
      <c r="I18" s="131"/>
      <c r="J18" s="154"/>
      <c r="K18" s="155"/>
    </row>
    <row r="19" spans="1:11" x14ac:dyDescent="0.25">
      <c r="A19" s="130" t="s">
        <v>49</v>
      </c>
      <c r="B19" s="133">
        <v>5509488.9399999902</v>
      </c>
      <c r="C19" s="133">
        <v>0</v>
      </c>
      <c r="D19" s="133">
        <v>0</v>
      </c>
      <c r="E19" s="4">
        <v>0</v>
      </c>
      <c r="F19" s="4">
        <v>5509488.9399999902</v>
      </c>
      <c r="G19" s="4">
        <v>0</v>
      </c>
      <c r="H19" s="4">
        <v>0</v>
      </c>
      <c r="I19" s="133">
        <v>5509488.9399999902</v>
      </c>
      <c r="J19" s="154"/>
      <c r="K19" s="155"/>
    </row>
    <row r="20" spans="1:11" x14ac:dyDescent="0.25">
      <c r="A20" s="129" t="s">
        <v>50</v>
      </c>
      <c r="B20" s="131">
        <v>19851796.940000001</v>
      </c>
      <c r="C20" s="131">
        <v>0</v>
      </c>
      <c r="D20" s="131">
        <v>0</v>
      </c>
      <c r="E20" s="7">
        <v>0</v>
      </c>
      <c r="F20" s="4">
        <v>19851796.940000001</v>
      </c>
      <c r="G20" s="7">
        <v>0</v>
      </c>
      <c r="H20" s="7">
        <v>0</v>
      </c>
      <c r="I20" s="131">
        <v>19851796.940000001</v>
      </c>
      <c r="J20" s="154"/>
      <c r="K20" s="155"/>
    </row>
    <row r="21" spans="1:11" x14ac:dyDescent="0.25">
      <c r="A21" s="130" t="s">
        <v>51</v>
      </c>
      <c r="B21" s="131">
        <v>25361285.879999999</v>
      </c>
      <c r="C21" s="131">
        <v>0</v>
      </c>
      <c r="D21" s="131">
        <v>0</v>
      </c>
      <c r="E21" s="8">
        <v>0</v>
      </c>
      <c r="F21" s="8">
        <v>25361285.879999999</v>
      </c>
      <c r="G21" s="8">
        <v>0</v>
      </c>
      <c r="H21" s="8">
        <v>0</v>
      </c>
      <c r="I21" s="131">
        <v>25361285.879999999</v>
      </c>
      <c r="J21" s="154"/>
      <c r="K21" s="155"/>
    </row>
    <row r="22" spans="1:11" x14ac:dyDescent="0.25">
      <c r="A22" s="132" t="s">
        <v>52</v>
      </c>
      <c r="B22" s="131"/>
      <c r="C22" s="131"/>
      <c r="D22" s="131"/>
      <c r="E22" s="8"/>
      <c r="F22" s="8"/>
      <c r="G22" s="8"/>
      <c r="H22" s="8"/>
      <c r="I22" s="131"/>
      <c r="J22" s="154"/>
      <c r="K22" s="155"/>
    </row>
    <row r="23" spans="1:11" x14ac:dyDescent="0.25">
      <c r="A23" s="130" t="s">
        <v>53</v>
      </c>
      <c r="B23" s="133">
        <v>0</v>
      </c>
      <c r="C23" s="133">
        <v>0</v>
      </c>
      <c r="D23" s="133">
        <v>0</v>
      </c>
      <c r="E23" s="4">
        <v>0</v>
      </c>
      <c r="F23" s="4">
        <v>0</v>
      </c>
      <c r="G23" s="4">
        <v>0</v>
      </c>
      <c r="H23" s="4">
        <v>0</v>
      </c>
      <c r="I23" s="133">
        <v>0</v>
      </c>
      <c r="J23" s="154"/>
      <c r="K23" s="155"/>
    </row>
    <row r="24" spans="1:11" x14ac:dyDescent="0.25">
      <c r="A24" s="130" t="s">
        <v>54</v>
      </c>
      <c r="B24" s="131">
        <v>241795.73</v>
      </c>
      <c r="C24" s="131">
        <v>0</v>
      </c>
      <c r="D24" s="131">
        <v>0</v>
      </c>
      <c r="E24" s="7">
        <v>0</v>
      </c>
      <c r="F24" s="7">
        <v>241795.73</v>
      </c>
      <c r="G24" s="7">
        <v>0</v>
      </c>
      <c r="H24" s="7">
        <v>0</v>
      </c>
      <c r="I24" s="131">
        <v>241795.73</v>
      </c>
      <c r="J24" s="154"/>
      <c r="K24" s="155"/>
    </row>
    <row r="25" spans="1:11" x14ac:dyDescent="0.25">
      <c r="A25" s="130" t="s">
        <v>55</v>
      </c>
      <c r="B25" s="131">
        <v>1064777.92</v>
      </c>
      <c r="C25" s="131">
        <v>0</v>
      </c>
      <c r="D25" s="131">
        <v>0</v>
      </c>
      <c r="E25" s="8">
        <v>0</v>
      </c>
      <c r="F25" s="8">
        <v>1064777.92</v>
      </c>
      <c r="G25" s="8">
        <v>0</v>
      </c>
      <c r="H25" s="8">
        <v>0</v>
      </c>
      <c r="I25" s="131">
        <v>1064777.92</v>
      </c>
      <c r="J25" s="154"/>
      <c r="K25" s="155"/>
    </row>
    <row r="26" spans="1:11" x14ac:dyDescent="0.25">
      <c r="A26" s="130" t="s">
        <v>56</v>
      </c>
      <c r="B26" s="131">
        <v>1435406.88</v>
      </c>
      <c r="C26" s="131">
        <v>0</v>
      </c>
      <c r="D26" s="131">
        <v>0</v>
      </c>
      <c r="E26" s="8">
        <v>0</v>
      </c>
      <c r="F26" s="8">
        <v>1435406.88</v>
      </c>
      <c r="G26" s="8">
        <v>0</v>
      </c>
      <c r="H26" s="8">
        <v>0</v>
      </c>
      <c r="I26" s="131">
        <v>1435406.88</v>
      </c>
      <c r="J26" s="154"/>
      <c r="K26" s="155"/>
    </row>
    <row r="27" spans="1:11" x14ac:dyDescent="0.25">
      <c r="A27" s="130" t="s">
        <v>57</v>
      </c>
      <c r="B27" s="131">
        <v>825433.45</v>
      </c>
      <c r="C27" s="131">
        <v>0</v>
      </c>
      <c r="D27" s="131">
        <v>0</v>
      </c>
      <c r="E27" s="8">
        <v>0</v>
      </c>
      <c r="F27" s="8">
        <v>825433.45</v>
      </c>
      <c r="G27" s="8">
        <v>0</v>
      </c>
      <c r="H27" s="8">
        <v>0</v>
      </c>
      <c r="I27" s="131">
        <v>825433.45</v>
      </c>
      <c r="J27" s="154"/>
      <c r="K27" s="155"/>
    </row>
    <row r="28" spans="1:11" x14ac:dyDescent="0.25">
      <c r="A28" s="130" t="s">
        <v>416</v>
      </c>
      <c r="B28" s="131">
        <v>0</v>
      </c>
      <c r="C28" s="131">
        <v>0</v>
      </c>
      <c r="D28" s="131">
        <v>0</v>
      </c>
      <c r="E28" s="8">
        <v>0</v>
      </c>
      <c r="F28" s="8">
        <v>0</v>
      </c>
      <c r="G28" s="8">
        <v>0</v>
      </c>
      <c r="H28" s="8">
        <v>0</v>
      </c>
      <c r="I28" s="131">
        <v>0</v>
      </c>
      <c r="J28" s="154"/>
      <c r="K28" s="155"/>
    </row>
    <row r="29" spans="1:11" x14ac:dyDescent="0.25">
      <c r="A29" s="130" t="s">
        <v>415</v>
      </c>
      <c r="B29" s="131">
        <v>-3610839.0999999898</v>
      </c>
      <c r="C29" s="131">
        <v>0</v>
      </c>
      <c r="D29" s="131">
        <v>0</v>
      </c>
      <c r="E29" s="8">
        <v>0</v>
      </c>
      <c r="F29" s="8">
        <v>-3610839.0999999898</v>
      </c>
      <c r="G29" s="8">
        <v>0</v>
      </c>
      <c r="H29" s="8">
        <v>0</v>
      </c>
      <c r="I29" s="131">
        <v>-3610839.0999999898</v>
      </c>
      <c r="J29" s="154"/>
      <c r="K29" s="155"/>
    </row>
    <row r="30" spans="1:11" x14ac:dyDescent="0.25">
      <c r="A30" s="130" t="s">
        <v>58</v>
      </c>
      <c r="B30" s="131">
        <v>0</v>
      </c>
      <c r="C30" s="131">
        <v>121499.79</v>
      </c>
      <c r="D30" s="131">
        <v>0</v>
      </c>
      <c r="E30" s="8">
        <v>0</v>
      </c>
      <c r="F30" s="8">
        <v>0</v>
      </c>
      <c r="G30" s="8">
        <v>0</v>
      </c>
      <c r="H30" s="8">
        <v>121499.79</v>
      </c>
      <c r="I30" s="131">
        <v>121499.79</v>
      </c>
      <c r="J30" s="154"/>
      <c r="K30" s="155"/>
    </row>
    <row r="31" spans="1:11" x14ac:dyDescent="0.25">
      <c r="A31" s="130" t="s">
        <v>59</v>
      </c>
      <c r="B31" s="131">
        <v>0</v>
      </c>
      <c r="C31" s="131">
        <v>154562.99</v>
      </c>
      <c r="D31" s="131">
        <v>0</v>
      </c>
      <c r="E31" s="8">
        <v>0</v>
      </c>
      <c r="F31" s="8">
        <v>0</v>
      </c>
      <c r="G31" s="8">
        <v>0</v>
      </c>
      <c r="H31" s="8">
        <v>154562.99</v>
      </c>
      <c r="I31" s="131">
        <v>154562.99</v>
      </c>
      <c r="J31" s="154"/>
      <c r="K31" s="155"/>
    </row>
    <row r="32" spans="1:11" x14ac:dyDescent="0.25">
      <c r="A32" s="130" t="s">
        <v>60</v>
      </c>
      <c r="B32" s="131">
        <v>0</v>
      </c>
      <c r="C32" s="131">
        <v>81681.5</v>
      </c>
      <c r="D32" s="131">
        <v>0</v>
      </c>
      <c r="E32" s="8">
        <v>0</v>
      </c>
      <c r="F32" s="8">
        <v>0</v>
      </c>
      <c r="G32" s="8">
        <v>0</v>
      </c>
      <c r="H32" s="8">
        <v>81681.5</v>
      </c>
      <c r="I32" s="131">
        <v>81681.5</v>
      </c>
      <c r="J32" s="154"/>
      <c r="K32" s="155"/>
    </row>
    <row r="33" spans="1:11" x14ac:dyDescent="0.25">
      <c r="A33" s="130" t="s">
        <v>61</v>
      </c>
      <c r="B33" s="131">
        <v>0</v>
      </c>
      <c r="C33" s="131">
        <v>594163.85</v>
      </c>
      <c r="D33" s="131">
        <v>0</v>
      </c>
      <c r="E33" s="8">
        <v>0</v>
      </c>
      <c r="F33" s="8">
        <v>0</v>
      </c>
      <c r="G33" s="8">
        <v>0</v>
      </c>
      <c r="H33" s="8">
        <v>594163.85</v>
      </c>
      <c r="I33" s="131">
        <v>594163.85</v>
      </c>
      <c r="J33" s="154"/>
      <c r="K33" s="155"/>
    </row>
    <row r="34" spans="1:11" x14ac:dyDescent="0.25">
      <c r="A34" s="132" t="s">
        <v>62</v>
      </c>
      <c r="B34" s="131">
        <v>0</v>
      </c>
      <c r="C34" s="131">
        <v>1839303.59</v>
      </c>
      <c r="D34" s="131">
        <v>0</v>
      </c>
      <c r="E34" s="8">
        <v>0</v>
      </c>
      <c r="F34" s="8">
        <v>0</v>
      </c>
      <c r="G34" s="8">
        <v>0</v>
      </c>
      <c r="H34" s="8">
        <v>1839303.59</v>
      </c>
      <c r="I34" s="131">
        <v>1839303.59</v>
      </c>
      <c r="J34" s="154"/>
      <c r="K34" s="155"/>
    </row>
    <row r="35" spans="1:11" x14ac:dyDescent="0.25">
      <c r="A35" s="130" t="s">
        <v>63</v>
      </c>
      <c r="B35" s="133">
        <v>-43425.120000000097</v>
      </c>
      <c r="C35" s="133">
        <v>2791211.71999999</v>
      </c>
      <c r="D35" s="133">
        <v>0</v>
      </c>
      <c r="E35" s="4">
        <v>0</v>
      </c>
      <c r="F35" s="4">
        <v>-43425.120000000097</v>
      </c>
      <c r="G35" s="4">
        <v>0</v>
      </c>
      <c r="H35" s="4">
        <v>2791211.71999999</v>
      </c>
      <c r="I35" s="133">
        <v>2747786.5999999898</v>
      </c>
      <c r="J35" s="154"/>
      <c r="K35" s="155"/>
    </row>
    <row r="36" spans="1:11" ht="15.75" thickBot="1" x14ac:dyDescent="0.3">
      <c r="A36" s="134" t="s">
        <v>64</v>
      </c>
      <c r="B36" s="135">
        <v>191335960.24999899</v>
      </c>
      <c r="C36" s="135">
        <v>38933037.269999899</v>
      </c>
      <c r="D36" s="135">
        <v>0</v>
      </c>
      <c r="E36" s="5">
        <v>0</v>
      </c>
      <c r="F36" s="5">
        <v>191335960.24999899</v>
      </c>
      <c r="G36" s="5">
        <v>0</v>
      </c>
      <c r="H36" s="5">
        <v>38933037.269999899</v>
      </c>
      <c r="I36" s="135">
        <v>230268997.519999</v>
      </c>
      <c r="J36" s="154"/>
      <c r="K36" s="155"/>
    </row>
    <row r="37" spans="1:11" ht="15.75" thickTop="1" x14ac:dyDescent="0.25">
      <c r="A37" s="127"/>
      <c r="B37" s="136"/>
      <c r="C37" s="136"/>
      <c r="D37" s="136"/>
      <c r="E37" s="7"/>
      <c r="F37" s="7"/>
      <c r="G37" s="7"/>
      <c r="H37" s="7"/>
      <c r="I37" s="136"/>
      <c r="J37" s="154"/>
      <c r="K37" s="155"/>
    </row>
    <row r="38" spans="1:11" x14ac:dyDescent="0.25">
      <c r="A38" s="137" t="s">
        <v>65</v>
      </c>
      <c r="B38" s="131"/>
      <c r="C38" s="131"/>
      <c r="D38" s="131"/>
      <c r="E38" s="7"/>
      <c r="F38" s="7"/>
      <c r="G38" s="7"/>
      <c r="H38" s="7"/>
      <c r="I38" s="131"/>
      <c r="J38" s="154"/>
      <c r="K38" s="155"/>
    </row>
    <row r="39" spans="1:11" x14ac:dyDescent="0.25">
      <c r="A39" s="138" t="s">
        <v>66</v>
      </c>
      <c r="B39" s="131"/>
      <c r="C39" s="131"/>
      <c r="D39" s="131"/>
      <c r="E39" s="7"/>
      <c r="F39" s="7"/>
      <c r="G39" s="7"/>
      <c r="H39" s="7"/>
      <c r="I39" s="131"/>
      <c r="J39" s="154"/>
      <c r="K39" s="155"/>
    </row>
    <row r="40" spans="1:11" x14ac:dyDescent="0.25">
      <c r="A40" s="139" t="s">
        <v>67</v>
      </c>
      <c r="B40" s="131">
        <v>8079507.7000000002</v>
      </c>
      <c r="C40" s="131">
        <v>0</v>
      </c>
      <c r="D40" s="131">
        <v>0</v>
      </c>
      <c r="E40" s="8">
        <v>0</v>
      </c>
      <c r="F40" s="8">
        <v>8079507.7000000002</v>
      </c>
      <c r="G40" s="8">
        <v>0</v>
      </c>
      <c r="H40" s="8">
        <v>0</v>
      </c>
      <c r="I40" s="131">
        <v>8079507.7000000002</v>
      </c>
      <c r="J40" s="154"/>
      <c r="K40" s="155"/>
    </row>
    <row r="41" spans="1:11" x14ac:dyDescent="0.25">
      <c r="A41" s="140" t="s">
        <v>68</v>
      </c>
      <c r="B41" s="131">
        <v>18728797.919999901</v>
      </c>
      <c r="C41" s="131">
        <v>0</v>
      </c>
      <c r="D41" s="131">
        <v>0</v>
      </c>
      <c r="E41" s="8">
        <v>0</v>
      </c>
      <c r="F41" s="8">
        <v>18728797.919999901</v>
      </c>
      <c r="G41" s="8">
        <v>0</v>
      </c>
      <c r="H41" s="8">
        <v>0</v>
      </c>
      <c r="I41" s="131">
        <v>18728797.919999901</v>
      </c>
      <c r="J41" s="154"/>
      <c r="K41" s="155"/>
    </row>
    <row r="42" spans="1:11" x14ac:dyDescent="0.25">
      <c r="A42" s="139" t="s">
        <v>69</v>
      </c>
      <c r="B42" s="133">
        <v>26808305.6199999</v>
      </c>
      <c r="C42" s="133">
        <v>0</v>
      </c>
      <c r="D42" s="133">
        <v>0</v>
      </c>
      <c r="E42" s="4">
        <v>0</v>
      </c>
      <c r="F42" s="4">
        <v>26808305.6199999</v>
      </c>
      <c r="G42" s="4">
        <v>0</v>
      </c>
      <c r="H42" s="4">
        <v>0</v>
      </c>
      <c r="I42" s="133">
        <v>26808305.6199999</v>
      </c>
      <c r="J42" s="154"/>
      <c r="K42" s="155"/>
    </row>
    <row r="43" spans="1:11" x14ac:dyDescent="0.25">
      <c r="A43" s="138" t="s">
        <v>70</v>
      </c>
      <c r="B43" s="131"/>
      <c r="C43" s="131"/>
      <c r="D43" s="131"/>
      <c r="E43" s="7"/>
      <c r="F43" s="7"/>
      <c r="G43" s="7"/>
      <c r="H43" s="7"/>
      <c r="I43" s="131"/>
      <c r="J43" s="154"/>
      <c r="K43" s="155"/>
    </row>
    <row r="44" spans="1:11" x14ac:dyDescent="0.25">
      <c r="A44" s="139" t="s">
        <v>71</v>
      </c>
      <c r="B44" s="131">
        <v>46032497.219999999</v>
      </c>
      <c r="C44" s="131">
        <v>0</v>
      </c>
      <c r="D44" s="131">
        <v>0</v>
      </c>
      <c r="E44" s="8">
        <v>0</v>
      </c>
      <c r="F44" s="8">
        <v>46032497.219999999</v>
      </c>
      <c r="G44" s="8">
        <v>0</v>
      </c>
      <c r="H44" s="8">
        <v>0</v>
      </c>
      <c r="I44" s="131">
        <v>46032497.219999999</v>
      </c>
      <c r="J44" s="154"/>
      <c r="K44" s="155"/>
    </row>
    <row r="45" spans="1:11" x14ac:dyDescent="0.25">
      <c r="A45" s="139" t="s">
        <v>72</v>
      </c>
      <c r="B45" s="131">
        <v>824778</v>
      </c>
      <c r="C45" s="131">
        <v>0</v>
      </c>
      <c r="D45" s="131">
        <v>0</v>
      </c>
      <c r="E45" s="8">
        <v>0</v>
      </c>
      <c r="F45" s="8">
        <v>824778</v>
      </c>
      <c r="G45" s="8">
        <v>0</v>
      </c>
      <c r="H45" s="8">
        <v>0</v>
      </c>
      <c r="I45" s="131">
        <v>824778</v>
      </c>
      <c r="J45" s="154"/>
      <c r="K45" s="155"/>
    </row>
    <row r="46" spans="1:11" x14ac:dyDescent="0.25">
      <c r="A46" s="139" t="s">
        <v>73</v>
      </c>
      <c r="B46" s="131">
        <v>0</v>
      </c>
      <c r="C46" s="131">
        <v>16026027.9599999</v>
      </c>
      <c r="D46" s="131">
        <v>0</v>
      </c>
      <c r="E46" s="8">
        <v>0</v>
      </c>
      <c r="F46" s="8">
        <v>0</v>
      </c>
      <c r="G46" s="8">
        <v>0</v>
      </c>
      <c r="H46" s="8">
        <v>16026027.9599999</v>
      </c>
      <c r="I46" s="131">
        <v>16026027.9599999</v>
      </c>
      <c r="J46" s="154"/>
      <c r="K46" s="155"/>
    </row>
    <row r="47" spans="1:11" x14ac:dyDescent="0.25">
      <c r="A47" s="139" t="s">
        <v>74</v>
      </c>
      <c r="B47" s="131">
        <v>0</v>
      </c>
      <c r="C47" s="131">
        <v>0</v>
      </c>
      <c r="D47" s="131">
        <v>0</v>
      </c>
      <c r="E47" s="8">
        <v>0</v>
      </c>
      <c r="F47" s="8">
        <v>0</v>
      </c>
      <c r="G47" s="8">
        <v>0</v>
      </c>
      <c r="H47" s="8">
        <v>0</v>
      </c>
      <c r="I47" s="131">
        <v>0</v>
      </c>
      <c r="J47" s="154"/>
      <c r="K47" s="155"/>
    </row>
    <row r="48" spans="1:11" x14ac:dyDescent="0.25">
      <c r="A48" s="139" t="s">
        <v>75</v>
      </c>
      <c r="B48" s="131">
        <v>0</v>
      </c>
      <c r="C48" s="131">
        <v>-2647720.86</v>
      </c>
      <c r="D48" s="131">
        <v>0</v>
      </c>
      <c r="E48" s="8">
        <v>0</v>
      </c>
      <c r="F48" s="8">
        <v>0</v>
      </c>
      <c r="G48" s="8">
        <v>0</v>
      </c>
      <c r="H48" s="8">
        <v>-2647720.86</v>
      </c>
      <c r="I48" s="131">
        <v>-2647720.86</v>
      </c>
      <c r="J48" s="154"/>
      <c r="K48" s="155"/>
    </row>
    <row r="49" spans="1:11" x14ac:dyDescent="0.25">
      <c r="A49" s="139" t="s">
        <v>76</v>
      </c>
      <c r="B49" s="131">
        <v>0</v>
      </c>
      <c r="C49" s="131">
        <v>82577.41</v>
      </c>
      <c r="D49" s="131">
        <v>0</v>
      </c>
      <c r="E49" s="8">
        <v>0</v>
      </c>
      <c r="F49" s="8">
        <v>0</v>
      </c>
      <c r="G49" s="8">
        <v>0</v>
      </c>
      <c r="H49" s="8">
        <v>82577.41</v>
      </c>
      <c r="I49" s="131">
        <v>82577.41</v>
      </c>
      <c r="J49" s="154"/>
      <c r="K49" s="155"/>
    </row>
    <row r="50" spans="1:11" x14ac:dyDescent="0.25">
      <c r="A50" s="140" t="s">
        <v>77</v>
      </c>
      <c r="B50" s="131">
        <v>0</v>
      </c>
      <c r="C50" s="131">
        <v>0</v>
      </c>
      <c r="D50" s="131">
        <v>0</v>
      </c>
      <c r="E50" s="8">
        <v>0</v>
      </c>
      <c r="F50" s="8">
        <v>0</v>
      </c>
      <c r="G50" s="8">
        <v>0</v>
      </c>
      <c r="H50" s="8">
        <v>0</v>
      </c>
      <c r="I50" s="131">
        <v>0</v>
      </c>
      <c r="J50" s="154"/>
      <c r="K50" s="155"/>
    </row>
    <row r="51" spans="1:11" x14ac:dyDescent="0.25">
      <c r="A51" s="139" t="s">
        <v>78</v>
      </c>
      <c r="B51" s="133">
        <v>46857275.219999999</v>
      </c>
      <c r="C51" s="133">
        <v>13460884.509999899</v>
      </c>
      <c r="D51" s="133">
        <v>0</v>
      </c>
      <c r="E51" s="4">
        <v>0</v>
      </c>
      <c r="F51" s="4">
        <v>46857275.219999999</v>
      </c>
      <c r="G51" s="4">
        <v>0</v>
      </c>
      <c r="H51" s="4">
        <v>13460884.509999899</v>
      </c>
      <c r="I51" s="133">
        <v>60318159.729999997</v>
      </c>
      <c r="J51" s="154"/>
      <c r="K51" s="155"/>
    </row>
    <row r="52" spans="1:11" x14ac:dyDescent="0.25">
      <c r="A52" s="138" t="s">
        <v>79</v>
      </c>
      <c r="B52" s="131"/>
      <c r="C52" s="131"/>
      <c r="D52" s="131"/>
      <c r="E52" s="7"/>
      <c r="F52" s="7"/>
      <c r="G52" s="7"/>
      <c r="H52" s="7"/>
      <c r="I52" s="131"/>
      <c r="J52" s="154"/>
      <c r="K52" s="155"/>
    </row>
    <row r="53" spans="1:11" x14ac:dyDescent="0.25">
      <c r="A53" s="140" t="s">
        <v>80</v>
      </c>
      <c r="B53" s="131">
        <v>9254309.3699999899</v>
      </c>
      <c r="C53" s="131">
        <v>0</v>
      </c>
      <c r="D53" s="131">
        <v>0</v>
      </c>
      <c r="E53" s="8">
        <v>0</v>
      </c>
      <c r="F53" s="8">
        <v>9254309.3699999899</v>
      </c>
      <c r="G53" s="8">
        <v>0</v>
      </c>
      <c r="H53" s="8">
        <v>0</v>
      </c>
      <c r="I53" s="131">
        <v>9254309.3699999899</v>
      </c>
      <c r="J53" s="154"/>
      <c r="K53" s="155"/>
    </row>
    <row r="54" spans="1:11" x14ac:dyDescent="0.25">
      <c r="A54" s="139" t="s">
        <v>81</v>
      </c>
      <c r="B54" s="133">
        <v>9254309.3699999899</v>
      </c>
      <c r="C54" s="133">
        <v>0</v>
      </c>
      <c r="D54" s="133">
        <v>0</v>
      </c>
      <c r="E54" s="4">
        <v>0</v>
      </c>
      <c r="F54" s="4">
        <v>9254309.3699999899</v>
      </c>
      <c r="G54" s="4">
        <v>0</v>
      </c>
      <c r="H54" s="4">
        <v>0</v>
      </c>
      <c r="I54" s="133">
        <v>9254309.3699999899</v>
      </c>
      <c r="J54" s="154"/>
      <c r="K54" s="155"/>
    </row>
    <row r="55" spans="1:11" x14ac:dyDescent="0.25">
      <c r="A55" s="138" t="s">
        <v>82</v>
      </c>
      <c r="B55" s="131"/>
      <c r="C55" s="131"/>
      <c r="D55" s="131"/>
      <c r="E55" s="7"/>
      <c r="F55" s="7"/>
      <c r="G55" s="7"/>
      <c r="H55" s="7"/>
      <c r="I55" s="131"/>
      <c r="J55" s="154"/>
      <c r="K55" s="155"/>
    </row>
    <row r="56" spans="1:11" x14ac:dyDescent="0.25">
      <c r="A56" s="140" t="s">
        <v>83</v>
      </c>
      <c r="B56" s="141">
        <v>-6757522.2400000002</v>
      </c>
      <c r="C56" s="141">
        <v>0</v>
      </c>
      <c r="D56" s="141">
        <v>0</v>
      </c>
      <c r="E56" s="8">
        <v>0</v>
      </c>
      <c r="F56" s="8">
        <v>-6757522.2400000002</v>
      </c>
      <c r="G56" s="8">
        <v>0</v>
      </c>
      <c r="H56" s="8">
        <v>0</v>
      </c>
      <c r="I56" s="141">
        <v>-6757522.2400000002</v>
      </c>
      <c r="J56" s="154"/>
      <c r="K56" s="155"/>
    </row>
    <row r="57" spans="1:11" x14ac:dyDescent="0.25">
      <c r="A57" s="140" t="s">
        <v>84</v>
      </c>
      <c r="B57" s="131">
        <v>-6757522.2400000002</v>
      </c>
      <c r="C57" s="131">
        <v>0</v>
      </c>
      <c r="D57" s="131">
        <v>0</v>
      </c>
      <c r="E57" s="8">
        <v>0</v>
      </c>
      <c r="F57" s="8">
        <v>-6757522.2400000002</v>
      </c>
      <c r="G57" s="8">
        <v>0</v>
      </c>
      <c r="H57" s="8">
        <v>0</v>
      </c>
      <c r="I57" s="131">
        <v>-6757522.2400000002</v>
      </c>
      <c r="J57" s="154"/>
      <c r="K57" s="155"/>
    </row>
    <row r="58" spans="1:11" x14ac:dyDescent="0.25">
      <c r="A58" s="137" t="s">
        <v>85</v>
      </c>
      <c r="B58" s="142">
        <v>76162367.969999999</v>
      </c>
      <c r="C58" s="142">
        <v>13460884.509999899</v>
      </c>
      <c r="D58" s="142">
        <v>0</v>
      </c>
      <c r="E58" s="5">
        <v>0</v>
      </c>
      <c r="F58" s="5">
        <v>76162367.969999999</v>
      </c>
      <c r="G58" s="5">
        <v>0</v>
      </c>
      <c r="H58" s="5">
        <v>13460884.509999899</v>
      </c>
      <c r="I58" s="142">
        <v>89623252.480000004</v>
      </c>
      <c r="J58" s="154"/>
      <c r="K58" s="155"/>
    </row>
    <row r="59" spans="1:11" x14ac:dyDescent="0.25">
      <c r="A59" s="140"/>
      <c r="B59" s="141"/>
      <c r="C59" s="141"/>
      <c r="D59" s="141"/>
      <c r="E59" s="3"/>
      <c r="F59" s="3"/>
      <c r="G59" s="3"/>
      <c r="H59" s="3"/>
      <c r="I59" s="141"/>
      <c r="J59" s="154"/>
      <c r="K59" s="155"/>
    </row>
    <row r="60" spans="1:11" ht="15.75" thickBot="1" x14ac:dyDescent="0.3">
      <c r="A60" s="143" t="s">
        <v>86</v>
      </c>
      <c r="B60" s="144">
        <v>115173592.279999</v>
      </c>
      <c r="C60" s="144">
        <v>25472152.759999901</v>
      </c>
      <c r="D60" s="144">
        <v>0</v>
      </c>
      <c r="E60" s="6">
        <v>0</v>
      </c>
      <c r="F60" s="6">
        <v>115173592.279999</v>
      </c>
      <c r="G60" s="6">
        <v>0</v>
      </c>
      <c r="H60" s="6">
        <v>25472152.759999901</v>
      </c>
      <c r="I60" s="144">
        <v>140645745.03999901</v>
      </c>
      <c r="J60" s="154"/>
      <c r="K60" s="155"/>
    </row>
    <row r="61" spans="1:11" ht="15.75" thickTop="1" x14ac:dyDescent="0.25">
      <c r="A61" s="139"/>
      <c r="B61" s="131"/>
      <c r="C61" s="131"/>
      <c r="D61" s="131"/>
      <c r="E61" s="7"/>
      <c r="F61" s="7"/>
      <c r="G61" s="7"/>
      <c r="H61" s="7"/>
      <c r="I61" s="131"/>
      <c r="J61" s="154"/>
      <c r="K61" s="155"/>
    </row>
    <row r="62" spans="1:11" x14ac:dyDescent="0.25">
      <c r="A62" s="137" t="s">
        <v>87</v>
      </c>
      <c r="B62" s="131"/>
      <c r="C62" s="131"/>
      <c r="D62" s="131"/>
      <c r="E62" s="7"/>
      <c r="F62" s="7"/>
      <c r="G62" s="7"/>
      <c r="H62" s="7"/>
      <c r="I62" s="131"/>
      <c r="J62" s="154"/>
      <c r="K62" s="155"/>
    </row>
    <row r="63" spans="1:11" x14ac:dyDescent="0.25">
      <c r="A63" s="139" t="s">
        <v>88</v>
      </c>
      <c r="B63" s="131"/>
      <c r="C63" s="131"/>
      <c r="D63" s="131"/>
      <c r="E63" s="7"/>
      <c r="F63" s="7"/>
      <c r="G63" s="7"/>
      <c r="H63" s="7"/>
      <c r="I63" s="131"/>
      <c r="J63" s="154"/>
      <c r="K63" s="155"/>
    </row>
    <row r="64" spans="1:11" x14ac:dyDescent="0.25">
      <c r="A64" s="138" t="s">
        <v>89</v>
      </c>
      <c r="B64" s="131"/>
      <c r="C64" s="131"/>
      <c r="D64" s="131"/>
      <c r="E64" s="7"/>
      <c r="F64" s="7"/>
      <c r="G64" s="7"/>
      <c r="H64" s="7"/>
      <c r="I64" s="131"/>
      <c r="J64" s="154"/>
      <c r="K64" s="155"/>
    </row>
    <row r="65" spans="1:11" x14ac:dyDescent="0.25">
      <c r="A65" s="139" t="s">
        <v>90</v>
      </c>
      <c r="B65" s="131">
        <v>169097.61</v>
      </c>
      <c r="C65" s="131">
        <v>0</v>
      </c>
      <c r="D65" s="131">
        <v>0</v>
      </c>
      <c r="E65" s="8">
        <v>0</v>
      </c>
      <c r="F65" s="8">
        <v>169097.61</v>
      </c>
      <c r="G65" s="8">
        <v>0</v>
      </c>
      <c r="H65" s="8">
        <v>0</v>
      </c>
      <c r="I65" s="131">
        <v>169097.61</v>
      </c>
      <c r="J65" s="154"/>
      <c r="K65" s="155"/>
    </row>
    <row r="66" spans="1:11" x14ac:dyDescent="0.25">
      <c r="A66" s="139" t="s">
        <v>91</v>
      </c>
      <c r="B66" s="131">
        <v>609264.03</v>
      </c>
      <c r="C66" s="131">
        <v>0</v>
      </c>
      <c r="D66" s="131">
        <v>0</v>
      </c>
      <c r="E66" s="8">
        <v>0</v>
      </c>
      <c r="F66" s="8">
        <v>609264.03</v>
      </c>
      <c r="G66" s="8">
        <v>0</v>
      </c>
      <c r="H66" s="8">
        <v>0</v>
      </c>
      <c r="I66" s="131">
        <v>609264.03</v>
      </c>
      <c r="J66" s="154"/>
      <c r="K66" s="155"/>
    </row>
    <row r="67" spans="1:11" x14ac:dyDescent="0.25">
      <c r="A67" s="139" t="s">
        <v>92</v>
      </c>
      <c r="B67" s="131">
        <v>312710.05999999901</v>
      </c>
      <c r="C67" s="131">
        <v>0</v>
      </c>
      <c r="D67" s="131">
        <v>0</v>
      </c>
      <c r="E67" s="8">
        <v>0</v>
      </c>
      <c r="F67" s="8">
        <v>312710.05999999901</v>
      </c>
      <c r="G67" s="8">
        <v>0</v>
      </c>
      <c r="H67" s="8">
        <v>0</v>
      </c>
      <c r="I67" s="131">
        <v>312710.05999999901</v>
      </c>
      <c r="J67" s="154"/>
      <c r="K67" s="155"/>
    </row>
    <row r="68" spans="1:11" x14ac:dyDescent="0.25">
      <c r="A68" s="139" t="s">
        <v>93</v>
      </c>
      <c r="B68" s="131">
        <v>529897.4</v>
      </c>
      <c r="C68" s="131">
        <v>0</v>
      </c>
      <c r="D68" s="131">
        <v>0</v>
      </c>
      <c r="E68" s="8">
        <v>0</v>
      </c>
      <c r="F68" s="8">
        <v>529897.4</v>
      </c>
      <c r="G68" s="8">
        <v>0</v>
      </c>
      <c r="H68" s="8">
        <v>0</v>
      </c>
      <c r="I68" s="131">
        <v>529897.4</v>
      </c>
      <c r="J68" s="154"/>
      <c r="K68" s="155"/>
    </row>
    <row r="69" spans="1:11" x14ac:dyDescent="0.25">
      <c r="A69" s="139" t="s">
        <v>94</v>
      </c>
      <c r="B69" s="131">
        <v>18379.400000000001</v>
      </c>
      <c r="C69" s="131">
        <v>0</v>
      </c>
      <c r="D69" s="131">
        <v>0</v>
      </c>
      <c r="E69" s="8">
        <v>0</v>
      </c>
      <c r="F69" s="8">
        <v>18379.400000000001</v>
      </c>
      <c r="G69" s="8">
        <v>0</v>
      </c>
      <c r="H69" s="8">
        <v>0</v>
      </c>
      <c r="I69" s="131">
        <v>18379.400000000001</v>
      </c>
      <c r="J69" s="154"/>
      <c r="K69" s="155"/>
    </row>
    <row r="70" spans="1:11" x14ac:dyDescent="0.25">
      <c r="A70" s="139" t="s">
        <v>95</v>
      </c>
      <c r="B70" s="131">
        <v>110187</v>
      </c>
      <c r="C70" s="131">
        <v>0</v>
      </c>
      <c r="D70" s="131">
        <v>0</v>
      </c>
      <c r="E70" s="8">
        <v>0</v>
      </c>
      <c r="F70" s="8">
        <v>110187</v>
      </c>
      <c r="G70" s="8">
        <v>0</v>
      </c>
      <c r="H70" s="8">
        <v>0</v>
      </c>
      <c r="I70" s="131">
        <v>110187</v>
      </c>
      <c r="J70" s="154"/>
      <c r="K70" s="155"/>
    </row>
    <row r="71" spans="1:11" x14ac:dyDescent="0.25">
      <c r="A71" s="139" t="s">
        <v>96</v>
      </c>
      <c r="B71" s="131">
        <v>204191.30999999901</v>
      </c>
      <c r="C71" s="131">
        <v>0</v>
      </c>
      <c r="D71" s="131">
        <v>0</v>
      </c>
      <c r="E71" s="8">
        <v>0</v>
      </c>
      <c r="F71" s="8">
        <v>204191.30999999901</v>
      </c>
      <c r="G71" s="8">
        <v>0</v>
      </c>
      <c r="H71" s="8">
        <v>0</v>
      </c>
      <c r="I71" s="131">
        <v>204191.30999999901</v>
      </c>
      <c r="J71" s="154"/>
      <c r="K71" s="155"/>
    </row>
    <row r="72" spans="1:11" x14ac:dyDescent="0.25">
      <c r="A72" s="139" t="s">
        <v>97</v>
      </c>
      <c r="B72" s="131">
        <v>1549551.82</v>
      </c>
      <c r="C72" s="131">
        <v>0</v>
      </c>
      <c r="D72" s="131">
        <v>0</v>
      </c>
      <c r="E72" s="8">
        <v>0</v>
      </c>
      <c r="F72" s="8">
        <v>1549551.82</v>
      </c>
      <c r="G72" s="8">
        <v>0</v>
      </c>
      <c r="H72" s="8">
        <v>0</v>
      </c>
      <c r="I72" s="131">
        <v>1549551.82</v>
      </c>
      <c r="J72" s="154"/>
      <c r="K72" s="155"/>
    </row>
    <row r="73" spans="1:11" x14ac:dyDescent="0.25">
      <c r="A73" s="139" t="s">
        <v>98</v>
      </c>
      <c r="B73" s="131">
        <v>676081.47</v>
      </c>
      <c r="C73" s="131">
        <v>0</v>
      </c>
      <c r="D73" s="131">
        <v>0</v>
      </c>
      <c r="E73" s="8">
        <v>0</v>
      </c>
      <c r="F73" s="8">
        <v>676081.47</v>
      </c>
      <c r="G73" s="8">
        <v>0</v>
      </c>
      <c r="H73" s="8">
        <v>0</v>
      </c>
      <c r="I73" s="131">
        <v>676081.47</v>
      </c>
      <c r="J73" s="154"/>
      <c r="K73" s="155"/>
    </row>
    <row r="74" spans="1:11" x14ac:dyDescent="0.25">
      <c r="A74" s="139" t="s">
        <v>99</v>
      </c>
      <c r="B74" s="131">
        <v>-231735.1</v>
      </c>
      <c r="C74" s="131">
        <v>0</v>
      </c>
      <c r="D74" s="131">
        <v>0</v>
      </c>
      <c r="E74" s="8">
        <v>0</v>
      </c>
      <c r="F74" s="8">
        <v>-231735.1</v>
      </c>
      <c r="G74" s="8">
        <v>0</v>
      </c>
      <c r="H74" s="8">
        <v>0</v>
      </c>
      <c r="I74" s="131">
        <v>-231735.1</v>
      </c>
      <c r="J74" s="154"/>
      <c r="K74" s="155"/>
    </row>
    <row r="75" spans="1:11" x14ac:dyDescent="0.25">
      <c r="A75" s="139" t="s">
        <v>100</v>
      </c>
      <c r="B75" s="131">
        <v>134148.73000000001</v>
      </c>
      <c r="C75" s="131">
        <v>0</v>
      </c>
      <c r="D75" s="131">
        <v>0</v>
      </c>
      <c r="E75" s="8">
        <v>0</v>
      </c>
      <c r="F75" s="8">
        <v>134148.73000000001</v>
      </c>
      <c r="G75" s="8">
        <v>0</v>
      </c>
      <c r="H75" s="8">
        <v>0</v>
      </c>
      <c r="I75" s="131">
        <v>134148.73000000001</v>
      </c>
      <c r="J75" s="154"/>
      <c r="K75" s="155"/>
    </row>
    <row r="76" spans="1:11" x14ac:dyDescent="0.25">
      <c r="A76" s="139" t="s">
        <v>101</v>
      </c>
      <c r="B76" s="131">
        <v>0</v>
      </c>
      <c r="C76" s="131">
        <v>0</v>
      </c>
      <c r="D76" s="131">
        <v>0</v>
      </c>
      <c r="E76" s="8">
        <v>0</v>
      </c>
      <c r="F76" s="8">
        <v>0</v>
      </c>
      <c r="G76" s="8">
        <v>0</v>
      </c>
      <c r="H76" s="8">
        <v>0</v>
      </c>
      <c r="I76" s="131">
        <v>0</v>
      </c>
      <c r="J76" s="154"/>
      <c r="K76" s="155"/>
    </row>
    <row r="77" spans="1:11" x14ac:dyDescent="0.25">
      <c r="A77" s="139" t="s">
        <v>102</v>
      </c>
      <c r="B77" s="131">
        <v>252227.66</v>
      </c>
      <c r="C77" s="131">
        <v>0</v>
      </c>
      <c r="D77" s="131">
        <v>0</v>
      </c>
      <c r="E77" s="8">
        <v>0</v>
      </c>
      <c r="F77" s="8">
        <v>252227.66</v>
      </c>
      <c r="G77" s="8">
        <v>0</v>
      </c>
      <c r="H77" s="8">
        <v>0</v>
      </c>
      <c r="I77" s="131">
        <v>252227.66</v>
      </c>
      <c r="J77" s="154"/>
      <c r="K77" s="155"/>
    </row>
    <row r="78" spans="1:11" x14ac:dyDescent="0.25">
      <c r="A78" s="139" t="s">
        <v>103</v>
      </c>
      <c r="B78" s="131">
        <v>25099.88</v>
      </c>
      <c r="C78" s="131">
        <v>0</v>
      </c>
      <c r="D78" s="131">
        <v>0</v>
      </c>
      <c r="E78" s="8">
        <v>0</v>
      </c>
      <c r="F78" s="8">
        <v>25099.88</v>
      </c>
      <c r="G78" s="8">
        <v>0</v>
      </c>
      <c r="H78" s="8">
        <v>0</v>
      </c>
      <c r="I78" s="131">
        <v>25099.88</v>
      </c>
      <c r="J78" s="154"/>
      <c r="K78" s="155"/>
    </row>
    <row r="79" spans="1:11" x14ac:dyDescent="0.25">
      <c r="A79" s="139" t="s">
        <v>104</v>
      </c>
      <c r="B79" s="131">
        <v>190822.35</v>
      </c>
      <c r="C79" s="131">
        <v>0</v>
      </c>
      <c r="D79" s="131">
        <v>0</v>
      </c>
      <c r="E79" s="8">
        <v>0</v>
      </c>
      <c r="F79" s="8">
        <v>190822.35</v>
      </c>
      <c r="G79" s="8">
        <v>0</v>
      </c>
      <c r="H79" s="8">
        <v>0</v>
      </c>
      <c r="I79" s="131">
        <v>190822.35</v>
      </c>
      <c r="J79" s="154"/>
      <c r="K79" s="155"/>
    </row>
    <row r="80" spans="1:11" x14ac:dyDescent="0.25">
      <c r="A80" s="139" t="s">
        <v>105</v>
      </c>
      <c r="B80" s="131">
        <v>0</v>
      </c>
      <c r="C80" s="131">
        <v>0</v>
      </c>
      <c r="D80" s="131">
        <v>0</v>
      </c>
      <c r="E80" s="8">
        <v>0</v>
      </c>
      <c r="F80" s="8">
        <v>0</v>
      </c>
      <c r="G80" s="8">
        <v>0</v>
      </c>
      <c r="H80" s="8">
        <v>0</v>
      </c>
      <c r="I80" s="131">
        <v>0</v>
      </c>
      <c r="J80" s="154"/>
      <c r="K80" s="155"/>
    </row>
    <row r="81" spans="1:11" x14ac:dyDescent="0.25">
      <c r="A81" s="139" t="s">
        <v>106</v>
      </c>
      <c r="B81" s="131">
        <v>0</v>
      </c>
      <c r="C81" s="131">
        <v>0</v>
      </c>
      <c r="D81" s="131">
        <v>0</v>
      </c>
      <c r="E81" s="8">
        <v>0</v>
      </c>
      <c r="F81" s="8">
        <v>0</v>
      </c>
      <c r="G81" s="8">
        <v>0</v>
      </c>
      <c r="H81" s="8">
        <v>0</v>
      </c>
      <c r="I81" s="131">
        <v>0</v>
      </c>
      <c r="J81" s="154"/>
      <c r="K81" s="155"/>
    </row>
    <row r="82" spans="1:11" x14ac:dyDescent="0.25">
      <c r="A82" s="139" t="s">
        <v>107</v>
      </c>
      <c r="B82" s="131">
        <v>37773.479999999901</v>
      </c>
      <c r="C82" s="131">
        <v>0</v>
      </c>
      <c r="D82" s="131">
        <v>0</v>
      </c>
      <c r="E82" s="8">
        <v>0</v>
      </c>
      <c r="F82" s="8">
        <v>37773.479999999901</v>
      </c>
      <c r="G82" s="8">
        <v>0</v>
      </c>
      <c r="H82" s="8">
        <v>0</v>
      </c>
      <c r="I82" s="131">
        <v>37773.479999999901</v>
      </c>
      <c r="J82" s="154"/>
      <c r="K82" s="155"/>
    </row>
    <row r="83" spans="1:11" x14ac:dyDescent="0.25">
      <c r="A83" s="139" t="s">
        <v>108</v>
      </c>
      <c r="B83" s="131">
        <v>19033.059999999899</v>
      </c>
      <c r="C83" s="131">
        <v>0</v>
      </c>
      <c r="D83" s="131">
        <v>0</v>
      </c>
      <c r="E83" s="8">
        <v>0</v>
      </c>
      <c r="F83" s="8">
        <v>19033.059999999899</v>
      </c>
      <c r="G83" s="8">
        <v>0</v>
      </c>
      <c r="H83" s="8">
        <v>0</v>
      </c>
      <c r="I83" s="131">
        <v>19033.059999999899</v>
      </c>
      <c r="J83" s="154"/>
      <c r="K83" s="155"/>
    </row>
    <row r="84" spans="1:11" x14ac:dyDescent="0.25">
      <c r="A84" s="139" t="s">
        <v>109</v>
      </c>
      <c r="B84" s="131">
        <v>110954.969999999</v>
      </c>
      <c r="C84" s="131">
        <v>0</v>
      </c>
      <c r="D84" s="131">
        <v>0</v>
      </c>
      <c r="E84" s="8">
        <v>0</v>
      </c>
      <c r="F84" s="8">
        <v>110954.969999999</v>
      </c>
      <c r="G84" s="8">
        <v>0</v>
      </c>
      <c r="H84" s="8">
        <v>0</v>
      </c>
      <c r="I84" s="131">
        <v>110954.969999999</v>
      </c>
      <c r="J84" s="154"/>
      <c r="K84" s="155"/>
    </row>
    <row r="85" spans="1:11" x14ac:dyDescent="0.25">
      <c r="A85" s="139" t="s">
        <v>110</v>
      </c>
      <c r="B85" s="131">
        <v>183617.72999999899</v>
      </c>
      <c r="C85" s="131">
        <v>0</v>
      </c>
      <c r="D85" s="131">
        <v>0</v>
      </c>
      <c r="E85" s="8">
        <v>0</v>
      </c>
      <c r="F85" s="8">
        <v>183617.72999999899</v>
      </c>
      <c r="G85" s="8">
        <v>0</v>
      </c>
      <c r="H85" s="8">
        <v>0</v>
      </c>
      <c r="I85" s="131">
        <v>183617.72999999899</v>
      </c>
      <c r="J85" s="154"/>
      <c r="K85" s="155"/>
    </row>
    <row r="86" spans="1:11" x14ac:dyDescent="0.25">
      <c r="A86" s="139" t="s">
        <v>111</v>
      </c>
      <c r="B86" s="131">
        <v>312897.23</v>
      </c>
      <c r="C86" s="131">
        <v>0</v>
      </c>
      <c r="D86" s="131">
        <v>0</v>
      </c>
      <c r="E86" s="8">
        <v>0</v>
      </c>
      <c r="F86" s="8">
        <v>312897.23</v>
      </c>
      <c r="G86" s="8">
        <v>0</v>
      </c>
      <c r="H86" s="8">
        <v>0</v>
      </c>
      <c r="I86" s="131">
        <v>312897.23</v>
      </c>
      <c r="J86" s="154"/>
      <c r="K86" s="155"/>
    </row>
    <row r="87" spans="1:11" x14ac:dyDescent="0.25">
      <c r="A87" s="139" t="s">
        <v>112</v>
      </c>
      <c r="B87" s="131">
        <v>1066811.28999999</v>
      </c>
      <c r="C87" s="131">
        <v>0</v>
      </c>
      <c r="D87" s="131">
        <v>0</v>
      </c>
      <c r="E87" s="8">
        <v>0</v>
      </c>
      <c r="F87" s="8">
        <v>1066811.28999999</v>
      </c>
      <c r="G87" s="8">
        <v>0</v>
      </c>
      <c r="H87" s="8">
        <v>0</v>
      </c>
      <c r="I87" s="131">
        <v>1066811.28999999</v>
      </c>
      <c r="J87" s="154"/>
      <c r="K87" s="155"/>
    </row>
    <row r="88" spans="1:11" x14ac:dyDescent="0.25">
      <c r="A88" s="139" t="s">
        <v>113</v>
      </c>
      <c r="B88" s="131">
        <v>214719.06</v>
      </c>
      <c r="C88" s="131">
        <v>0</v>
      </c>
      <c r="D88" s="131">
        <v>0</v>
      </c>
      <c r="E88" s="8">
        <v>0</v>
      </c>
      <c r="F88" s="8">
        <v>214719.06</v>
      </c>
      <c r="G88" s="8">
        <v>0</v>
      </c>
      <c r="H88" s="8">
        <v>0</v>
      </c>
      <c r="I88" s="131">
        <v>214719.06</v>
      </c>
      <c r="J88" s="154"/>
      <c r="K88" s="155"/>
    </row>
    <row r="89" spans="1:11" x14ac:dyDescent="0.25">
      <c r="A89" s="139" t="s">
        <v>114</v>
      </c>
      <c r="B89" s="131">
        <v>709490.45</v>
      </c>
      <c r="C89" s="131">
        <v>0</v>
      </c>
      <c r="D89" s="131">
        <v>0</v>
      </c>
      <c r="E89" s="8">
        <v>0</v>
      </c>
      <c r="F89" s="8">
        <v>709490.45</v>
      </c>
      <c r="G89" s="8">
        <v>0</v>
      </c>
      <c r="H89" s="8">
        <v>0</v>
      </c>
      <c r="I89" s="131">
        <v>709490.45</v>
      </c>
      <c r="J89" s="154"/>
      <c r="K89" s="155"/>
    </row>
    <row r="90" spans="1:11" x14ac:dyDescent="0.25">
      <c r="A90" s="139" t="s">
        <v>115</v>
      </c>
      <c r="B90" s="131">
        <v>59903.889999999898</v>
      </c>
      <c r="C90" s="131">
        <v>0</v>
      </c>
      <c r="D90" s="131">
        <v>0</v>
      </c>
      <c r="E90" s="8">
        <v>0</v>
      </c>
      <c r="F90" s="8">
        <v>59903.889999999898</v>
      </c>
      <c r="G90" s="8">
        <v>0</v>
      </c>
      <c r="H90" s="8">
        <v>0</v>
      </c>
      <c r="I90" s="131">
        <v>59903.889999999898</v>
      </c>
      <c r="J90" s="154"/>
      <c r="K90" s="155"/>
    </row>
    <row r="91" spans="1:11" x14ac:dyDescent="0.25">
      <c r="A91" s="139" t="s">
        <v>116</v>
      </c>
      <c r="B91" s="131">
        <v>34573.61</v>
      </c>
      <c r="C91" s="131">
        <v>0</v>
      </c>
      <c r="D91" s="131">
        <v>0</v>
      </c>
      <c r="E91" s="8">
        <v>0</v>
      </c>
      <c r="F91" s="8">
        <v>34573.61</v>
      </c>
      <c r="G91" s="8">
        <v>0</v>
      </c>
      <c r="H91" s="8">
        <v>0</v>
      </c>
      <c r="I91" s="131">
        <v>34573.61</v>
      </c>
      <c r="J91" s="154"/>
      <c r="K91" s="155"/>
    </row>
    <row r="92" spans="1:11" x14ac:dyDescent="0.25">
      <c r="A92" s="139" t="s">
        <v>117</v>
      </c>
      <c r="B92" s="131">
        <v>1120894.31</v>
      </c>
      <c r="C92" s="131">
        <v>0</v>
      </c>
      <c r="D92" s="131">
        <v>0</v>
      </c>
      <c r="E92" s="8">
        <v>0</v>
      </c>
      <c r="F92" s="8">
        <v>1120894.31</v>
      </c>
      <c r="G92" s="8">
        <v>0</v>
      </c>
      <c r="H92" s="8">
        <v>0</v>
      </c>
      <c r="I92" s="131">
        <v>1120894.31</v>
      </c>
      <c r="J92" s="154"/>
      <c r="K92" s="155"/>
    </row>
    <row r="93" spans="1:11" x14ac:dyDescent="0.25">
      <c r="A93" s="139" t="s">
        <v>118</v>
      </c>
      <c r="B93" s="131">
        <v>99941.23</v>
      </c>
      <c r="C93" s="131">
        <v>0</v>
      </c>
      <c r="D93" s="131">
        <v>0</v>
      </c>
      <c r="E93" s="8">
        <v>0</v>
      </c>
      <c r="F93" s="8">
        <v>99941.23</v>
      </c>
      <c r="G93" s="8">
        <v>0</v>
      </c>
      <c r="H93" s="8">
        <v>0</v>
      </c>
      <c r="I93" s="131">
        <v>99941.23</v>
      </c>
      <c r="J93" s="154"/>
      <c r="K93" s="155"/>
    </row>
    <row r="94" spans="1:11" x14ac:dyDescent="0.25">
      <c r="A94" s="139" t="s">
        <v>119</v>
      </c>
      <c r="B94" s="131">
        <v>0</v>
      </c>
      <c r="C94" s="131">
        <v>0</v>
      </c>
      <c r="D94" s="131">
        <v>0</v>
      </c>
      <c r="E94" s="8">
        <v>0</v>
      </c>
      <c r="F94" s="8">
        <v>0</v>
      </c>
      <c r="G94" s="8">
        <v>0</v>
      </c>
      <c r="H94" s="8">
        <v>0</v>
      </c>
      <c r="I94" s="131">
        <v>0</v>
      </c>
      <c r="J94" s="154"/>
      <c r="K94" s="155"/>
    </row>
    <row r="95" spans="1:11" x14ac:dyDescent="0.25">
      <c r="A95" s="139" t="s">
        <v>120</v>
      </c>
      <c r="B95" s="131">
        <v>0</v>
      </c>
      <c r="C95" s="131">
        <v>0</v>
      </c>
      <c r="D95" s="131">
        <v>0</v>
      </c>
      <c r="E95" s="8">
        <v>0</v>
      </c>
      <c r="F95" s="8">
        <v>0</v>
      </c>
      <c r="G95" s="8">
        <v>0</v>
      </c>
      <c r="H95" s="8">
        <v>0</v>
      </c>
      <c r="I95" s="131">
        <v>0</v>
      </c>
      <c r="J95" s="154"/>
      <c r="K95" s="155"/>
    </row>
    <row r="96" spans="1:11" x14ac:dyDescent="0.25">
      <c r="A96" s="139" t="s">
        <v>121</v>
      </c>
      <c r="B96" s="131">
        <v>0</v>
      </c>
      <c r="C96" s="131">
        <v>7772.69</v>
      </c>
      <c r="D96" s="131">
        <v>0</v>
      </c>
      <c r="E96" s="8">
        <v>0</v>
      </c>
      <c r="F96" s="8">
        <v>0</v>
      </c>
      <c r="G96" s="8">
        <v>0</v>
      </c>
      <c r="H96" s="8">
        <v>7772.69</v>
      </c>
      <c r="I96" s="131">
        <v>7772.69</v>
      </c>
      <c r="J96" s="154"/>
      <c r="K96" s="155"/>
    </row>
    <row r="97" spans="1:11" x14ac:dyDescent="0.25">
      <c r="A97" s="139" t="s">
        <v>122</v>
      </c>
      <c r="B97" s="131">
        <v>0</v>
      </c>
      <c r="C97" s="131">
        <v>0</v>
      </c>
      <c r="D97" s="131">
        <v>0</v>
      </c>
      <c r="E97" s="8">
        <v>0</v>
      </c>
      <c r="F97" s="8">
        <v>0</v>
      </c>
      <c r="G97" s="8">
        <v>0</v>
      </c>
      <c r="H97" s="8">
        <v>0</v>
      </c>
      <c r="I97" s="131">
        <v>0</v>
      </c>
      <c r="J97" s="154"/>
      <c r="K97" s="155"/>
    </row>
    <row r="98" spans="1:11" x14ac:dyDescent="0.25">
      <c r="A98" s="139" t="s">
        <v>123</v>
      </c>
      <c r="B98" s="131">
        <v>0</v>
      </c>
      <c r="C98" s="131">
        <v>0</v>
      </c>
      <c r="D98" s="131">
        <v>0</v>
      </c>
      <c r="E98" s="8">
        <v>0</v>
      </c>
      <c r="F98" s="8">
        <v>0</v>
      </c>
      <c r="G98" s="8">
        <v>0</v>
      </c>
      <c r="H98" s="8">
        <v>0</v>
      </c>
      <c r="I98" s="131">
        <v>0</v>
      </c>
      <c r="J98" s="154"/>
      <c r="K98" s="155"/>
    </row>
    <row r="99" spans="1:11" x14ac:dyDescent="0.25">
      <c r="A99" s="139" t="s">
        <v>124</v>
      </c>
      <c r="B99" s="131">
        <v>0</v>
      </c>
      <c r="C99" s="131">
        <v>0</v>
      </c>
      <c r="D99" s="131">
        <v>0</v>
      </c>
      <c r="E99" s="8">
        <v>0</v>
      </c>
      <c r="F99" s="8">
        <v>0</v>
      </c>
      <c r="G99" s="8">
        <v>0</v>
      </c>
      <c r="H99" s="8">
        <v>0</v>
      </c>
      <c r="I99" s="131">
        <v>0</v>
      </c>
      <c r="J99" s="154"/>
      <c r="K99" s="155"/>
    </row>
    <row r="100" spans="1:11" x14ac:dyDescent="0.25">
      <c r="A100" s="139" t="s">
        <v>125</v>
      </c>
      <c r="B100" s="131">
        <v>0</v>
      </c>
      <c r="C100" s="131">
        <v>10901.05</v>
      </c>
      <c r="D100" s="131">
        <v>0</v>
      </c>
      <c r="E100" s="8">
        <v>0</v>
      </c>
      <c r="F100" s="8">
        <v>0</v>
      </c>
      <c r="G100" s="8">
        <v>0</v>
      </c>
      <c r="H100" s="8">
        <v>10901.05</v>
      </c>
      <c r="I100" s="131">
        <v>10901.05</v>
      </c>
      <c r="J100" s="154"/>
      <c r="K100" s="155"/>
    </row>
    <row r="101" spans="1:11" x14ac:dyDescent="0.25">
      <c r="A101" s="139" t="s">
        <v>126</v>
      </c>
      <c r="B101" s="131">
        <v>0</v>
      </c>
      <c r="C101" s="131">
        <v>15907.949999999901</v>
      </c>
      <c r="D101" s="131">
        <v>0</v>
      </c>
      <c r="E101" s="8">
        <v>0</v>
      </c>
      <c r="F101" s="8">
        <v>0</v>
      </c>
      <c r="G101" s="8">
        <v>0</v>
      </c>
      <c r="H101" s="8">
        <v>15907.949999999901</v>
      </c>
      <c r="I101" s="131">
        <v>15907.949999999901</v>
      </c>
      <c r="J101" s="154"/>
      <c r="K101" s="155"/>
    </row>
    <row r="102" spans="1:11" x14ac:dyDescent="0.25">
      <c r="A102" s="139" t="s">
        <v>127</v>
      </c>
      <c r="B102" s="131">
        <v>0</v>
      </c>
      <c r="C102" s="131">
        <v>-1391.3</v>
      </c>
      <c r="D102" s="131">
        <v>0</v>
      </c>
      <c r="E102" s="8">
        <v>0</v>
      </c>
      <c r="F102" s="8">
        <v>0</v>
      </c>
      <c r="G102" s="8">
        <v>0</v>
      </c>
      <c r="H102" s="8">
        <v>-1391.3</v>
      </c>
      <c r="I102" s="131">
        <v>-1391.3</v>
      </c>
      <c r="J102" s="154"/>
      <c r="K102" s="155"/>
    </row>
    <row r="103" spans="1:11" x14ac:dyDescent="0.25">
      <c r="A103" s="139" t="s">
        <v>128</v>
      </c>
      <c r="B103" s="131">
        <v>0</v>
      </c>
      <c r="C103" s="131">
        <v>0</v>
      </c>
      <c r="D103" s="131">
        <v>0</v>
      </c>
      <c r="E103" s="8">
        <v>0</v>
      </c>
      <c r="F103" s="8">
        <v>0</v>
      </c>
      <c r="G103" s="8">
        <v>0</v>
      </c>
      <c r="H103" s="8">
        <v>0</v>
      </c>
      <c r="I103" s="131">
        <v>0</v>
      </c>
      <c r="J103" s="154"/>
      <c r="K103" s="155"/>
    </row>
    <row r="104" spans="1:11" x14ac:dyDescent="0.25">
      <c r="A104" s="139" t="s">
        <v>129</v>
      </c>
      <c r="B104" s="131">
        <v>0</v>
      </c>
      <c r="C104" s="131">
        <v>12200.49</v>
      </c>
      <c r="D104" s="131">
        <v>0</v>
      </c>
      <c r="E104" s="8">
        <v>0</v>
      </c>
      <c r="F104" s="8">
        <v>0</v>
      </c>
      <c r="G104" s="8">
        <v>0</v>
      </c>
      <c r="H104" s="8">
        <v>12200.49</v>
      </c>
      <c r="I104" s="131">
        <v>12200.49</v>
      </c>
      <c r="J104" s="154"/>
      <c r="K104" s="155"/>
    </row>
    <row r="105" spans="1:11" x14ac:dyDescent="0.25">
      <c r="A105" s="139" t="s">
        <v>130</v>
      </c>
      <c r="B105" s="131">
        <v>0</v>
      </c>
      <c r="C105" s="131">
        <v>0</v>
      </c>
      <c r="D105" s="131">
        <v>0</v>
      </c>
      <c r="E105" s="8">
        <v>0</v>
      </c>
      <c r="F105" s="8">
        <v>0</v>
      </c>
      <c r="G105" s="8">
        <v>0</v>
      </c>
      <c r="H105" s="8">
        <v>0</v>
      </c>
      <c r="I105" s="131">
        <v>0</v>
      </c>
      <c r="J105" s="154"/>
      <c r="K105" s="155"/>
    </row>
    <row r="106" spans="1:11" x14ac:dyDescent="0.25">
      <c r="A106" s="139" t="s">
        <v>131</v>
      </c>
      <c r="B106" s="131">
        <v>0</v>
      </c>
      <c r="C106" s="131">
        <v>1198.22</v>
      </c>
      <c r="D106" s="131">
        <v>0</v>
      </c>
      <c r="E106" s="8">
        <v>0</v>
      </c>
      <c r="F106" s="8">
        <v>0</v>
      </c>
      <c r="G106" s="8">
        <v>0</v>
      </c>
      <c r="H106" s="8">
        <v>1198.22</v>
      </c>
      <c r="I106" s="131">
        <v>1198.22</v>
      </c>
      <c r="J106" s="154"/>
      <c r="K106" s="155"/>
    </row>
    <row r="107" spans="1:11" x14ac:dyDescent="0.25">
      <c r="A107" s="139" t="s">
        <v>132</v>
      </c>
      <c r="B107" s="131">
        <v>0</v>
      </c>
      <c r="C107" s="131">
        <v>255.02</v>
      </c>
      <c r="D107" s="131">
        <v>0</v>
      </c>
      <c r="E107" s="8">
        <v>0</v>
      </c>
      <c r="F107" s="8">
        <v>0</v>
      </c>
      <c r="G107" s="8">
        <v>0</v>
      </c>
      <c r="H107" s="8">
        <v>255.02</v>
      </c>
      <c r="I107" s="131">
        <v>255.02</v>
      </c>
      <c r="J107" s="154"/>
      <c r="K107" s="155"/>
    </row>
    <row r="108" spans="1:11" x14ac:dyDescent="0.25">
      <c r="A108" s="139" t="s">
        <v>133</v>
      </c>
      <c r="B108" s="131">
        <v>0</v>
      </c>
      <c r="C108" s="131">
        <v>10637.04</v>
      </c>
      <c r="D108" s="131">
        <v>0</v>
      </c>
      <c r="E108" s="8">
        <v>0</v>
      </c>
      <c r="F108" s="8">
        <v>0</v>
      </c>
      <c r="G108" s="8">
        <v>0</v>
      </c>
      <c r="H108" s="8">
        <v>10637.04</v>
      </c>
      <c r="I108" s="131">
        <v>10637.04</v>
      </c>
      <c r="J108" s="154"/>
      <c r="K108" s="155"/>
    </row>
    <row r="109" spans="1:11" x14ac:dyDescent="0.25">
      <c r="A109" s="139" t="s">
        <v>134</v>
      </c>
      <c r="B109" s="131">
        <v>0</v>
      </c>
      <c r="C109" s="131">
        <v>3347.6499999999901</v>
      </c>
      <c r="D109" s="131">
        <v>0</v>
      </c>
      <c r="E109" s="8">
        <v>0</v>
      </c>
      <c r="F109" s="8">
        <v>0</v>
      </c>
      <c r="G109" s="8">
        <v>0</v>
      </c>
      <c r="H109" s="8">
        <v>3347.6499999999901</v>
      </c>
      <c r="I109" s="131">
        <v>3347.6499999999901</v>
      </c>
      <c r="J109" s="154"/>
      <c r="K109" s="155"/>
    </row>
    <row r="110" spans="1:11" x14ac:dyDescent="0.25">
      <c r="A110" s="139" t="s">
        <v>135</v>
      </c>
      <c r="B110" s="131">
        <v>0</v>
      </c>
      <c r="C110" s="131">
        <v>1495.49</v>
      </c>
      <c r="D110" s="131">
        <v>0</v>
      </c>
      <c r="E110" s="8">
        <v>0</v>
      </c>
      <c r="F110" s="8">
        <v>0</v>
      </c>
      <c r="G110" s="8">
        <v>0</v>
      </c>
      <c r="H110" s="8">
        <v>1495.49</v>
      </c>
      <c r="I110" s="131">
        <v>1495.49</v>
      </c>
      <c r="J110" s="154"/>
      <c r="K110" s="155"/>
    </row>
    <row r="111" spans="1:11" x14ac:dyDescent="0.25">
      <c r="A111" s="139" t="s">
        <v>136</v>
      </c>
      <c r="B111" s="131">
        <v>0</v>
      </c>
      <c r="C111" s="131">
        <v>0</v>
      </c>
      <c r="D111" s="131">
        <v>0</v>
      </c>
      <c r="E111" s="8">
        <v>0</v>
      </c>
      <c r="F111" s="8">
        <v>0</v>
      </c>
      <c r="G111" s="8">
        <v>0</v>
      </c>
      <c r="H111" s="8">
        <v>0</v>
      </c>
      <c r="I111" s="131">
        <v>0</v>
      </c>
      <c r="J111" s="154"/>
      <c r="K111" s="155"/>
    </row>
    <row r="112" spans="1:11" x14ac:dyDescent="0.25">
      <c r="A112" s="139" t="s">
        <v>137</v>
      </c>
      <c r="B112" s="131">
        <v>0</v>
      </c>
      <c r="C112" s="131">
        <v>0</v>
      </c>
      <c r="D112" s="131">
        <v>0</v>
      </c>
      <c r="E112" s="8">
        <v>0</v>
      </c>
      <c r="F112" s="8">
        <v>0</v>
      </c>
      <c r="G112" s="8">
        <v>0</v>
      </c>
      <c r="H112" s="8">
        <v>0</v>
      </c>
      <c r="I112" s="131">
        <v>0</v>
      </c>
      <c r="J112" s="154"/>
      <c r="K112" s="155"/>
    </row>
    <row r="113" spans="1:11" x14ac:dyDescent="0.25">
      <c r="A113" s="139" t="s">
        <v>138</v>
      </c>
      <c r="B113" s="131">
        <v>0</v>
      </c>
      <c r="C113" s="131">
        <v>5998.16</v>
      </c>
      <c r="D113" s="131">
        <v>0</v>
      </c>
      <c r="E113" s="8">
        <v>0</v>
      </c>
      <c r="F113" s="8">
        <v>0</v>
      </c>
      <c r="G113" s="8">
        <v>0</v>
      </c>
      <c r="H113" s="8">
        <v>5998.16</v>
      </c>
      <c r="I113" s="131">
        <v>5998.16</v>
      </c>
      <c r="J113" s="154"/>
      <c r="K113" s="155"/>
    </row>
    <row r="114" spans="1:11" x14ac:dyDescent="0.25">
      <c r="A114" s="139" t="s">
        <v>139</v>
      </c>
      <c r="B114" s="131">
        <v>0</v>
      </c>
      <c r="C114" s="131">
        <v>13837.43</v>
      </c>
      <c r="D114" s="131">
        <v>0</v>
      </c>
      <c r="E114" s="8">
        <v>0</v>
      </c>
      <c r="F114" s="8">
        <v>0</v>
      </c>
      <c r="G114" s="8">
        <v>0</v>
      </c>
      <c r="H114" s="8">
        <v>13837.43</v>
      </c>
      <c r="I114" s="131">
        <v>13837.43</v>
      </c>
      <c r="J114" s="154"/>
      <c r="K114" s="155"/>
    </row>
    <row r="115" spans="1:11" x14ac:dyDescent="0.25">
      <c r="A115" s="139" t="s">
        <v>140</v>
      </c>
      <c r="B115" s="131">
        <v>0</v>
      </c>
      <c r="C115" s="131">
        <v>0</v>
      </c>
      <c r="D115" s="131">
        <v>0</v>
      </c>
      <c r="E115" s="8">
        <v>0</v>
      </c>
      <c r="F115" s="8">
        <v>0</v>
      </c>
      <c r="G115" s="8">
        <v>0</v>
      </c>
      <c r="H115" s="8">
        <v>0</v>
      </c>
      <c r="I115" s="131">
        <v>0</v>
      </c>
      <c r="J115" s="154"/>
      <c r="K115" s="155"/>
    </row>
    <row r="116" spans="1:11" x14ac:dyDescent="0.25">
      <c r="A116" s="139" t="s">
        <v>141</v>
      </c>
      <c r="B116" s="131">
        <v>0</v>
      </c>
      <c r="C116" s="131">
        <v>11132.859999999901</v>
      </c>
      <c r="D116" s="131">
        <v>0</v>
      </c>
      <c r="E116" s="8">
        <v>0</v>
      </c>
      <c r="F116" s="8">
        <v>0</v>
      </c>
      <c r="G116" s="8">
        <v>0</v>
      </c>
      <c r="H116" s="8">
        <v>11132.859999999901</v>
      </c>
      <c r="I116" s="131">
        <v>11132.859999999901</v>
      </c>
      <c r="J116" s="154"/>
      <c r="K116" s="155"/>
    </row>
    <row r="117" spans="1:11" x14ac:dyDescent="0.25">
      <c r="A117" s="139" t="s">
        <v>142</v>
      </c>
      <c r="B117" s="131">
        <v>0</v>
      </c>
      <c r="C117" s="131">
        <v>10.95</v>
      </c>
      <c r="D117" s="131">
        <v>0</v>
      </c>
      <c r="E117" s="8">
        <v>0</v>
      </c>
      <c r="F117" s="8">
        <v>0</v>
      </c>
      <c r="G117" s="8">
        <v>0</v>
      </c>
      <c r="H117" s="8">
        <v>10.95</v>
      </c>
      <c r="I117" s="131">
        <v>10.95</v>
      </c>
      <c r="J117" s="154"/>
      <c r="K117" s="155"/>
    </row>
    <row r="118" spans="1:11" x14ac:dyDescent="0.25">
      <c r="A118" s="139" t="s">
        <v>143</v>
      </c>
      <c r="B118" s="131">
        <v>0</v>
      </c>
      <c r="C118" s="131">
        <v>4031.37</v>
      </c>
      <c r="D118" s="131">
        <v>0</v>
      </c>
      <c r="E118" s="8">
        <v>0</v>
      </c>
      <c r="F118" s="8">
        <v>0</v>
      </c>
      <c r="G118" s="8">
        <v>0</v>
      </c>
      <c r="H118" s="8">
        <v>4031.37</v>
      </c>
      <c r="I118" s="131">
        <v>4031.37</v>
      </c>
      <c r="J118" s="154"/>
      <c r="K118" s="155"/>
    </row>
    <row r="119" spans="1:11" x14ac:dyDescent="0.25">
      <c r="A119" s="139" t="s">
        <v>144</v>
      </c>
      <c r="B119" s="131">
        <v>0</v>
      </c>
      <c r="C119" s="131">
        <v>0</v>
      </c>
      <c r="D119" s="131">
        <v>0</v>
      </c>
      <c r="E119" s="8">
        <v>0</v>
      </c>
      <c r="F119" s="8">
        <v>0</v>
      </c>
      <c r="G119" s="8">
        <v>0</v>
      </c>
      <c r="H119" s="8">
        <v>0</v>
      </c>
      <c r="I119" s="131">
        <v>0</v>
      </c>
      <c r="J119" s="154"/>
      <c r="K119" s="155"/>
    </row>
    <row r="120" spans="1:11" x14ac:dyDescent="0.25">
      <c r="A120" s="139" t="s">
        <v>145</v>
      </c>
      <c r="B120" s="131">
        <v>0</v>
      </c>
      <c r="C120" s="131">
        <v>16328.46</v>
      </c>
      <c r="D120" s="131">
        <v>0</v>
      </c>
      <c r="E120" s="8">
        <v>0</v>
      </c>
      <c r="F120" s="8">
        <v>0</v>
      </c>
      <c r="G120" s="8">
        <v>0</v>
      </c>
      <c r="H120" s="8">
        <v>16328.46</v>
      </c>
      <c r="I120" s="131">
        <v>16328.46</v>
      </c>
      <c r="J120" s="154"/>
      <c r="K120" s="155"/>
    </row>
    <row r="121" spans="1:11" x14ac:dyDescent="0.25">
      <c r="A121" s="139" t="s">
        <v>146</v>
      </c>
      <c r="B121" s="131">
        <v>0</v>
      </c>
      <c r="C121" s="131">
        <v>0</v>
      </c>
      <c r="D121" s="131">
        <v>0</v>
      </c>
      <c r="E121" s="8">
        <v>0</v>
      </c>
      <c r="F121" s="8">
        <v>0</v>
      </c>
      <c r="G121" s="8">
        <v>0</v>
      </c>
      <c r="H121" s="8">
        <v>0</v>
      </c>
      <c r="I121" s="131">
        <v>0</v>
      </c>
      <c r="J121" s="154"/>
      <c r="K121" s="155"/>
    </row>
    <row r="122" spans="1:11" x14ac:dyDescent="0.25">
      <c r="A122" s="139" t="s">
        <v>147</v>
      </c>
      <c r="B122" s="131">
        <v>0</v>
      </c>
      <c r="C122" s="131">
        <v>1091.8699999999999</v>
      </c>
      <c r="D122" s="131">
        <v>0</v>
      </c>
      <c r="E122" s="8">
        <v>0</v>
      </c>
      <c r="F122" s="8">
        <v>0</v>
      </c>
      <c r="G122" s="8">
        <v>0</v>
      </c>
      <c r="H122" s="8">
        <v>1091.8699999999999</v>
      </c>
      <c r="I122" s="131">
        <v>1091.8699999999999</v>
      </c>
      <c r="J122" s="154"/>
      <c r="K122" s="155"/>
    </row>
    <row r="123" spans="1:11" x14ac:dyDescent="0.25">
      <c r="A123" s="139" t="s">
        <v>148</v>
      </c>
      <c r="B123" s="131">
        <v>0</v>
      </c>
      <c r="C123" s="131">
        <v>950.52</v>
      </c>
      <c r="D123" s="131">
        <v>0</v>
      </c>
      <c r="E123" s="8">
        <v>0</v>
      </c>
      <c r="F123" s="8">
        <v>0</v>
      </c>
      <c r="G123" s="8">
        <v>0</v>
      </c>
      <c r="H123" s="8">
        <v>950.52</v>
      </c>
      <c r="I123" s="131">
        <v>950.52</v>
      </c>
      <c r="J123" s="154"/>
      <c r="K123" s="155"/>
    </row>
    <row r="124" spans="1:11" x14ac:dyDescent="0.25">
      <c r="A124" s="139" t="s">
        <v>149</v>
      </c>
      <c r="B124" s="131">
        <v>0</v>
      </c>
      <c r="C124" s="131">
        <v>27470.57</v>
      </c>
      <c r="D124" s="131">
        <v>0</v>
      </c>
      <c r="E124" s="8">
        <v>0</v>
      </c>
      <c r="F124" s="8">
        <v>0</v>
      </c>
      <c r="G124" s="8">
        <v>0</v>
      </c>
      <c r="H124" s="8">
        <v>27470.57</v>
      </c>
      <c r="I124" s="131">
        <v>27470.57</v>
      </c>
      <c r="J124" s="154"/>
      <c r="K124" s="155"/>
    </row>
    <row r="125" spans="1:11" x14ac:dyDescent="0.25">
      <c r="A125" s="139" t="s">
        <v>150</v>
      </c>
      <c r="B125" s="131">
        <v>0</v>
      </c>
      <c r="C125" s="131">
        <v>0</v>
      </c>
      <c r="D125" s="131">
        <v>0</v>
      </c>
      <c r="E125" s="8">
        <v>0</v>
      </c>
      <c r="F125" s="8">
        <v>0</v>
      </c>
      <c r="G125" s="8">
        <v>0</v>
      </c>
      <c r="H125" s="8">
        <v>0</v>
      </c>
      <c r="I125" s="131">
        <v>0</v>
      </c>
      <c r="J125" s="154"/>
      <c r="K125" s="155"/>
    </row>
    <row r="126" spans="1:11" x14ac:dyDescent="0.25">
      <c r="A126" s="139" t="s">
        <v>151</v>
      </c>
      <c r="B126" s="131">
        <v>0</v>
      </c>
      <c r="C126" s="131">
        <v>0</v>
      </c>
      <c r="D126" s="131">
        <v>0</v>
      </c>
      <c r="E126" s="8">
        <v>0</v>
      </c>
      <c r="F126" s="8">
        <v>0</v>
      </c>
      <c r="G126" s="8">
        <v>0</v>
      </c>
      <c r="H126" s="8">
        <v>0</v>
      </c>
      <c r="I126" s="131">
        <v>0</v>
      </c>
      <c r="J126" s="154"/>
      <c r="K126" s="155"/>
    </row>
    <row r="127" spans="1:11" x14ac:dyDescent="0.25">
      <c r="A127" s="139" t="s">
        <v>152</v>
      </c>
      <c r="B127" s="131">
        <v>0</v>
      </c>
      <c r="C127" s="131">
        <v>0</v>
      </c>
      <c r="D127" s="131">
        <v>0</v>
      </c>
      <c r="E127" s="8">
        <v>0</v>
      </c>
      <c r="F127" s="8">
        <v>0</v>
      </c>
      <c r="G127" s="8">
        <v>0</v>
      </c>
      <c r="H127" s="8">
        <v>0</v>
      </c>
      <c r="I127" s="131">
        <v>0</v>
      </c>
      <c r="J127" s="154"/>
      <c r="K127" s="155"/>
    </row>
    <row r="128" spans="1:11" x14ac:dyDescent="0.25">
      <c r="A128" s="139" t="s">
        <v>153</v>
      </c>
      <c r="B128" s="131">
        <v>0</v>
      </c>
      <c r="C128" s="131">
        <v>0</v>
      </c>
      <c r="D128" s="131">
        <v>0</v>
      </c>
      <c r="E128" s="8">
        <v>0</v>
      </c>
      <c r="F128" s="8">
        <v>0</v>
      </c>
      <c r="G128" s="8">
        <v>0</v>
      </c>
      <c r="H128" s="8">
        <v>0</v>
      </c>
      <c r="I128" s="131">
        <v>0</v>
      </c>
      <c r="J128" s="154"/>
      <c r="K128" s="155"/>
    </row>
    <row r="129" spans="1:11" x14ac:dyDescent="0.25">
      <c r="A129" s="139" t="s">
        <v>154</v>
      </c>
      <c r="B129" s="131">
        <v>0</v>
      </c>
      <c r="C129" s="131">
        <v>0</v>
      </c>
      <c r="D129" s="131">
        <v>0</v>
      </c>
      <c r="E129" s="8">
        <v>0</v>
      </c>
      <c r="F129" s="8">
        <v>0</v>
      </c>
      <c r="G129" s="8">
        <v>0</v>
      </c>
      <c r="H129" s="8">
        <v>0</v>
      </c>
      <c r="I129" s="131">
        <v>0</v>
      </c>
      <c r="J129" s="154"/>
      <c r="K129" s="155"/>
    </row>
    <row r="130" spans="1:11" x14ac:dyDescent="0.25">
      <c r="A130" s="140" t="s">
        <v>155</v>
      </c>
      <c r="B130" s="131">
        <v>0</v>
      </c>
      <c r="C130" s="131">
        <v>0</v>
      </c>
      <c r="D130" s="131">
        <v>0</v>
      </c>
      <c r="E130" s="8">
        <v>0</v>
      </c>
      <c r="F130" s="8">
        <v>0</v>
      </c>
      <c r="G130" s="8">
        <v>0</v>
      </c>
      <c r="H130" s="8">
        <v>0</v>
      </c>
      <c r="I130" s="131">
        <v>0</v>
      </c>
      <c r="J130" s="154"/>
      <c r="K130" s="155"/>
    </row>
    <row r="131" spans="1:11" x14ac:dyDescent="0.25">
      <c r="A131" s="145" t="s">
        <v>156</v>
      </c>
      <c r="B131" s="133">
        <v>8520533.9299999997</v>
      </c>
      <c r="C131" s="133">
        <v>143176.49</v>
      </c>
      <c r="D131" s="133">
        <v>0</v>
      </c>
      <c r="E131" s="4">
        <v>0</v>
      </c>
      <c r="F131" s="4">
        <v>8520533.9299999997</v>
      </c>
      <c r="G131" s="4">
        <v>0</v>
      </c>
      <c r="H131" s="4">
        <v>143176.49</v>
      </c>
      <c r="I131" s="133">
        <v>8663710.4199999999</v>
      </c>
      <c r="J131" s="154"/>
      <c r="K131" s="155"/>
    </row>
    <row r="132" spans="1:11" x14ac:dyDescent="0.25">
      <c r="A132" s="138" t="s">
        <v>157</v>
      </c>
      <c r="B132" s="131"/>
      <c r="C132" s="131"/>
      <c r="D132" s="131"/>
      <c r="E132" s="7"/>
      <c r="F132" s="7"/>
      <c r="G132" s="7"/>
      <c r="H132" s="7"/>
      <c r="I132" s="131"/>
      <c r="J132" s="154"/>
      <c r="K132" s="155"/>
    </row>
    <row r="133" spans="1:11" x14ac:dyDescent="0.25">
      <c r="A133" s="139" t="s">
        <v>158</v>
      </c>
      <c r="B133" s="131">
        <v>163581.15</v>
      </c>
      <c r="C133" s="131">
        <v>0</v>
      </c>
      <c r="D133" s="131">
        <v>0</v>
      </c>
      <c r="E133" s="8">
        <v>0</v>
      </c>
      <c r="F133" s="8">
        <v>163581.15</v>
      </c>
      <c r="G133" s="8">
        <v>0</v>
      </c>
      <c r="H133" s="8">
        <v>0</v>
      </c>
      <c r="I133" s="131">
        <v>163581.15</v>
      </c>
      <c r="J133" s="154"/>
      <c r="K133" s="155"/>
    </row>
    <row r="134" spans="1:11" x14ac:dyDescent="0.25">
      <c r="A134" s="139" t="s">
        <v>159</v>
      </c>
      <c r="B134" s="131">
        <v>0</v>
      </c>
      <c r="C134" s="131">
        <v>0</v>
      </c>
      <c r="D134" s="131">
        <v>0</v>
      </c>
      <c r="E134" s="8">
        <v>0</v>
      </c>
      <c r="F134" s="8">
        <v>0</v>
      </c>
      <c r="G134" s="8">
        <v>0</v>
      </c>
      <c r="H134" s="8">
        <v>0</v>
      </c>
      <c r="I134" s="131">
        <v>0</v>
      </c>
      <c r="J134" s="154"/>
      <c r="K134" s="155"/>
    </row>
    <row r="135" spans="1:11" x14ac:dyDescent="0.25">
      <c r="A135" s="139" t="s">
        <v>160</v>
      </c>
      <c r="B135" s="131">
        <v>4276.33</v>
      </c>
      <c r="C135" s="131">
        <v>0</v>
      </c>
      <c r="D135" s="131">
        <v>0</v>
      </c>
      <c r="E135" s="8">
        <v>0</v>
      </c>
      <c r="F135" s="8">
        <v>4276.33</v>
      </c>
      <c r="G135" s="8">
        <v>0</v>
      </c>
      <c r="H135" s="8">
        <v>0</v>
      </c>
      <c r="I135" s="131">
        <v>4276.33</v>
      </c>
      <c r="J135" s="154"/>
      <c r="K135" s="155"/>
    </row>
    <row r="136" spans="1:11" x14ac:dyDescent="0.25">
      <c r="A136" s="139" t="s">
        <v>161</v>
      </c>
      <c r="B136" s="131">
        <v>256678.15</v>
      </c>
      <c r="C136" s="131">
        <v>0</v>
      </c>
      <c r="D136" s="131">
        <v>0</v>
      </c>
      <c r="E136" s="8">
        <v>0</v>
      </c>
      <c r="F136" s="8">
        <v>256678.15</v>
      </c>
      <c r="G136" s="8">
        <v>0</v>
      </c>
      <c r="H136" s="8">
        <v>0</v>
      </c>
      <c r="I136" s="131">
        <v>256678.15</v>
      </c>
      <c r="J136" s="154"/>
      <c r="K136" s="155"/>
    </row>
    <row r="137" spans="1:11" x14ac:dyDescent="0.25">
      <c r="A137" s="139" t="s">
        <v>162</v>
      </c>
      <c r="B137" s="131">
        <v>105686.44</v>
      </c>
      <c r="C137" s="131">
        <v>0</v>
      </c>
      <c r="D137" s="131">
        <v>0</v>
      </c>
      <c r="E137" s="8">
        <v>0</v>
      </c>
      <c r="F137" s="8">
        <v>105686.44</v>
      </c>
      <c r="G137" s="8">
        <v>0</v>
      </c>
      <c r="H137" s="8">
        <v>0</v>
      </c>
      <c r="I137" s="131">
        <v>105686.44</v>
      </c>
      <c r="J137" s="154"/>
      <c r="K137" s="155"/>
    </row>
    <row r="138" spans="1:11" x14ac:dyDescent="0.25">
      <c r="A138" s="139" t="s">
        <v>163</v>
      </c>
      <c r="B138" s="131">
        <v>17212.0799999999</v>
      </c>
      <c r="C138" s="131">
        <v>0</v>
      </c>
      <c r="D138" s="131">
        <v>0</v>
      </c>
      <c r="E138" s="8">
        <v>0</v>
      </c>
      <c r="F138" s="8">
        <v>17212.0799999999</v>
      </c>
      <c r="G138" s="8">
        <v>0</v>
      </c>
      <c r="H138" s="8">
        <v>0</v>
      </c>
      <c r="I138" s="131">
        <v>17212.0799999999</v>
      </c>
      <c r="J138" s="154"/>
      <c r="K138" s="155"/>
    </row>
    <row r="139" spans="1:11" x14ac:dyDescent="0.25">
      <c r="A139" s="139" t="s">
        <v>164</v>
      </c>
      <c r="B139" s="131">
        <v>1803.22</v>
      </c>
      <c r="C139" s="131">
        <v>0</v>
      </c>
      <c r="D139" s="131">
        <v>0</v>
      </c>
      <c r="E139" s="8">
        <v>0</v>
      </c>
      <c r="F139" s="8">
        <v>1803.22</v>
      </c>
      <c r="G139" s="8">
        <v>0</v>
      </c>
      <c r="H139" s="8">
        <v>0</v>
      </c>
      <c r="I139" s="131">
        <v>1803.22</v>
      </c>
      <c r="J139" s="154"/>
      <c r="K139" s="155"/>
    </row>
    <row r="140" spans="1:11" x14ac:dyDescent="0.25">
      <c r="A140" s="139" t="s">
        <v>165</v>
      </c>
      <c r="B140" s="131">
        <v>3442.5</v>
      </c>
      <c r="C140" s="131">
        <v>0</v>
      </c>
      <c r="D140" s="131">
        <v>0</v>
      </c>
      <c r="E140" s="8">
        <v>0</v>
      </c>
      <c r="F140" s="8">
        <v>3442.5</v>
      </c>
      <c r="G140" s="8">
        <v>0</v>
      </c>
      <c r="H140" s="8">
        <v>0</v>
      </c>
      <c r="I140" s="131">
        <v>3442.5</v>
      </c>
      <c r="J140" s="154"/>
      <c r="K140" s="155"/>
    </row>
    <row r="141" spans="1:11" x14ac:dyDescent="0.25">
      <c r="A141" s="139" t="s">
        <v>166</v>
      </c>
      <c r="B141" s="131">
        <v>0</v>
      </c>
      <c r="C141" s="131">
        <v>0</v>
      </c>
      <c r="D141" s="131">
        <v>0</v>
      </c>
      <c r="E141" s="8">
        <v>0</v>
      </c>
      <c r="F141" s="8">
        <v>0</v>
      </c>
      <c r="G141" s="8">
        <v>0</v>
      </c>
      <c r="H141" s="8">
        <v>0</v>
      </c>
      <c r="I141" s="131">
        <v>0</v>
      </c>
      <c r="J141" s="154"/>
      <c r="K141" s="155"/>
    </row>
    <row r="142" spans="1:11" x14ac:dyDescent="0.25">
      <c r="A142" s="139" t="s">
        <v>167</v>
      </c>
      <c r="B142" s="131">
        <v>121612.5</v>
      </c>
      <c r="C142" s="131">
        <v>0</v>
      </c>
      <c r="D142" s="131">
        <v>0</v>
      </c>
      <c r="E142" s="8">
        <v>0</v>
      </c>
      <c r="F142" s="8">
        <v>121612.5</v>
      </c>
      <c r="G142" s="8">
        <v>0</v>
      </c>
      <c r="H142" s="8">
        <v>0</v>
      </c>
      <c r="I142" s="131">
        <v>121612.5</v>
      </c>
      <c r="J142" s="154"/>
      <c r="K142" s="155"/>
    </row>
    <row r="143" spans="1:11" x14ac:dyDescent="0.25">
      <c r="A143" s="139" t="s">
        <v>168</v>
      </c>
      <c r="B143" s="131">
        <v>14241.3499999999</v>
      </c>
      <c r="C143" s="131">
        <v>0</v>
      </c>
      <c r="D143" s="131">
        <v>0</v>
      </c>
      <c r="E143" s="8">
        <v>0</v>
      </c>
      <c r="F143" s="8">
        <v>14241.3499999999</v>
      </c>
      <c r="G143" s="8">
        <v>0</v>
      </c>
      <c r="H143" s="8">
        <v>0</v>
      </c>
      <c r="I143" s="131">
        <v>14241.3499999999</v>
      </c>
      <c r="J143" s="154"/>
      <c r="K143" s="155"/>
    </row>
    <row r="144" spans="1:11" x14ac:dyDescent="0.25">
      <c r="A144" s="139" t="s">
        <v>169</v>
      </c>
      <c r="B144" s="131">
        <v>69945.64</v>
      </c>
      <c r="C144" s="131">
        <v>0</v>
      </c>
      <c r="D144" s="131">
        <v>0</v>
      </c>
      <c r="E144" s="8">
        <v>0</v>
      </c>
      <c r="F144" s="8">
        <v>69945.64</v>
      </c>
      <c r="G144" s="8">
        <v>0</v>
      </c>
      <c r="H144" s="8">
        <v>0</v>
      </c>
      <c r="I144" s="131">
        <v>69945.64</v>
      </c>
      <c r="J144" s="154"/>
      <c r="K144" s="155"/>
    </row>
    <row r="145" spans="1:11" x14ac:dyDescent="0.25">
      <c r="A145" s="139" t="s">
        <v>170</v>
      </c>
      <c r="B145" s="131">
        <v>813.599999999999</v>
      </c>
      <c r="C145" s="131">
        <v>0</v>
      </c>
      <c r="D145" s="131">
        <v>0</v>
      </c>
      <c r="E145" s="8">
        <v>0</v>
      </c>
      <c r="F145" s="8">
        <v>813.599999999999</v>
      </c>
      <c r="G145" s="8">
        <v>0</v>
      </c>
      <c r="H145" s="8">
        <v>0</v>
      </c>
      <c r="I145" s="131">
        <v>813.599999999999</v>
      </c>
      <c r="J145" s="154"/>
      <c r="K145" s="155"/>
    </row>
    <row r="146" spans="1:11" x14ac:dyDescent="0.25">
      <c r="A146" s="139" t="s">
        <v>171</v>
      </c>
      <c r="B146" s="131">
        <v>10735.38</v>
      </c>
      <c r="C146" s="131">
        <v>0</v>
      </c>
      <c r="D146" s="131">
        <v>0</v>
      </c>
      <c r="E146" s="8">
        <v>0</v>
      </c>
      <c r="F146" s="8">
        <v>10735.38</v>
      </c>
      <c r="G146" s="8">
        <v>0</v>
      </c>
      <c r="H146" s="8">
        <v>0</v>
      </c>
      <c r="I146" s="131">
        <v>10735.38</v>
      </c>
      <c r="J146" s="154"/>
      <c r="K146" s="155"/>
    </row>
    <row r="147" spans="1:11" x14ac:dyDescent="0.25">
      <c r="A147" s="139" t="s">
        <v>172</v>
      </c>
      <c r="B147" s="131">
        <v>0</v>
      </c>
      <c r="C147" s="131">
        <v>0</v>
      </c>
      <c r="D147" s="131">
        <v>0</v>
      </c>
      <c r="E147" s="8">
        <v>0</v>
      </c>
      <c r="F147" s="8">
        <v>0</v>
      </c>
      <c r="G147" s="8">
        <v>0</v>
      </c>
      <c r="H147" s="8">
        <v>0</v>
      </c>
      <c r="I147" s="131">
        <v>0</v>
      </c>
      <c r="J147" s="154"/>
      <c r="K147" s="155"/>
    </row>
    <row r="148" spans="1:11" x14ac:dyDescent="0.25">
      <c r="A148" s="139" t="s">
        <v>173</v>
      </c>
      <c r="B148" s="131">
        <v>215.47</v>
      </c>
      <c r="C148" s="131">
        <v>0</v>
      </c>
      <c r="D148" s="131">
        <v>0</v>
      </c>
      <c r="E148" s="8">
        <v>0</v>
      </c>
      <c r="F148" s="8">
        <v>215.47</v>
      </c>
      <c r="G148" s="8">
        <v>0</v>
      </c>
      <c r="H148" s="8">
        <v>0</v>
      </c>
      <c r="I148" s="131">
        <v>215.47</v>
      </c>
      <c r="J148" s="154"/>
      <c r="K148" s="155"/>
    </row>
    <row r="149" spans="1:11" x14ac:dyDescent="0.25">
      <c r="A149" s="139" t="s">
        <v>174</v>
      </c>
      <c r="B149" s="131">
        <v>69624.739999999903</v>
      </c>
      <c r="C149" s="131">
        <v>0</v>
      </c>
      <c r="D149" s="131">
        <v>0</v>
      </c>
      <c r="E149" s="8">
        <v>0</v>
      </c>
      <c r="F149" s="8">
        <v>69624.739999999903</v>
      </c>
      <c r="G149" s="8">
        <v>0</v>
      </c>
      <c r="H149" s="8">
        <v>0</v>
      </c>
      <c r="I149" s="131">
        <v>69624.739999999903</v>
      </c>
      <c r="J149" s="154"/>
      <c r="K149" s="155"/>
    </row>
    <row r="150" spans="1:11" x14ac:dyDescent="0.25">
      <c r="A150" s="139" t="s">
        <v>175</v>
      </c>
      <c r="B150" s="131">
        <v>192001.04</v>
      </c>
      <c r="C150" s="131">
        <v>0</v>
      </c>
      <c r="D150" s="131">
        <v>0</v>
      </c>
      <c r="E150" s="8">
        <v>0</v>
      </c>
      <c r="F150" s="8">
        <v>192001.04</v>
      </c>
      <c r="G150" s="8">
        <v>0</v>
      </c>
      <c r="H150" s="8">
        <v>0</v>
      </c>
      <c r="I150" s="131">
        <v>192001.04</v>
      </c>
      <c r="J150" s="154"/>
      <c r="K150" s="155"/>
    </row>
    <row r="151" spans="1:11" x14ac:dyDescent="0.25">
      <c r="A151" s="139" t="s">
        <v>176</v>
      </c>
      <c r="B151" s="131">
        <v>494880.08999999898</v>
      </c>
      <c r="C151" s="131">
        <v>0</v>
      </c>
      <c r="D151" s="131">
        <v>0</v>
      </c>
      <c r="E151" s="8">
        <v>0</v>
      </c>
      <c r="F151" s="8">
        <v>494880.08999999898</v>
      </c>
      <c r="G151" s="8">
        <v>0</v>
      </c>
      <c r="H151" s="8">
        <v>0</v>
      </c>
      <c r="I151" s="131">
        <v>494880.08999999898</v>
      </c>
      <c r="J151" s="154"/>
      <c r="K151" s="155"/>
    </row>
    <row r="152" spans="1:11" x14ac:dyDescent="0.25">
      <c r="A152" s="139" t="s">
        <v>177</v>
      </c>
      <c r="B152" s="131">
        <v>0</v>
      </c>
      <c r="C152" s="131">
        <v>0</v>
      </c>
      <c r="D152" s="131">
        <v>0</v>
      </c>
      <c r="E152" s="8">
        <v>0</v>
      </c>
      <c r="F152" s="8">
        <v>0</v>
      </c>
      <c r="G152" s="8">
        <v>0</v>
      </c>
      <c r="H152" s="8">
        <v>0</v>
      </c>
      <c r="I152" s="131">
        <v>0</v>
      </c>
      <c r="J152" s="154"/>
      <c r="K152" s="155"/>
    </row>
    <row r="153" spans="1:11" x14ac:dyDescent="0.25">
      <c r="A153" s="139" t="s">
        <v>178</v>
      </c>
      <c r="B153" s="131">
        <v>0</v>
      </c>
      <c r="C153" s="131">
        <v>0</v>
      </c>
      <c r="D153" s="131">
        <v>0</v>
      </c>
      <c r="E153" s="8">
        <v>0</v>
      </c>
      <c r="F153" s="8">
        <v>0</v>
      </c>
      <c r="G153" s="8">
        <v>0</v>
      </c>
      <c r="H153" s="8">
        <v>0</v>
      </c>
      <c r="I153" s="131">
        <v>0</v>
      </c>
      <c r="J153" s="154"/>
      <c r="K153" s="155"/>
    </row>
    <row r="154" spans="1:11" x14ac:dyDescent="0.25">
      <c r="A154" s="139" t="s">
        <v>179</v>
      </c>
      <c r="B154" s="131">
        <v>0</v>
      </c>
      <c r="C154" s="131">
        <v>0</v>
      </c>
      <c r="D154" s="131">
        <v>0</v>
      </c>
      <c r="E154" s="8">
        <v>0</v>
      </c>
      <c r="F154" s="8">
        <v>0</v>
      </c>
      <c r="G154" s="8">
        <v>0</v>
      </c>
      <c r="H154" s="8">
        <v>0</v>
      </c>
      <c r="I154" s="131">
        <v>0</v>
      </c>
      <c r="J154" s="154"/>
      <c r="K154" s="155"/>
    </row>
    <row r="155" spans="1:11" x14ac:dyDescent="0.25">
      <c r="A155" s="139" t="s">
        <v>180</v>
      </c>
      <c r="B155" s="131">
        <v>0</v>
      </c>
      <c r="C155" s="131">
        <v>0</v>
      </c>
      <c r="D155" s="131">
        <v>0</v>
      </c>
      <c r="E155" s="8">
        <v>0</v>
      </c>
      <c r="F155" s="8">
        <v>0</v>
      </c>
      <c r="G155" s="8">
        <v>0</v>
      </c>
      <c r="H155" s="8">
        <v>0</v>
      </c>
      <c r="I155" s="131">
        <v>0</v>
      </c>
      <c r="J155" s="154"/>
      <c r="K155" s="155"/>
    </row>
    <row r="156" spans="1:11" x14ac:dyDescent="0.25">
      <c r="A156" s="139" t="s">
        <v>181</v>
      </c>
      <c r="B156" s="131">
        <v>0</v>
      </c>
      <c r="C156" s="131">
        <v>0</v>
      </c>
      <c r="D156" s="131">
        <v>0</v>
      </c>
      <c r="E156" s="8">
        <v>0</v>
      </c>
      <c r="F156" s="8">
        <v>0</v>
      </c>
      <c r="G156" s="8">
        <v>0</v>
      </c>
      <c r="H156" s="8">
        <v>0</v>
      </c>
      <c r="I156" s="131">
        <v>0</v>
      </c>
      <c r="J156" s="154"/>
      <c r="K156" s="155"/>
    </row>
    <row r="157" spans="1:11" x14ac:dyDescent="0.25">
      <c r="A157" s="139" t="s">
        <v>182</v>
      </c>
      <c r="B157" s="131">
        <v>0</v>
      </c>
      <c r="C157" s="131">
        <v>0</v>
      </c>
      <c r="D157" s="131">
        <v>0</v>
      </c>
      <c r="E157" s="8">
        <v>0</v>
      </c>
      <c r="F157" s="8">
        <v>0</v>
      </c>
      <c r="G157" s="8">
        <v>0</v>
      </c>
      <c r="H157" s="8">
        <v>0</v>
      </c>
      <c r="I157" s="131">
        <v>0</v>
      </c>
      <c r="J157" s="154"/>
      <c r="K157" s="155"/>
    </row>
    <row r="158" spans="1:11" x14ac:dyDescent="0.25">
      <c r="A158" s="139" t="s">
        <v>183</v>
      </c>
      <c r="B158" s="131">
        <v>0</v>
      </c>
      <c r="C158" s="131">
        <v>0</v>
      </c>
      <c r="D158" s="131">
        <v>0</v>
      </c>
      <c r="E158" s="8">
        <v>0</v>
      </c>
      <c r="F158" s="8">
        <v>0</v>
      </c>
      <c r="G158" s="8">
        <v>0</v>
      </c>
      <c r="H158" s="8">
        <v>0</v>
      </c>
      <c r="I158" s="131">
        <v>0</v>
      </c>
      <c r="J158" s="154"/>
      <c r="K158" s="155"/>
    </row>
    <row r="159" spans="1:11" x14ac:dyDescent="0.25">
      <c r="A159" s="140" t="s">
        <v>184</v>
      </c>
      <c r="B159" s="141">
        <v>0</v>
      </c>
      <c r="C159" s="141">
        <v>0</v>
      </c>
      <c r="D159" s="141">
        <v>0</v>
      </c>
      <c r="E159" s="8">
        <v>0</v>
      </c>
      <c r="F159" s="8">
        <v>0</v>
      </c>
      <c r="G159" s="8">
        <v>0</v>
      </c>
      <c r="H159" s="8">
        <v>0</v>
      </c>
      <c r="I159" s="141">
        <v>0</v>
      </c>
      <c r="J159" s="154"/>
      <c r="K159" s="155"/>
    </row>
    <row r="160" spans="1:11" x14ac:dyDescent="0.25">
      <c r="A160" s="139" t="s">
        <v>185</v>
      </c>
      <c r="B160" s="131">
        <v>1526749.68</v>
      </c>
      <c r="C160" s="131">
        <v>0</v>
      </c>
      <c r="D160" s="131">
        <v>0</v>
      </c>
      <c r="E160" s="4">
        <v>0</v>
      </c>
      <c r="F160" s="4">
        <v>1526749.68</v>
      </c>
      <c r="G160" s="4">
        <v>0</v>
      </c>
      <c r="H160" s="4">
        <v>0</v>
      </c>
      <c r="I160" s="131">
        <v>1526749.68</v>
      </c>
      <c r="J160" s="154"/>
      <c r="K160" s="155"/>
    </row>
    <row r="161" spans="1:11" x14ac:dyDescent="0.25">
      <c r="A161" s="138" t="s">
        <v>186</v>
      </c>
      <c r="B161" s="131"/>
      <c r="C161" s="131"/>
      <c r="D161" s="131"/>
      <c r="E161" s="7"/>
      <c r="F161" s="7"/>
      <c r="G161" s="7"/>
      <c r="H161" s="7"/>
      <c r="I161" s="131"/>
      <c r="J161" s="154"/>
      <c r="K161" s="155"/>
    </row>
    <row r="162" spans="1:11" x14ac:dyDescent="0.25">
      <c r="A162" s="139" t="s">
        <v>187</v>
      </c>
      <c r="B162" s="131">
        <v>122921.79</v>
      </c>
      <c r="C162" s="131">
        <v>0</v>
      </c>
      <c r="D162" s="131">
        <v>0</v>
      </c>
      <c r="E162" s="8">
        <v>0</v>
      </c>
      <c r="F162" s="8">
        <v>122921.79</v>
      </c>
      <c r="G162" s="8">
        <v>0</v>
      </c>
      <c r="H162" s="8">
        <v>0</v>
      </c>
      <c r="I162" s="131">
        <v>122921.79</v>
      </c>
      <c r="J162" s="154"/>
      <c r="K162" s="155"/>
    </row>
    <row r="163" spans="1:11" x14ac:dyDescent="0.25">
      <c r="A163" s="139" t="s">
        <v>188</v>
      </c>
      <c r="B163" s="131">
        <v>216234.69999999899</v>
      </c>
      <c r="C163" s="131">
        <v>0</v>
      </c>
      <c r="D163" s="131">
        <v>0</v>
      </c>
      <c r="E163" s="8">
        <v>0</v>
      </c>
      <c r="F163" s="8">
        <v>216234.69999999899</v>
      </c>
      <c r="G163" s="8">
        <v>0</v>
      </c>
      <c r="H163" s="8">
        <v>0</v>
      </c>
      <c r="I163" s="131">
        <v>216234.69999999899</v>
      </c>
      <c r="J163" s="154"/>
      <c r="K163" s="155"/>
    </row>
    <row r="164" spans="1:11" x14ac:dyDescent="0.25">
      <c r="A164" s="139" t="s">
        <v>189</v>
      </c>
      <c r="B164" s="131">
        <v>103598.09</v>
      </c>
      <c r="C164" s="131">
        <v>0</v>
      </c>
      <c r="D164" s="131">
        <v>0</v>
      </c>
      <c r="E164" s="8">
        <v>0</v>
      </c>
      <c r="F164" s="8">
        <v>103598.09</v>
      </c>
      <c r="G164" s="8">
        <v>0</v>
      </c>
      <c r="H164" s="8">
        <v>0</v>
      </c>
      <c r="I164" s="131">
        <v>103598.09</v>
      </c>
      <c r="J164" s="154"/>
      <c r="K164" s="155"/>
    </row>
    <row r="165" spans="1:11" x14ac:dyDescent="0.25">
      <c r="A165" s="139" t="s">
        <v>190</v>
      </c>
      <c r="B165" s="131">
        <v>468465.86</v>
      </c>
      <c r="C165" s="131">
        <v>0</v>
      </c>
      <c r="D165" s="131">
        <v>0</v>
      </c>
      <c r="E165" s="8">
        <v>0</v>
      </c>
      <c r="F165" s="8">
        <v>468465.86</v>
      </c>
      <c r="G165" s="8">
        <v>0</v>
      </c>
      <c r="H165" s="8">
        <v>0</v>
      </c>
      <c r="I165" s="131">
        <v>468465.86</v>
      </c>
      <c r="J165" s="154"/>
      <c r="K165" s="155"/>
    </row>
    <row r="166" spans="1:11" x14ac:dyDescent="0.25">
      <c r="A166" s="139" t="s">
        <v>191</v>
      </c>
      <c r="B166" s="131">
        <v>240663.429999999</v>
      </c>
      <c r="C166" s="131">
        <v>0</v>
      </c>
      <c r="D166" s="131">
        <v>0</v>
      </c>
      <c r="E166" s="8">
        <v>0</v>
      </c>
      <c r="F166" s="8">
        <v>240663.429999999</v>
      </c>
      <c r="G166" s="8">
        <v>0</v>
      </c>
      <c r="H166" s="8">
        <v>0</v>
      </c>
      <c r="I166" s="131">
        <v>240663.429999999</v>
      </c>
      <c r="J166" s="154"/>
      <c r="K166" s="155"/>
    </row>
    <row r="167" spans="1:11" x14ac:dyDescent="0.25">
      <c r="A167" s="139" t="s">
        <v>192</v>
      </c>
      <c r="B167" s="131">
        <v>76125.039999999994</v>
      </c>
      <c r="C167" s="131">
        <v>0</v>
      </c>
      <c r="D167" s="131">
        <v>0</v>
      </c>
      <c r="E167" s="8">
        <v>0</v>
      </c>
      <c r="F167" s="8">
        <v>76125.039999999994</v>
      </c>
      <c r="G167" s="8">
        <v>0</v>
      </c>
      <c r="H167" s="8">
        <v>0</v>
      </c>
      <c r="I167" s="131">
        <v>76125.039999999994</v>
      </c>
      <c r="J167" s="154"/>
      <c r="K167" s="155"/>
    </row>
    <row r="168" spans="1:11" x14ac:dyDescent="0.25">
      <c r="A168" s="139" t="s">
        <v>193</v>
      </c>
      <c r="B168" s="131">
        <v>154971.09999999899</v>
      </c>
      <c r="C168" s="131">
        <v>0</v>
      </c>
      <c r="D168" s="131">
        <v>0</v>
      </c>
      <c r="E168" s="8">
        <v>0</v>
      </c>
      <c r="F168" s="8">
        <v>154971.09999999899</v>
      </c>
      <c r="G168" s="8">
        <v>0</v>
      </c>
      <c r="H168" s="8">
        <v>0</v>
      </c>
      <c r="I168" s="131">
        <v>154971.09999999899</v>
      </c>
      <c r="J168" s="154"/>
      <c r="K168" s="155"/>
    </row>
    <row r="169" spans="1:11" x14ac:dyDescent="0.25">
      <c r="A169" s="139" t="s">
        <v>194</v>
      </c>
      <c r="B169" s="131">
        <v>387047.45999999897</v>
      </c>
      <c r="C169" s="131">
        <v>0</v>
      </c>
      <c r="D169" s="131">
        <v>0</v>
      </c>
      <c r="E169" s="8">
        <v>0</v>
      </c>
      <c r="F169" s="8">
        <v>387047.45999999897</v>
      </c>
      <c r="G169" s="8">
        <v>0</v>
      </c>
      <c r="H169" s="8">
        <v>0</v>
      </c>
      <c r="I169" s="131">
        <v>387047.45999999897</v>
      </c>
      <c r="J169" s="154"/>
      <c r="K169" s="155"/>
    </row>
    <row r="170" spans="1:11" x14ac:dyDescent="0.25">
      <c r="A170" s="139" t="s">
        <v>195</v>
      </c>
      <c r="B170" s="131">
        <v>203731.269999999</v>
      </c>
      <c r="C170" s="131">
        <v>0</v>
      </c>
      <c r="D170" s="131">
        <v>0</v>
      </c>
      <c r="E170" s="8">
        <v>0</v>
      </c>
      <c r="F170" s="8">
        <v>203731.269999999</v>
      </c>
      <c r="G170" s="8">
        <v>0</v>
      </c>
      <c r="H170" s="8">
        <v>0</v>
      </c>
      <c r="I170" s="131">
        <v>203731.269999999</v>
      </c>
      <c r="J170" s="154"/>
      <c r="K170" s="155"/>
    </row>
    <row r="171" spans="1:11" x14ac:dyDescent="0.25">
      <c r="A171" s="139" t="s">
        <v>196</v>
      </c>
      <c r="B171" s="131">
        <v>43463.77</v>
      </c>
      <c r="C171" s="131">
        <v>0</v>
      </c>
      <c r="D171" s="131">
        <v>0</v>
      </c>
      <c r="E171" s="8">
        <v>0</v>
      </c>
      <c r="F171" s="8">
        <v>43463.77</v>
      </c>
      <c r="G171" s="8">
        <v>0</v>
      </c>
      <c r="H171" s="8">
        <v>0</v>
      </c>
      <c r="I171" s="131">
        <v>43463.77</v>
      </c>
      <c r="J171" s="154"/>
      <c r="K171" s="155"/>
    </row>
    <row r="172" spans="1:11" x14ac:dyDescent="0.25">
      <c r="A172" s="139" t="s">
        <v>197</v>
      </c>
      <c r="B172" s="131">
        <v>0</v>
      </c>
      <c r="C172" s="131">
        <v>0</v>
      </c>
      <c r="D172" s="131">
        <v>0</v>
      </c>
      <c r="E172" s="8">
        <v>0</v>
      </c>
      <c r="F172" s="8">
        <v>0</v>
      </c>
      <c r="G172" s="8">
        <v>0</v>
      </c>
      <c r="H172" s="8">
        <v>0</v>
      </c>
      <c r="I172" s="131">
        <v>0</v>
      </c>
      <c r="J172" s="154"/>
      <c r="K172" s="155"/>
    </row>
    <row r="173" spans="1:11" x14ac:dyDescent="0.25">
      <c r="A173" s="139" t="s">
        <v>198</v>
      </c>
      <c r="B173" s="131">
        <v>0</v>
      </c>
      <c r="C173" s="131">
        <v>0</v>
      </c>
      <c r="D173" s="131">
        <v>0</v>
      </c>
      <c r="E173" s="8">
        <v>0</v>
      </c>
      <c r="F173" s="8">
        <v>0</v>
      </c>
      <c r="G173" s="8">
        <v>0</v>
      </c>
      <c r="H173" s="8">
        <v>0</v>
      </c>
      <c r="I173" s="131">
        <v>0</v>
      </c>
      <c r="J173" s="154"/>
      <c r="K173" s="155"/>
    </row>
    <row r="174" spans="1:11" x14ac:dyDescent="0.25">
      <c r="A174" s="139" t="s">
        <v>199</v>
      </c>
      <c r="B174" s="131">
        <v>220167.05</v>
      </c>
      <c r="C174" s="131">
        <v>0</v>
      </c>
      <c r="D174" s="131">
        <v>0</v>
      </c>
      <c r="E174" s="8">
        <v>0</v>
      </c>
      <c r="F174" s="8">
        <v>220167.05</v>
      </c>
      <c r="G174" s="8">
        <v>0</v>
      </c>
      <c r="H174" s="8">
        <v>0</v>
      </c>
      <c r="I174" s="131">
        <v>220167.05</v>
      </c>
      <c r="J174" s="154"/>
      <c r="K174" s="155"/>
    </row>
    <row r="175" spans="1:11" x14ac:dyDescent="0.25">
      <c r="A175" s="139" t="s">
        <v>200</v>
      </c>
      <c r="B175" s="131">
        <v>2153903.4700000002</v>
      </c>
      <c r="C175" s="131">
        <v>0</v>
      </c>
      <c r="D175" s="131">
        <v>0</v>
      </c>
      <c r="E175" s="8">
        <v>0</v>
      </c>
      <c r="F175" s="8">
        <v>2153903.4700000002</v>
      </c>
      <c r="G175" s="8">
        <v>0</v>
      </c>
      <c r="H175" s="8">
        <v>0</v>
      </c>
      <c r="I175" s="131">
        <v>2153903.4700000002</v>
      </c>
      <c r="J175" s="154"/>
      <c r="K175" s="155"/>
    </row>
    <row r="176" spans="1:11" x14ac:dyDescent="0.25">
      <c r="A176" s="139" t="s">
        <v>201</v>
      </c>
      <c r="B176" s="131">
        <v>2042497.5699999901</v>
      </c>
      <c r="C176" s="131">
        <v>0</v>
      </c>
      <c r="D176" s="131">
        <v>0</v>
      </c>
      <c r="E176" s="8">
        <v>0</v>
      </c>
      <c r="F176" s="8">
        <v>2042497.5699999901</v>
      </c>
      <c r="G176" s="8">
        <v>0</v>
      </c>
      <c r="H176" s="8">
        <v>0</v>
      </c>
      <c r="I176" s="131">
        <v>2042497.5699999901</v>
      </c>
      <c r="J176" s="154"/>
      <c r="K176" s="155"/>
    </row>
    <row r="177" spans="1:11" x14ac:dyDescent="0.25">
      <c r="A177" s="139" t="s">
        <v>202</v>
      </c>
      <c r="B177" s="131">
        <v>17125.789999999899</v>
      </c>
      <c r="C177" s="131">
        <v>0</v>
      </c>
      <c r="D177" s="131">
        <v>0</v>
      </c>
      <c r="E177" s="8">
        <v>0</v>
      </c>
      <c r="F177" s="8">
        <v>17125.789999999899</v>
      </c>
      <c r="G177" s="8">
        <v>0</v>
      </c>
      <c r="H177" s="8">
        <v>0</v>
      </c>
      <c r="I177" s="131">
        <v>17125.789999999899</v>
      </c>
      <c r="J177" s="154"/>
      <c r="K177" s="155"/>
    </row>
    <row r="178" spans="1:11" x14ac:dyDescent="0.25">
      <c r="A178" s="139" t="s">
        <v>203</v>
      </c>
      <c r="B178" s="131">
        <v>139011.84</v>
      </c>
      <c r="C178" s="131">
        <v>0</v>
      </c>
      <c r="D178" s="131">
        <v>0</v>
      </c>
      <c r="E178" s="8">
        <v>0</v>
      </c>
      <c r="F178" s="8">
        <v>139011.84</v>
      </c>
      <c r="G178" s="8">
        <v>0</v>
      </c>
      <c r="H178" s="8">
        <v>0</v>
      </c>
      <c r="I178" s="131">
        <v>139011.84</v>
      </c>
      <c r="J178" s="154"/>
      <c r="K178" s="155"/>
    </row>
    <row r="179" spans="1:11" x14ac:dyDescent="0.25">
      <c r="A179" s="139" t="s">
        <v>204</v>
      </c>
      <c r="B179" s="131">
        <v>29757.73</v>
      </c>
      <c r="C179" s="131">
        <v>0</v>
      </c>
      <c r="D179" s="131">
        <v>0</v>
      </c>
      <c r="E179" s="8">
        <v>0</v>
      </c>
      <c r="F179" s="8">
        <v>29757.73</v>
      </c>
      <c r="G179" s="8">
        <v>0</v>
      </c>
      <c r="H179" s="8">
        <v>0</v>
      </c>
      <c r="I179" s="131">
        <v>29757.73</v>
      </c>
      <c r="J179" s="154"/>
      <c r="K179" s="155"/>
    </row>
    <row r="180" spans="1:11" x14ac:dyDescent="0.25">
      <c r="A180" s="139" t="s">
        <v>205</v>
      </c>
      <c r="B180" s="131">
        <v>0</v>
      </c>
      <c r="C180" s="131">
        <v>0</v>
      </c>
      <c r="D180" s="131">
        <v>0</v>
      </c>
      <c r="E180" s="8">
        <v>0</v>
      </c>
      <c r="F180" s="8">
        <v>0</v>
      </c>
      <c r="G180" s="8">
        <v>0</v>
      </c>
      <c r="H180" s="8">
        <v>0</v>
      </c>
      <c r="I180" s="131">
        <v>0</v>
      </c>
      <c r="J180" s="154"/>
      <c r="K180" s="155"/>
    </row>
    <row r="181" spans="1:11" x14ac:dyDescent="0.25">
      <c r="A181" s="139" t="s">
        <v>206</v>
      </c>
      <c r="B181" s="131">
        <v>0</v>
      </c>
      <c r="C181" s="131">
        <v>133288.16</v>
      </c>
      <c r="D181" s="131">
        <v>0</v>
      </c>
      <c r="E181" s="8">
        <v>0</v>
      </c>
      <c r="F181" s="8">
        <v>0</v>
      </c>
      <c r="G181" s="8">
        <v>0</v>
      </c>
      <c r="H181" s="8">
        <v>133288.16</v>
      </c>
      <c r="I181" s="131">
        <v>133288.16</v>
      </c>
      <c r="J181" s="154"/>
      <c r="K181" s="155"/>
    </row>
    <row r="182" spans="1:11" x14ac:dyDescent="0.25">
      <c r="A182" s="139" t="s">
        <v>207</v>
      </c>
      <c r="B182" s="131">
        <v>0</v>
      </c>
      <c r="C182" s="131">
        <v>98574.19</v>
      </c>
      <c r="D182" s="131">
        <v>0</v>
      </c>
      <c r="E182" s="8">
        <v>0</v>
      </c>
      <c r="F182" s="8">
        <v>0</v>
      </c>
      <c r="G182" s="8">
        <v>0</v>
      </c>
      <c r="H182" s="8">
        <v>98574.19</v>
      </c>
      <c r="I182" s="131">
        <v>98574.19</v>
      </c>
      <c r="J182" s="154"/>
      <c r="K182" s="155"/>
    </row>
    <row r="183" spans="1:11" x14ac:dyDescent="0.25">
      <c r="A183" s="139" t="s">
        <v>208</v>
      </c>
      <c r="B183" s="131">
        <v>0</v>
      </c>
      <c r="C183" s="131">
        <v>1693009.6999999899</v>
      </c>
      <c r="D183" s="131">
        <v>0</v>
      </c>
      <c r="E183" s="8">
        <v>0</v>
      </c>
      <c r="F183" s="8">
        <v>0</v>
      </c>
      <c r="G183" s="8">
        <v>0</v>
      </c>
      <c r="H183" s="8">
        <v>1693009.6999999899</v>
      </c>
      <c r="I183" s="131">
        <v>1693009.6999999899</v>
      </c>
      <c r="J183" s="154"/>
      <c r="K183" s="155"/>
    </row>
    <row r="184" spans="1:11" x14ac:dyDescent="0.25">
      <c r="A184" s="139" t="s">
        <v>209</v>
      </c>
      <c r="B184" s="131">
        <v>0</v>
      </c>
      <c r="C184" s="131">
        <v>166680.76999999999</v>
      </c>
      <c r="D184" s="131">
        <v>0</v>
      </c>
      <c r="E184" s="8">
        <v>0</v>
      </c>
      <c r="F184" s="8">
        <v>0</v>
      </c>
      <c r="G184" s="8">
        <v>0</v>
      </c>
      <c r="H184" s="8">
        <v>166680.76999999999</v>
      </c>
      <c r="I184" s="131">
        <v>166680.76999999999</v>
      </c>
      <c r="J184" s="154"/>
      <c r="K184" s="155"/>
    </row>
    <row r="185" spans="1:11" x14ac:dyDescent="0.25">
      <c r="A185" s="139" t="s">
        <v>210</v>
      </c>
      <c r="B185" s="131">
        <v>0</v>
      </c>
      <c r="C185" s="131">
        <v>3470.14</v>
      </c>
      <c r="D185" s="131">
        <v>0</v>
      </c>
      <c r="E185" s="8">
        <v>0</v>
      </c>
      <c r="F185" s="8">
        <v>0</v>
      </c>
      <c r="G185" s="8">
        <v>0</v>
      </c>
      <c r="H185" s="8">
        <v>3470.14</v>
      </c>
      <c r="I185" s="131">
        <v>3470.14</v>
      </c>
      <c r="J185" s="154"/>
      <c r="K185" s="155"/>
    </row>
    <row r="186" spans="1:11" x14ac:dyDescent="0.25">
      <c r="A186" s="139" t="s">
        <v>211</v>
      </c>
      <c r="B186" s="131">
        <v>0</v>
      </c>
      <c r="C186" s="131">
        <v>430620.03</v>
      </c>
      <c r="D186" s="131">
        <v>0</v>
      </c>
      <c r="E186" s="8">
        <v>0</v>
      </c>
      <c r="F186" s="8">
        <v>0</v>
      </c>
      <c r="G186" s="8">
        <v>0</v>
      </c>
      <c r="H186" s="8">
        <v>430620.03</v>
      </c>
      <c r="I186" s="131">
        <v>430620.03</v>
      </c>
      <c r="J186" s="154"/>
      <c r="K186" s="155"/>
    </row>
    <row r="187" spans="1:11" x14ac:dyDescent="0.25">
      <c r="A187" s="139" t="s">
        <v>212</v>
      </c>
      <c r="B187" s="131">
        <v>0</v>
      </c>
      <c r="C187" s="131">
        <v>314068.92</v>
      </c>
      <c r="D187" s="131">
        <v>0</v>
      </c>
      <c r="E187" s="8">
        <v>0</v>
      </c>
      <c r="F187" s="8">
        <v>0</v>
      </c>
      <c r="G187" s="8">
        <v>0</v>
      </c>
      <c r="H187" s="8">
        <v>314068.92</v>
      </c>
      <c r="I187" s="131">
        <v>314068.92</v>
      </c>
      <c r="J187" s="154"/>
      <c r="K187" s="155"/>
    </row>
    <row r="188" spans="1:11" x14ac:dyDescent="0.25">
      <c r="A188" s="139" t="s">
        <v>213</v>
      </c>
      <c r="B188" s="131">
        <v>0</v>
      </c>
      <c r="C188" s="131">
        <v>325688.03999999998</v>
      </c>
      <c r="D188" s="131">
        <v>0</v>
      </c>
      <c r="E188" s="8">
        <v>0</v>
      </c>
      <c r="F188" s="8">
        <v>0</v>
      </c>
      <c r="G188" s="8">
        <v>0</v>
      </c>
      <c r="H188" s="8">
        <v>325688.03999999998</v>
      </c>
      <c r="I188" s="131">
        <v>325688.03999999998</v>
      </c>
      <c r="J188" s="154"/>
      <c r="K188" s="155"/>
    </row>
    <row r="189" spans="1:11" x14ac:dyDescent="0.25">
      <c r="A189" s="139" t="s">
        <v>214</v>
      </c>
      <c r="B189" s="131">
        <v>0</v>
      </c>
      <c r="C189" s="131">
        <v>8656.2199999999993</v>
      </c>
      <c r="D189" s="131">
        <v>0</v>
      </c>
      <c r="E189" s="8">
        <v>0</v>
      </c>
      <c r="F189" s="8">
        <v>0</v>
      </c>
      <c r="G189" s="8">
        <v>0</v>
      </c>
      <c r="H189" s="8">
        <v>8656.2199999999993</v>
      </c>
      <c r="I189" s="131">
        <v>8656.2199999999993</v>
      </c>
      <c r="J189" s="154"/>
      <c r="K189" s="155"/>
    </row>
    <row r="190" spans="1:11" x14ac:dyDescent="0.25">
      <c r="A190" s="139" t="s">
        <v>414</v>
      </c>
      <c r="B190" s="131">
        <v>0</v>
      </c>
      <c r="C190" s="131">
        <v>3350.01999999999</v>
      </c>
      <c r="D190" s="131">
        <v>0</v>
      </c>
      <c r="E190" s="8">
        <v>0</v>
      </c>
      <c r="F190" s="8">
        <v>0</v>
      </c>
      <c r="G190" s="8">
        <v>0</v>
      </c>
      <c r="H190" s="8">
        <v>3350.01999999999</v>
      </c>
      <c r="I190" s="131">
        <v>3350.01999999999</v>
      </c>
      <c r="J190" s="154"/>
      <c r="K190" s="155"/>
    </row>
    <row r="191" spans="1:11" x14ac:dyDescent="0.25">
      <c r="A191" s="139" t="s">
        <v>215</v>
      </c>
      <c r="B191" s="131">
        <v>0</v>
      </c>
      <c r="C191" s="131">
        <v>494593.76999999897</v>
      </c>
      <c r="D191" s="131">
        <v>0</v>
      </c>
      <c r="E191" s="8">
        <v>0</v>
      </c>
      <c r="F191" s="8">
        <v>0</v>
      </c>
      <c r="G191" s="8">
        <v>0</v>
      </c>
      <c r="H191" s="8">
        <v>494593.76999999897</v>
      </c>
      <c r="I191" s="131">
        <v>494593.76999999897</v>
      </c>
      <c r="J191" s="154"/>
      <c r="K191" s="155"/>
    </row>
    <row r="192" spans="1:11" x14ac:dyDescent="0.25">
      <c r="A192" s="139" t="s">
        <v>216</v>
      </c>
      <c r="B192" s="131">
        <v>0</v>
      </c>
      <c r="C192" s="131">
        <v>42829.6499999999</v>
      </c>
      <c r="D192" s="131">
        <v>0</v>
      </c>
      <c r="E192" s="8">
        <v>0</v>
      </c>
      <c r="F192" s="8">
        <v>0</v>
      </c>
      <c r="G192" s="8">
        <v>0</v>
      </c>
      <c r="H192" s="8">
        <v>42829.6499999999</v>
      </c>
      <c r="I192" s="131">
        <v>42829.6499999999</v>
      </c>
      <c r="J192" s="154"/>
      <c r="K192" s="155"/>
    </row>
    <row r="193" spans="1:11" x14ac:dyDescent="0.25">
      <c r="A193" s="139" t="s">
        <v>217</v>
      </c>
      <c r="B193" s="131">
        <v>0</v>
      </c>
      <c r="C193" s="131">
        <v>37409.61</v>
      </c>
      <c r="D193" s="131">
        <v>0</v>
      </c>
      <c r="E193" s="8">
        <v>0</v>
      </c>
      <c r="F193" s="8">
        <v>0</v>
      </c>
      <c r="G193" s="8">
        <v>0</v>
      </c>
      <c r="H193" s="8">
        <v>37409.61</v>
      </c>
      <c r="I193" s="131">
        <v>37409.61</v>
      </c>
      <c r="J193" s="154"/>
      <c r="K193" s="155"/>
    </row>
    <row r="194" spans="1:11" x14ac:dyDescent="0.25">
      <c r="A194" s="139" t="s">
        <v>218</v>
      </c>
      <c r="B194" s="131">
        <v>0</v>
      </c>
      <c r="C194" s="131">
        <v>311337.99</v>
      </c>
      <c r="D194" s="131">
        <v>0</v>
      </c>
      <c r="E194" s="8">
        <v>0</v>
      </c>
      <c r="F194" s="8">
        <v>0</v>
      </c>
      <c r="G194" s="8">
        <v>0</v>
      </c>
      <c r="H194" s="8">
        <v>311337.99</v>
      </c>
      <c r="I194" s="131">
        <v>311337.99</v>
      </c>
      <c r="J194" s="154"/>
      <c r="K194" s="155"/>
    </row>
    <row r="195" spans="1:11" x14ac:dyDescent="0.25">
      <c r="A195" s="139" t="s">
        <v>219</v>
      </c>
      <c r="B195" s="131">
        <v>0</v>
      </c>
      <c r="C195" s="131">
        <v>114250.69999999899</v>
      </c>
      <c r="D195" s="131">
        <v>0</v>
      </c>
      <c r="E195" s="8">
        <v>0</v>
      </c>
      <c r="F195" s="8">
        <v>0</v>
      </c>
      <c r="G195" s="8">
        <v>0</v>
      </c>
      <c r="H195" s="8">
        <v>114250.69999999899</v>
      </c>
      <c r="I195" s="131">
        <v>114250.69999999899</v>
      </c>
      <c r="J195" s="154"/>
      <c r="K195" s="155"/>
    </row>
    <row r="196" spans="1:11" x14ac:dyDescent="0.25">
      <c r="A196" s="140" t="s">
        <v>220</v>
      </c>
      <c r="B196" s="141">
        <v>0</v>
      </c>
      <c r="C196" s="141">
        <v>86909.9399999999</v>
      </c>
      <c r="D196" s="141">
        <v>0</v>
      </c>
      <c r="E196" s="8">
        <v>0</v>
      </c>
      <c r="F196" s="8">
        <v>0</v>
      </c>
      <c r="G196" s="8">
        <v>0</v>
      </c>
      <c r="H196" s="8">
        <v>86909.9399999999</v>
      </c>
      <c r="I196" s="141">
        <v>86909.9399999999</v>
      </c>
      <c r="J196" s="154"/>
      <c r="K196" s="155"/>
    </row>
    <row r="197" spans="1:11" x14ac:dyDescent="0.25">
      <c r="A197" s="139" t="s">
        <v>221</v>
      </c>
      <c r="B197" s="131">
        <v>6619685.9599999897</v>
      </c>
      <c r="C197" s="131">
        <v>4264737.8499999996</v>
      </c>
      <c r="D197" s="131">
        <v>0</v>
      </c>
      <c r="E197" s="4">
        <v>0</v>
      </c>
      <c r="F197" s="4">
        <v>6619685.9599999897</v>
      </c>
      <c r="G197" s="4">
        <v>0</v>
      </c>
      <c r="H197" s="4">
        <v>4264737.8499999996</v>
      </c>
      <c r="I197" s="131">
        <v>10884423.8099999</v>
      </c>
      <c r="J197" s="154"/>
      <c r="K197" s="155"/>
    </row>
    <row r="198" spans="1:11" x14ac:dyDescent="0.25">
      <c r="A198" s="138" t="s">
        <v>222</v>
      </c>
      <c r="B198" s="131"/>
      <c r="C198" s="131"/>
      <c r="D198" s="131"/>
      <c r="E198" s="7"/>
      <c r="F198" s="7"/>
      <c r="G198" s="7"/>
      <c r="H198" s="7"/>
      <c r="I198" s="131"/>
      <c r="J198" s="154"/>
      <c r="K198" s="155"/>
    </row>
    <row r="199" spans="1:11" x14ac:dyDescent="0.25">
      <c r="A199" s="139" t="s">
        <v>223</v>
      </c>
      <c r="B199" s="131">
        <v>0</v>
      </c>
      <c r="C199" s="131">
        <v>0</v>
      </c>
      <c r="D199" s="131">
        <v>22816.61</v>
      </c>
      <c r="E199" s="8">
        <v>13274.703697999999</v>
      </c>
      <c r="F199" s="8">
        <v>13274.703697999999</v>
      </c>
      <c r="G199" s="8">
        <v>9541.9063019999994</v>
      </c>
      <c r="H199" s="8">
        <v>9541.9063019999994</v>
      </c>
      <c r="I199" s="131">
        <v>22816.61</v>
      </c>
      <c r="J199" s="154"/>
      <c r="K199" s="155"/>
    </row>
    <row r="200" spans="1:11" x14ac:dyDescent="0.25">
      <c r="A200" s="139" t="s">
        <v>224</v>
      </c>
      <c r="B200" s="131">
        <v>764577.64</v>
      </c>
      <c r="C200" s="131">
        <v>573012.1</v>
      </c>
      <c r="D200" s="131">
        <v>38930.589999999997</v>
      </c>
      <c r="E200" s="8">
        <v>24242.078393</v>
      </c>
      <c r="F200" s="8">
        <v>788819.71839299996</v>
      </c>
      <c r="G200" s="8">
        <v>14688.511607</v>
      </c>
      <c r="H200" s="8">
        <v>587700.611607</v>
      </c>
      <c r="I200" s="131">
        <v>1376520.33</v>
      </c>
      <c r="J200" s="154"/>
      <c r="K200" s="155"/>
    </row>
    <row r="201" spans="1:11" x14ac:dyDescent="0.25">
      <c r="A201" s="139" t="s">
        <v>225</v>
      </c>
      <c r="B201" s="131">
        <v>260521.80999999901</v>
      </c>
      <c r="C201" s="131">
        <v>116367.7</v>
      </c>
      <c r="D201" s="131">
        <v>2541037.04</v>
      </c>
      <c r="E201" s="8">
        <v>1478375.349872</v>
      </c>
      <c r="F201" s="8">
        <v>1738897.1598720001</v>
      </c>
      <c r="G201" s="8">
        <v>1062661.690128</v>
      </c>
      <c r="H201" s="8">
        <v>1179029.3901279999</v>
      </c>
      <c r="I201" s="131">
        <v>2917926.55</v>
      </c>
      <c r="J201" s="154"/>
      <c r="K201" s="155"/>
    </row>
    <row r="202" spans="1:11" x14ac:dyDescent="0.25">
      <c r="A202" s="139" t="s">
        <v>226</v>
      </c>
      <c r="B202" s="131">
        <v>1228585.33</v>
      </c>
      <c r="C202" s="131">
        <v>327928.40999999997</v>
      </c>
      <c r="D202" s="131">
        <v>0</v>
      </c>
      <c r="E202" s="8">
        <v>0</v>
      </c>
      <c r="F202" s="8">
        <v>1228585.33</v>
      </c>
      <c r="G202" s="8">
        <v>0</v>
      </c>
      <c r="H202" s="8">
        <v>327928.40999999997</v>
      </c>
      <c r="I202" s="131">
        <v>1556513.74</v>
      </c>
      <c r="J202" s="154"/>
      <c r="K202" s="155"/>
    </row>
    <row r="203" spans="1:11" x14ac:dyDescent="0.25">
      <c r="A203" s="140" t="s">
        <v>227</v>
      </c>
      <c r="B203" s="141">
        <v>0</v>
      </c>
      <c r="C203" s="141">
        <v>0</v>
      </c>
      <c r="D203" s="141">
        <v>0</v>
      </c>
      <c r="E203" s="8">
        <v>0</v>
      </c>
      <c r="F203" s="8">
        <v>0</v>
      </c>
      <c r="G203" s="8">
        <v>0</v>
      </c>
      <c r="H203" s="8">
        <v>0</v>
      </c>
      <c r="I203" s="141">
        <v>0</v>
      </c>
      <c r="J203" s="154"/>
      <c r="K203" s="155"/>
    </row>
    <row r="204" spans="1:11" x14ac:dyDescent="0.25">
      <c r="A204" s="139" t="s">
        <v>228</v>
      </c>
      <c r="B204" s="131">
        <v>2253684.7799999998</v>
      </c>
      <c r="C204" s="131">
        <v>1017308.21</v>
      </c>
      <c r="D204" s="131">
        <v>2602784.2400000002</v>
      </c>
      <c r="E204" s="4">
        <v>1515892.1319629999</v>
      </c>
      <c r="F204" s="4">
        <v>3769576.911963</v>
      </c>
      <c r="G204" s="4">
        <v>1086892.1080370001</v>
      </c>
      <c r="H204" s="4">
        <v>2104200.318037</v>
      </c>
      <c r="I204" s="131">
        <v>5873777.2300000004</v>
      </c>
      <c r="J204" s="154"/>
      <c r="K204" s="155"/>
    </row>
    <row r="205" spans="1:11" x14ac:dyDescent="0.25">
      <c r="A205" s="138" t="s">
        <v>229</v>
      </c>
      <c r="B205" s="131"/>
      <c r="C205" s="131"/>
      <c r="D205" s="131"/>
      <c r="E205" s="7"/>
      <c r="F205" s="7"/>
      <c r="G205" s="7"/>
      <c r="H205" s="7"/>
      <c r="I205" s="131"/>
      <c r="J205" s="154"/>
      <c r="K205" s="155"/>
    </row>
    <row r="206" spans="1:11" x14ac:dyDescent="0.25">
      <c r="A206" s="139" t="s">
        <v>230</v>
      </c>
      <c r="B206" s="131">
        <v>1228658.76</v>
      </c>
      <c r="C206" s="131">
        <v>157099.56999999899</v>
      </c>
      <c r="D206" s="131">
        <v>119620.64</v>
      </c>
      <c r="E206" s="8">
        <v>69595.288352000003</v>
      </c>
      <c r="F206" s="8">
        <v>1298254.0483520001</v>
      </c>
      <c r="G206" s="8">
        <v>50025.351648000003</v>
      </c>
      <c r="H206" s="8">
        <v>207124.921647999</v>
      </c>
      <c r="I206" s="131">
        <v>1505378.97</v>
      </c>
      <c r="J206" s="154"/>
      <c r="K206" s="155"/>
    </row>
    <row r="207" spans="1:11" x14ac:dyDescent="0.25">
      <c r="A207" s="139" t="s">
        <v>231</v>
      </c>
      <c r="B207" s="131">
        <v>39351.9</v>
      </c>
      <c r="C207" s="131">
        <v>9035.92</v>
      </c>
      <c r="D207" s="131">
        <v>95605.46</v>
      </c>
      <c r="E207" s="8">
        <v>55623.256628000003</v>
      </c>
      <c r="F207" s="8">
        <v>94975.156627999997</v>
      </c>
      <c r="G207" s="8">
        <v>39982.203372000004</v>
      </c>
      <c r="H207" s="8">
        <v>49018.123372000002</v>
      </c>
      <c r="I207" s="131">
        <v>143993.28</v>
      </c>
      <c r="J207" s="154"/>
      <c r="K207" s="155"/>
    </row>
    <row r="208" spans="1:11" x14ac:dyDescent="0.25">
      <c r="A208" s="139" t="s">
        <v>232</v>
      </c>
      <c r="B208" s="131">
        <v>0</v>
      </c>
      <c r="C208" s="131">
        <v>0</v>
      </c>
      <c r="D208" s="131">
        <v>12148.63</v>
      </c>
      <c r="E208" s="8">
        <v>7068.0729339999898</v>
      </c>
      <c r="F208" s="8">
        <v>7068.0729339999898</v>
      </c>
      <c r="G208" s="8">
        <v>5080.5570660000003</v>
      </c>
      <c r="H208" s="8">
        <v>5080.5570660000003</v>
      </c>
      <c r="I208" s="131">
        <v>12148.63</v>
      </c>
      <c r="J208" s="154"/>
      <c r="K208" s="155"/>
    </row>
    <row r="209" spans="1:11" x14ac:dyDescent="0.25">
      <c r="A209" s="139" t="s">
        <v>233</v>
      </c>
      <c r="B209" s="131">
        <v>0</v>
      </c>
      <c r="C209" s="131">
        <v>0</v>
      </c>
      <c r="D209" s="131">
        <v>0</v>
      </c>
      <c r="E209" s="8">
        <v>0</v>
      </c>
      <c r="F209" s="8">
        <v>0</v>
      </c>
      <c r="G209" s="8">
        <v>0</v>
      </c>
      <c r="H209" s="8">
        <v>0</v>
      </c>
      <c r="I209" s="131">
        <v>0</v>
      </c>
      <c r="J209" s="154"/>
      <c r="K209" s="155"/>
    </row>
    <row r="210" spans="1:11" x14ac:dyDescent="0.25">
      <c r="A210" s="139" t="s">
        <v>234</v>
      </c>
      <c r="B210" s="131">
        <v>45130.46</v>
      </c>
      <c r="C210" s="131">
        <v>759.52</v>
      </c>
      <c r="D210" s="131">
        <v>0</v>
      </c>
      <c r="E210" s="8">
        <v>0</v>
      </c>
      <c r="F210" s="8">
        <v>45130.46</v>
      </c>
      <c r="G210" s="8">
        <v>0</v>
      </c>
      <c r="H210" s="8">
        <v>759.52</v>
      </c>
      <c r="I210" s="131">
        <v>45889.98</v>
      </c>
      <c r="J210" s="154"/>
      <c r="K210" s="155"/>
    </row>
    <row r="211" spans="1:11" x14ac:dyDescent="0.25">
      <c r="A211" s="139" t="s">
        <v>235</v>
      </c>
      <c r="B211" s="131">
        <v>0</v>
      </c>
      <c r="C211" s="131">
        <v>0</v>
      </c>
      <c r="D211" s="131">
        <v>0</v>
      </c>
      <c r="E211" s="8">
        <v>0</v>
      </c>
      <c r="F211" s="8">
        <v>0</v>
      </c>
      <c r="G211" s="8">
        <v>0</v>
      </c>
      <c r="H211" s="8">
        <v>0</v>
      </c>
      <c r="I211" s="131">
        <v>0</v>
      </c>
      <c r="J211" s="154"/>
      <c r="K211" s="155"/>
    </row>
    <row r="212" spans="1:11" x14ac:dyDescent="0.25">
      <c r="A212" s="140" t="s">
        <v>236</v>
      </c>
      <c r="B212" s="141">
        <v>0</v>
      </c>
      <c r="C212" s="141">
        <v>0</v>
      </c>
      <c r="D212" s="141">
        <v>0</v>
      </c>
      <c r="E212" s="8">
        <v>0</v>
      </c>
      <c r="F212" s="8">
        <v>0</v>
      </c>
      <c r="G212" s="8">
        <v>0</v>
      </c>
      <c r="H212" s="8">
        <v>0</v>
      </c>
      <c r="I212" s="141">
        <v>0</v>
      </c>
      <c r="J212" s="154"/>
      <c r="K212" s="155"/>
    </row>
    <row r="213" spans="1:11" x14ac:dyDescent="0.25">
      <c r="A213" s="139" t="s">
        <v>237</v>
      </c>
      <c r="B213" s="131">
        <v>1313141.1200000001</v>
      </c>
      <c r="C213" s="131">
        <v>166895.00999999899</v>
      </c>
      <c r="D213" s="131">
        <v>227374.73</v>
      </c>
      <c r="E213" s="4">
        <v>132286.617914</v>
      </c>
      <c r="F213" s="4">
        <v>1445427.7379139999</v>
      </c>
      <c r="G213" s="4">
        <v>95088.112085999994</v>
      </c>
      <c r="H213" s="4">
        <v>261983.122085999</v>
      </c>
      <c r="I213" s="131">
        <v>1707410.86</v>
      </c>
      <c r="J213" s="154"/>
      <c r="K213" s="155"/>
    </row>
    <row r="214" spans="1:11" x14ac:dyDescent="0.25">
      <c r="A214" s="138" t="s">
        <v>238</v>
      </c>
      <c r="B214" s="131"/>
      <c r="C214" s="131"/>
      <c r="D214" s="131"/>
      <c r="E214" s="7"/>
      <c r="F214" s="7"/>
      <c r="G214" s="7"/>
      <c r="H214" s="7"/>
      <c r="I214" s="131"/>
      <c r="J214" s="154"/>
      <c r="K214" s="155"/>
    </row>
    <row r="215" spans="1:11" x14ac:dyDescent="0.25">
      <c r="A215" s="140" t="s">
        <v>239</v>
      </c>
      <c r="B215" s="141">
        <v>8092746.8300000001</v>
      </c>
      <c r="C215" s="141">
        <v>338327.33</v>
      </c>
      <c r="D215" s="141">
        <v>0</v>
      </c>
      <c r="E215" s="8">
        <v>0</v>
      </c>
      <c r="F215" s="8">
        <v>8092746.8300000001</v>
      </c>
      <c r="G215" s="8">
        <v>0</v>
      </c>
      <c r="H215" s="8">
        <v>338327.33</v>
      </c>
      <c r="I215" s="141">
        <v>8431074.1600000001</v>
      </c>
      <c r="J215" s="154"/>
      <c r="K215" s="155"/>
    </row>
    <row r="216" spans="1:11" x14ac:dyDescent="0.25">
      <c r="A216" s="139" t="s">
        <v>240</v>
      </c>
      <c r="B216" s="131">
        <v>8092746.8300000001</v>
      </c>
      <c r="C216" s="131">
        <v>338327.33</v>
      </c>
      <c r="D216" s="131">
        <v>0</v>
      </c>
      <c r="E216" s="4">
        <v>0</v>
      </c>
      <c r="F216" s="4">
        <v>8092746.8300000001</v>
      </c>
      <c r="G216" s="4">
        <v>0</v>
      </c>
      <c r="H216" s="4">
        <v>338327.33</v>
      </c>
      <c r="I216" s="131">
        <v>8431074.1600000001</v>
      </c>
      <c r="J216" s="154"/>
      <c r="K216" s="155"/>
    </row>
    <row r="217" spans="1:11" x14ac:dyDescent="0.25">
      <c r="A217" s="138" t="s">
        <v>241</v>
      </c>
      <c r="B217" s="131"/>
      <c r="C217" s="131"/>
      <c r="D217" s="131"/>
      <c r="E217" s="7"/>
      <c r="F217" s="7"/>
      <c r="G217" s="7"/>
      <c r="H217" s="7"/>
      <c r="I217" s="131"/>
      <c r="J217" s="154"/>
      <c r="K217" s="155"/>
    </row>
    <row r="218" spans="1:11" x14ac:dyDescent="0.25">
      <c r="A218" s="139" t="s">
        <v>242</v>
      </c>
      <c r="B218" s="131">
        <v>243904.459999999</v>
      </c>
      <c r="C218" s="131">
        <v>122296.639999999</v>
      </c>
      <c r="D218" s="131">
        <v>3312950.44</v>
      </c>
      <c r="E218" s="8">
        <v>2271027.5266200001</v>
      </c>
      <c r="F218" s="8">
        <v>2514931.9866200001</v>
      </c>
      <c r="G218" s="8">
        <v>1041922.91338</v>
      </c>
      <c r="H218" s="8">
        <v>1164219.5533799999</v>
      </c>
      <c r="I218" s="131">
        <v>3679151.54</v>
      </c>
      <c r="J218" s="154"/>
      <c r="K218" s="155"/>
    </row>
    <row r="219" spans="1:11" x14ac:dyDescent="0.25">
      <c r="A219" s="139" t="s">
        <v>243</v>
      </c>
      <c r="B219" s="131">
        <v>31626.79</v>
      </c>
      <c r="C219" s="131">
        <v>-2665.11</v>
      </c>
      <c r="D219" s="131">
        <v>534829.47</v>
      </c>
      <c r="E219" s="8">
        <v>366625.601685</v>
      </c>
      <c r="F219" s="8">
        <v>398252.39168499998</v>
      </c>
      <c r="G219" s="8">
        <v>168203.868315</v>
      </c>
      <c r="H219" s="8">
        <v>165538.758314999</v>
      </c>
      <c r="I219" s="131">
        <v>563791.14999999898</v>
      </c>
      <c r="J219" s="154"/>
      <c r="K219" s="155"/>
    </row>
    <row r="220" spans="1:11" x14ac:dyDescent="0.25">
      <c r="A220" s="139" t="s">
        <v>244</v>
      </c>
      <c r="B220" s="131">
        <v>0</v>
      </c>
      <c r="C220" s="131">
        <v>0</v>
      </c>
      <c r="D220" s="131">
        <v>-19060.09</v>
      </c>
      <c r="E220" s="8">
        <v>-13065.691695</v>
      </c>
      <c r="F220" s="8">
        <v>-13065.691695</v>
      </c>
      <c r="G220" s="8">
        <v>-5994.3983049999997</v>
      </c>
      <c r="H220" s="8">
        <v>-5994.3983049999997</v>
      </c>
      <c r="I220" s="131">
        <v>-19060.09</v>
      </c>
      <c r="J220" s="154"/>
      <c r="K220" s="155"/>
    </row>
    <row r="221" spans="1:11" x14ac:dyDescent="0.25">
      <c r="A221" s="139" t="s">
        <v>245</v>
      </c>
      <c r="B221" s="131">
        <v>418480.23</v>
      </c>
      <c r="C221" s="131">
        <v>3346.4299999999898</v>
      </c>
      <c r="D221" s="131">
        <v>491583.29</v>
      </c>
      <c r="E221" s="8">
        <v>336980.34529500001</v>
      </c>
      <c r="F221" s="8">
        <v>755460.57529499999</v>
      </c>
      <c r="G221" s="8">
        <v>154602.944705</v>
      </c>
      <c r="H221" s="8">
        <v>157949.37470499999</v>
      </c>
      <c r="I221" s="131">
        <v>913409.95</v>
      </c>
      <c r="J221" s="154"/>
      <c r="K221" s="155"/>
    </row>
    <row r="222" spans="1:11" x14ac:dyDescent="0.25">
      <c r="A222" s="139" t="s">
        <v>246</v>
      </c>
      <c r="B222" s="131">
        <v>386662.52</v>
      </c>
      <c r="C222" s="131">
        <v>32708.85</v>
      </c>
      <c r="D222" s="131">
        <v>29846.92</v>
      </c>
      <c r="E222" s="8">
        <v>18203.636508</v>
      </c>
      <c r="F222" s="8">
        <v>404866.15650799999</v>
      </c>
      <c r="G222" s="8">
        <v>11643.2834919999</v>
      </c>
      <c r="H222" s="8">
        <v>44352.133492000001</v>
      </c>
      <c r="I222" s="131">
        <v>449218.29</v>
      </c>
      <c r="J222" s="154"/>
      <c r="K222" s="155"/>
    </row>
    <row r="223" spans="1:11" x14ac:dyDescent="0.25">
      <c r="A223" s="139" t="s">
        <v>247</v>
      </c>
      <c r="B223" s="131">
        <v>38044.369999999901</v>
      </c>
      <c r="C223" s="131">
        <v>12767.23</v>
      </c>
      <c r="D223" s="131">
        <v>424838.72</v>
      </c>
      <c r="E223" s="8">
        <v>247171.16729599901</v>
      </c>
      <c r="F223" s="8">
        <v>285215.53729599901</v>
      </c>
      <c r="G223" s="8">
        <v>177667.552704</v>
      </c>
      <c r="H223" s="8">
        <v>190434.78270400001</v>
      </c>
      <c r="I223" s="131">
        <v>475650.31999999902</v>
      </c>
      <c r="J223" s="154"/>
      <c r="K223" s="155"/>
    </row>
    <row r="224" spans="1:11" x14ac:dyDescent="0.25">
      <c r="A224" s="139" t="s">
        <v>248</v>
      </c>
      <c r="B224" s="131">
        <v>1881754.4299999899</v>
      </c>
      <c r="C224" s="131">
        <v>828045.67</v>
      </c>
      <c r="D224" s="131">
        <v>1280854.97</v>
      </c>
      <c r="E224" s="8">
        <v>891346.97362299997</v>
      </c>
      <c r="F224" s="8">
        <v>2773101.4036229998</v>
      </c>
      <c r="G224" s="8">
        <v>389507.99637699901</v>
      </c>
      <c r="H224" s="8">
        <v>1217553.666377</v>
      </c>
      <c r="I224" s="131">
        <v>3990655.07</v>
      </c>
      <c r="J224" s="154"/>
      <c r="K224" s="155"/>
    </row>
    <row r="225" spans="1:11" x14ac:dyDescent="0.25">
      <c r="A225" s="139" t="s">
        <v>249</v>
      </c>
      <c r="B225" s="131">
        <v>545865.11</v>
      </c>
      <c r="C225" s="131">
        <v>94421</v>
      </c>
      <c r="D225" s="131">
        <v>21640.9</v>
      </c>
      <c r="E225" s="8">
        <v>14834.836950000001</v>
      </c>
      <c r="F225" s="8">
        <v>560699.94695000001</v>
      </c>
      <c r="G225" s="8">
        <v>6806.0630499999997</v>
      </c>
      <c r="H225" s="8">
        <v>101227.06305</v>
      </c>
      <c r="I225" s="131">
        <v>661927.01</v>
      </c>
      <c r="J225" s="154"/>
      <c r="K225" s="155"/>
    </row>
    <row r="226" spans="1:11" x14ac:dyDescent="0.25">
      <c r="A226" s="139" t="s">
        <v>250</v>
      </c>
      <c r="B226" s="131">
        <v>0</v>
      </c>
      <c r="C226" s="131">
        <v>0</v>
      </c>
      <c r="D226" s="131">
        <v>50</v>
      </c>
      <c r="E226" s="8">
        <v>34.274999999999999</v>
      </c>
      <c r="F226" s="8">
        <v>34.274999999999999</v>
      </c>
      <c r="G226" s="8">
        <v>15.725</v>
      </c>
      <c r="H226" s="8">
        <v>15.725</v>
      </c>
      <c r="I226" s="131">
        <v>50</v>
      </c>
      <c r="J226" s="154"/>
      <c r="K226" s="155"/>
    </row>
    <row r="227" spans="1:11" x14ac:dyDescent="0.25">
      <c r="A227" s="139" t="s">
        <v>251</v>
      </c>
      <c r="B227" s="131">
        <v>266947.95</v>
      </c>
      <c r="C227" s="131">
        <v>43122.53</v>
      </c>
      <c r="D227" s="131">
        <v>88579.97</v>
      </c>
      <c r="E227" s="8">
        <v>60721.569434999998</v>
      </c>
      <c r="F227" s="8">
        <v>327669.51943500002</v>
      </c>
      <c r="G227" s="8">
        <v>27858.400565</v>
      </c>
      <c r="H227" s="8">
        <v>70980.930565000002</v>
      </c>
      <c r="I227" s="131">
        <v>398650.45</v>
      </c>
      <c r="J227" s="154"/>
      <c r="K227" s="155"/>
    </row>
    <row r="228" spans="1:11" x14ac:dyDescent="0.25">
      <c r="A228" s="139" t="s">
        <v>252</v>
      </c>
      <c r="B228" s="131">
        <v>17601</v>
      </c>
      <c r="C228" s="131">
        <v>0</v>
      </c>
      <c r="D228" s="131">
        <v>819249.83</v>
      </c>
      <c r="E228" s="8">
        <v>561595.75846499996</v>
      </c>
      <c r="F228" s="8">
        <v>579196.75846499996</v>
      </c>
      <c r="G228" s="8">
        <v>257654.071535</v>
      </c>
      <c r="H228" s="8">
        <v>257654.071535</v>
      </c>
      <c r="I228" s="131">
        <v>836850.83</v>
      </c>
      <c r="J228" s="154"/>
      <c r="K228" s="155"/>
    </row>
    <row r="229" spans="1:11" x14ac:dyDescent="0.25">
      <c r="A229" s="139" t="s">
        <v>253</v>
      </c>
      <c r="B229" s="131">
        <v>0</v>
      </c>
      <c r="C229" s="131">
        <v>69167.48</v>
      </c>
      <c r="D229" s="131">
        <v>0</v>
      </c>
      <c r="E229" s="8">
        <v>0</v>
      </c>
      <c r="F229" s="8">
        <v>0</v>
      </c>
      <c r="G229" s="8">
        <v>0</v>
      </c>
      <c r="H229" s="8">
        <v>69167.48</v>
      </c>
      <c r="I229" s="131">
        <v>69167.48</v>
      </c>
      <c r="J229" s="154"/>
      <c r="K229" s="155"/>
    </row>
    <row r="230" spans="1:11" x14ac:dyDescent="0.25">
      <c r="A230" s="140" t="s">
        <v>254</v>
      </c>
      <c r="B230" s="131">
        <v>37737.910000000003</v>
      </c>
      <c r="C230" s="131">
        <v>0</v>
      </c>
      <c r="D230" s="131">
        <v>1195375.99</v>
      </c>
      <c r="E230" s="8">
        <v>819430.24114499998</v>
      </c>
      <c r="F230" s="8">
        <v>857168.15114500001</v>
      </c>
      <c r="G230" s="8">
        <v>375945.74885500001</v>
      </c>
      <c r="H230" s="8">
        <v>375945.74885500001</v>
      </c>
      <c r="I230" s="131">
        <v>1233113.8999999999</v>
      </c>
      <c r="J230" s="154"/>
      <c r="K230" s="155"/>
    </row>
    <row r="231" spans="1:11" x14ac:dyDescent="0.25">
      <c r="A231" s="146" t="s">
        <v>255</v>
      </c>
      <c r="B231" s="147">
        <v>3868624.77</v>
      </c>
      <c r="C231" s="147">
        <v>1203210.72</v>
      </c>
      <c r="D231" s="147">
        <v>8180740.4100000001</v>
      </c>
      <c r="E231" s="4">
        <v>5574906.2403269997</v>
      </c>
      <c r="F231" s="4">
        <v>9443531.0103270002</v>
      </c>
      <c r="G231" s="4">
        <v>2605834.169673</v>
      </c>
      <c r="H231" s="4">
        <v>3809044.8896730002</v>
      </c>
      <c r="I231" s="147">
        <v>13252575.9</v>
      </c>
      <c r="J231" s="154"/>
      <c r="K231" s="155"/>
    </row>
    <row r="232" spans="1:11" ht="15.75" thickBot="1" x14ac:dyDescent="0.3">
      <c r="A232" s="148" t="s">
        <v>256</v>
      </c>
      <c r="B232" s="149">
        <v>32195167.0699999</v>
      </c>
      <c r="C232" s="149">
        <v>7133655.6100000003</v>
      </c>
      <c r="D232" s="149">
        <v>11010899.380000001</v>
      </c>
      <c r="E232" s="4">
        <v>7223084.9902039999</v>
      </c>
      <c r="F232" s="4">
        <v>39418252.060203999</v>
      </c>
      <c r="G232" s="4">
        <v>3787814.389796</v>
      </c>
      <c r="H232" s="4">
        <v>10921469.999795999</v>
      </c>
      <c r="I232" s="149">
        <v>50339722.060000002</v>
      </c>
      <c r="J232" s="154"/>
      <c r="K232" s="155"/>
    </row>
    <row r="233" spans="1:11" ht="15.75" thickTop="1" x14ac:dyDescent="0.25">
      <c r="A233" s="139"/>
      <c r="B233" s="150"/>
      <c r="C233" s="150"/>
      <c r="D233" s="150"/>
      <c r="E233" s="2"/>
      <c r="F233" s="2"/>
      <c r="G233" s="2"/>
      <c r="H233" s="2"/>
      <c r="I233" s="150"/>
      <c r="J233" s="154"/>
      <c r="K233" s="155"/>
    </row>
    <row r="234" spans="1:11" x14ac:dyDescent="0.25">
      <c r="A234" s="139" t="s">
        <v>257</v>
      </c>
      <c r="B234" s="131"/>
      <c r="C234" s="131"/>
      <c r="D234" s="131"/>
      <c r="E234" s="7"/>
      <c r="F234" s="7"/>
      <c r="G234" s="7"/>
      <c r="H234" s="7"/>
      <c r="I234" s="131"/>
      <c r="J234" s="154"/>
      <c r="K234" s="155"/>
    </row>
    <row r="235" spans="1:11" x14ac:dyDescent="0.25">
      <c r="A235" s="138" t="s">
        <v>258</v>
      </c>
      <c r="B235" s="131"/>
      <c r="C235" s="131"/>
      <c r="D235" s="131"/>
      <c r="E235" s="7"/>
      <c r="F235" s="7"/>
      <c r="G235" s="7"/>
      <c r="H235" s="7"/>
      <c r="I235" s="131"/>
      <c r="J235" s="154"/>
      <c r="K235" s="155"/>
    </row>
    <row r="236" spans="1:11" x14ac:dyDescent="0.25">
      <c r="A236" s="139" t="s">
        <v>259</v>
      </c>
      <c r="B236" s="131">
        <v>20907633.969999999</v>
      </c>
      <c r="C236" s="131">
        <v>9214134.3200000003</v>
      </c>
      <c r="D236" s="131">
        <v>1724419.26</v>
      </c>
      <c r="E236" s="8">
        <v>1182089.40273</v>
      </c>
      <c r="F236" s="8">
        <v>22089723.372730002</v>
      </c>
      <c r="G236" s="8">
        <v>542329.85727000004</v>
      </c>
      <c r="H236" s="8">
        <v>9756464.1772700008</v>
      </c>
      <c r="I236" s="131">
        <v>31846187.550000001</v>
      </c>
      <c r="J236" s="154"/>
      <c r="K236" s="155"/>
    </row>
    <row r="237" spans="1:11" x14ac:dyDescent="0.25">
      <c r="A237" s="140" t="s">
        <v>260</v>
      </c>
      <c r="B237" s="141">
        <v>-205968.35</v>
      </c>
      <c r="C237" s="141">
        <v>12773.53</v>
      </c>
      <c r="D237" s="141">
        <v>24781.66</v>
      </c>
      <c r="E237" s="8">
        <v>16987.827929999999</v>
      </c>
      <c r="F237" s="8">
        <v>-188980.52207000001</v>
      </c>
      <c r="G237" s="8">
        <v>7793.8320700000004</v>
      </c>
      <c r="H237" s="8">
        <v>20567.362069999999</v>
      </c>
      <c r="I237" s="141">
        <v>-168413.16</v>
      </c>
      <c r="J237" s="154"/>
      <c r="K237" s="155"/>
    </row>
    <row r="238" spans="1:11" x14ac:dyDescent="0.25">
      <c r="A238" s="139" t="s">
        <v>261</v>
      </c>
      <c r="B238" s="150">
        <v>20701665.620000001</v>
      </c>
      <c r="C238" s="150">
        <v>9226907.8499999996</v>
      </c>
      <c r="D238" s="150">
        <v>1749200.92</v>
      </c>
      <c r="E238" s="4">
        <v>1199077.2306599999</v>
      </c>
      <c r="F238" s="4">
        <v>21900742.85066</v>
      </c>
      <c r="G238" s="4">
        <v>550123.68934000004</v>
      </c>
      <c r="H238" s="4">
        <v>9777031.5393400006</v>
      </c>
      <c r="I238" s="150">
        <v>31677774.390000001</v>
      </c>
      <c r="J238" s="154"/>
      <c r="K238" s="155"/>
    </row>
    <row r="239" spans="1:11" x14ac:dyDescent="0.25">
      <c r="A239" s="138" t="s">
        <v>262</v>
      </c>
      <c r="B239" s="131"/>
      <c r="C239" s="131"/>
      <c r="D239" s="131"/>
      <c r="E239" s="7"/>
      <c r="F239" s="7"/>
      <c r="G239" s="7"/>
      <c r="H239" s="7"/>
      <c r="I239" s="131"/>
      <c r="J239" s="154"/>
      <c r="K239" s="155"/>
    </row>
    <row r="240" spans="1:11" x14ac:dyDescent="0.25">
      <c r="A240" s="139" t="s">
        <v>263</v>
      </c>
      <c r="B240" s="131">
        <v>776224.76999999897</v>
      </c>
      <c r="C240" s="131">
        <v>185029.32</v>
      </c>
      <c r="D240" s="131">
        <v>2404869.85</v>
      </c>
      <c r="E240" s="8">
        <v>1648538.2821750001</v>
      </c>
      <c r="F240" s="8">
        <v>2424763.0521749998</v>
      </c>
      <c r="G240" s="8">
        <v>756331.56782500003</v>
      </c>
      <c r="H240" s="8">
        <v>941360.88782499998</v>
      </c>
      <c r="I240" s="131">
        <v>3366123.94</v>
      </c>
      <c r="J240" s="154"/>
      <c r="K240" s="155"/>
    </row>
    <row r="241" spans="1:11" x14ac:dyDescent="0.25">
      <c r="A241" s="145" t="s">
        <v>264</v>
      </c>
      <c r="B241" s="131">
        <v>1156428.6000000001</v>
      </c>
      <c r="C241" s="131">
        <v>0</v>
      </c>
      <c r="D241" s="131">
        <v>0</v>
      </c>
      <c r="E241" s="8">
        <v>0</v>
      </c>
      <c r="F241" s="8">
        <v>1156428.6000000001</v>
      </c>
      <c r="G241" s="8">
        <v>0</v>
      </c>
      <c r="H241" s="8">
        <v>0</v>
      </c>
      <c r="I241" s="131">
        <v>1156428.6000000001</v>
      </c>
      <c r="J241" s="154"/>
      <c r="K241" s="155"/>
    </row>
    <row r="242" spans="1:11" x14ac:dyDescent="0.25">
      <c r="A242" s="140" t="s">
        <v>265</v>
      </c>
      <c r="B242" s="141">
        <v>-212640.69</v>
      </c>
      <c r="C242" s="141">
        <v>1977.02</v>
      </c>
      <c r="D242" s="141">
        <v>-5330.17</v>
      </c>
      <c r="E242" s="8">
        <v>-3653.8315349999998</v>
      </c>
      <c r="F242" s="8">
        <v>-216294.52153500001</v>
      </c>
      <c r="G242" s="8">
        <v>-1676.338465</v>
      </c>
      <c r="H242" s="8">
        <v>300.68153499999897</v>
      </c>
      <c r="I242" s="141">
        <v>-215993.84</v>
      </c>
      <c r="J242" s="154"/>
      <c r="K242" s="155"/>
    </row>
    <row r="243" spans="1:11" x14ac:dyDescent="0.25">
      <c r="A243" s="139" t="s">
        <v>266</v>
      </c>
      <c r="B243" s="131">
        <v>1720012.68</v>
      </c>
      <c r="C243" s="131">
        <v>187006.34</v>
      </c>
      <c r="D243" s="131">
        <v>2399539.6800000002</v>
      </c>
      <c r="E243" s="4">
        <v>1644884.4506399999</v>
      </c>
      <c r="F243" s="4">
        <v>3364897.1306400001</v>
      </c>
      <c r="G243" s="4">
        <v>754655.22936</v>
      </c>
      <c r="H243" s="4">
        <v>941661.56935999996</v>
      </c>
      <c r="I243" s="131">
        <v>4306558.7</v>
      </c>
      <c r="J243" s="154"/>
      <c r="K243" s="155"/>
    </row>
    <row r="244" spans="1:11" x14ac:dyDescent="0.25">
      <c r="A244" s="138" t="s">
        <v>267</v>
      </c>
      <c r="B244" s="131"/>
      <c r="C244" s="131"/>
      <c r="D244" s="131"/>
      <c r="E244" s="7"/>
      <c r="F244" s="7"/>
      <c r="G244" s="7"/>
      <c r="H244" s="7"/>
      <c r="I244" s="131"/>
      <c r="J244" s="154"/>
      <c r="K244" s="155"/>
    </row>
    <row r="245" spans="1:11" x14ac:dyDescent="0.25">
      <c r="A245" s="140" t="s">
        <v>268</v>
      </c>
      <c r="B245" s="141">
        <v>1717072.18</v>
      </c>
      <c r="C245" s="141">
        <v>0</v>
      </c>
      <c r="D245" s="141">
        <v>0</v>
      </c>
      <c r="E245" s="8">
        <v>0</v>
      </c>
      <c r="F245" s="8">
        <v>1717072.18</v>
      </c>
      <c r="G245" s="8">
        <v>0</v>
      </c>
      <c r="H245" s="8">
        <v>0</v>
      </c>
      <c r="I245" s="141">
        <v>1717072.18</v>
      </c>
      <c r="J245" s="154"/>
      <c r="K245" s="155"/>
    </row>
    <row r="246" spans="1:11" x14ac:dyDescent="0.25">
      <c r="A246" s="139" t="s">
        <v>269</v>
      </c>
      <c r="B246" s="131">
        <v>1717072.18</v>
      </c>
      <c r="C246" s="131">
        <v>0</v>
      </c>
      <c r="D246" s="131">
        <v>0</v>
      </c>
      <c r="E246" s="4">
        <v>0</v>
      </c>
      <c r="F246" s="4">
        <v>1717072.18</v>
      </c>
      <c r="G246" s="4">
        <v>0</v>
      </c>
      <c r="H246" s="4">
        <v>0</v>
      </c>
      <c r="I246" s="131">
        <v>1717072.18</v>
      </c>
      <c r="J246" s="154"/>
      <c r="K246" s="155"/>
    </row>
    <row r="247" spans="1:11" x14ac:dyDescent="0.25">
      <c r="A247" s="138" t="s">
        <v>270</v>
      </c>
      <c r="B247" s="131"/>
      <c r="C247" s="131"/>
      <c r="D247" s="131"/>
      <c r="E247" s="7"/>
      <c r="F247" s="7"/>
      <c r="G247" s="7"/>
      <c r="H247" s="7"/>
      <c r="I247" s="131"/>
      <c r="J247" s="154"/>
      <c r="K247" s="155"/>
    </row>
    <row r="248" spans="1:11" x14ac:dyDescent="0.25">
      <c r="A248" s="139" t="s">
        <v>271</v>
      </c>
      <c r="B248" s="131">
        <v>4521517</v>
      </c>
      <c r="C248" s="131">
        <v>0</v>
      </c>
      <c r="D248" s="131">
        <v>0</v>
      </c>
      <c r="E248" s="8">
        <v>0</v>
      </c>
      <c r="F248" s="8">
        <v>4521517</v>
      </c>
      <c r="G248" s="8">
        <v>0</v>
      </c>
      <c r="H248" s="8">
        <v>0</v>
      </c>
      <c r="I248" s="131">
        <v>4521517</v>
      </c>
      <c r="J248" s="154"/>
      <c r="K248" s="155"/>
    </row>
    <row r="249" spans="1:11" x14ac:dyDescent="0.25">
      <c r="A249" s="139" t="s">
        <v>272</v>
      </c>
      <c r="B249" s="131">
        <v>-3590205.19</v>
      </c>
      <c r="C249" s="131">
        <v>0</v>
      </c>
      <c r="D249" s="131">
        <v>0</v>
      </c>
      <c r="E249" s="8">
        <v>0</v>
      </c>
      <c r="F249" s="8">
        <v>-3590205.19</v>
      </c>
      <c r="G249" s="8">
        <v>0</v>
      </c>
      <c r="H249" s="8">
        <v>0</v>
      </c>
      <c r="I249" s="131">
        <v>-3590205.19</v>
      </c>
      <c r="J249" s="154"/>
      <c r="K249" s="155"/>
    </row>
    <row r="250" spans="1:11" x14ac:dyDescent="0.25">
      <c r="A250" s="139" t="s">
        <v>273</v>
      </c>
      <c r="B250" s="131">
        <v>-52750.64</v>
      </c>
      <c r="C250" s="131">
        <v>-5154.09</v>
      </c>
      <c r="D250" s="131">
        <v>0</v>
      </c>
      <c r="E250" s="8">
        <v>0</v>
      </c>
      <c r="F250" s="8">
        <v>-52750.64</v>
      </c>
      <c r="G250" s="8">
        <v>0</v>
      </c>
      <c r="H250" s="8">
        <v>-5154.09</v>
      </c>
      <c r="I250" s="131">
        <v>-57904.729999999901</v>
      </c>
      <c r="J250" s="154"/>
      <c r="K250" s="155"/>
    </row>
    <row r="251" spans="1:11" x14ac:dyDescent="0.25">
      <c r="A251" s="139" t="s">
        <v>274</v>
      </c>
      <c r="B251" s="131">
        <v>11054.05</v>
      </c>
      <c r="C251" s="131">
        <v>1373.24</v>
      </c>
      <c r="D251" s="131">
        <v>0</v>
      </c>
      <c r="E251" s="8">
        <v>0</v>
      </c>
      <c r="F251" s="8">
        <v>11054.05</v>
      </c>
      <c r="G251" s="8">
        <v>0</v>
      </c>
      <c r="H251" s="8">
        <v>1373.24</v>
      </c>
      <c r="I251" s="131">
        <v>12427.289999999901</v>
      </c>
      <c r="J251" s="154"/>
      <c r="K251" s="155"/>
    </row>
    <row r="252" spans="1:11" x14ac:dyDescent="0.25">
      <c r="A252" s="139" t="s">
        <v>275</v>
      </c>
      <c r="B252" s="131">
        <v>-2650.45</v>
      </c>
      <c r="C252" s="131">
        <v>0</v>
      </c>
      <c r="D252" s="131">
        <v>0</v>
      </c>
      <c r="E252" s="8">
        <v>0</v>
      </c>
      <c r="F252" s="8">
        <v>-2650.45</v>
      </c>
      <c r="G252" s="8">
        <v>0</v>
      </c>
      <c r="H252" s="8">
        <v>0</v>
      </c>
      <c r="I252" s="131">
        <v>-2650.45</v>
      </c>
      <c r="J252" s="154"/>
      <c r="K252" s="155"/>
    </row>
    <row r="253" spans="1:11" x14ac:dyDescent="0.25">
      <c r="A253" s="140" t="s">
        <v>276</v>
      </c>
      <c r="B253" s="141">
        <v>0</v>
      </c>
      <c r="C253" s="141">
        <v>0</v>
      </c>
      <c r="D253" s="141">
        <v>0</v>
      </c>
      <c r="E253" s="8">
        <v>0</v>
      </c>
      <c r="F253" s="8">
        <v>0</v>
      </c>
      <c r="G253" s="8">
        <v>0</v>
      </c>
      <c r="H253" s="8">
        <v>0</v>
      </c>
      <c r="I253" s="141">
        <v>0</v>
      </c>
      <c r="J253" s="154"/>
      <c r="K253" s="155"/>
    </row>
    <row r="254" spans="1:11" x14ac:dyDescent="0.25">
      <c r="A254" s="139" t="s">
        <v>277</v>
      </c>
      <c r="B254" s="131">
        <v>886964.77</v>
      </c>
      <c r="C254" s="131">
        <v>-3780.85</v>
      </c>
      <c r="D254" s="131">
        <v>0</v>
      </c>
      <c r="E254" s="4">
        <v>0</v>
      </c>
      <c r="F254" s="4">
        <v>886964.77</v>
      </c>
      <c r="G254" s="4">
        <v>0</v>
      </c>
      <c r="H254" s="4">
        <v>-3780.85</v>
      </c>
      <c r="I254" s="131">
        <v>883183.92</v>
      </c>
      <c r="J254" s="154"/>
      <c r="K254" s="155"/>
    </row>
    <row r="255" spans="1:11" x14ac:dyDescent="0.25">
      <c r="A255" s="138" t="s">
        <v>278</v>
      </c>
      <c r="B255" s="131"/>
      <c r="C255" s="131"/>
      <c r="D255" s="131"/>
      <c r="E255" s="7"/>
      <c r="F255" s="7"/>
      <c r="G255" s="7"/>
      <c r="H255" s="7"/>
      <c r="I255" s="131"/>
      <c r="J255" s="154"/>
      <c r="K255" s="155"/>
    </row>
    <row r="256" spans="1:11" x14ac:dyDescent="0.25">
      <c r="A256" s="139" t="s">
        <v>279</v>
      </c>
      <c r="B256" s="131">
        <v>7344075.6100000003</v>
      </c>
      <c r="C256" s="131">
        <v>0</v>
      </c>
      <c r="D256" s="131">
        <v>0</v>
      </c>
      <c r="E256" s="8">
        <v>0</v>
      </c>
      <c r="F256" s="8">
        <v>7344075.6100000003</v>
      </c>
      <c r="G256" s="8">
        <v>0</v>
      </c>
      <c r="H256" s="8">
        <v>0</v>
      </c>
      <c r="I256" s="131">
        <v>7344075.6100000003</v>
      </c>
      <c r="J256" s="154"/>
      <c r="K256" s="155"/>
    </row>
    <row r="257" spans="1:11" x14ac:dyDescent="0.25">
      <c r="A257" s="140" t="s">
        <v>280</v>
      </c>
      <c r="B257" s="131">
        <v>3571799.35</v>
      </c>
      <c r="C257" s="131">
        <v>0</v>
      </c>
      <c r="D257" s="131">
        <v>0</v>
      </c>
      <c r="E257" s="8">
        <v>0</v>
      </c>
      <c r="F257" s="8">
        <v>3571799.35</v>
      </c>
      <c r="G257" s="8">
        <v>0</v>
      </c>
      <c r="H257" s="8">
        <v>0</v>
      </c>
      <c r="I257" s="131">
        <v>3571799.35</v>
      </c>
      <c r="J257" s="154"/>
      <c r="K257" s="155"/>
    </row>
    <row r="258" spans="1:11" x14ac:dyDescent="0.25">
      <c r="A258" s="146" t="s">
        <v>281</v>
      </c>
      <c r="B258" s="133">
        <v>10915874.960000001</v>
      </c>
      <c r="C258" s="133">
        <v>0</v>
      </c>
      <c r="D258" s="133">
        <v>0</v>
      </c>
      <c r="E258" s="4">
        <v>0</v>
      </c>
      <c r="F258" s="4">
        <v>10915874.960000001</v>
      </c>
      <c r="G258" s="4">
        <v>0</v>
      </c>
      <c r="H258" s="4">
        <v>0</v>
      </c>
      <c r="I258" s="133">
        <v>10915874.960000001</v>
      </c>
      <c r="J258" s="154"/>
      <c r="K258" s="155"/>
    </row>
    <row r="259" spans="1:11" ht="15.75" thickBot="1" x14ac:dyDescent="0.3">
      <c r="A259" s="148" t="s">
        <v>282</v>
      </c>
      <c r="B259" s="151">
        <v>35941590.210000001</v>
      </c>
      <c r="C259" s="151">
        <v>9410133.3399999999</v>
      </c>
      <c r="D259" s="151">
        <v>4148740.6</v>
      </c>
      <c r="E259" s="4">
        <v>2843961.6812999998</v>
      </c>
      <c r="F259" s="4">
        <v>38785551.8913</v>
      </c>
      <c r="G259" s="4">
        <v>1304778.9187</v>
      </c>
      <c r="H259" s="4">
        <v>10714912.2587</v>
      </c>
      <c r="I259" s="151">
        <v>49500464.149999999</v>
      </c>
      <c r="J259" s="154"/>
      <c r="K259" s="155"/>
    </row>
    <row r="260" spans="1:11" ht="15.75" thickTop="1" x14ac:dyDescent="0.25">
      <c r="A260" s="139" t="s">
        <v>283</v>
      </c>
      <c r="B260" s="131"/>
      <c r="C260" s="131"/>
      <c r="D260" s="131"/>
      <c r="E260" s="2"/>
      <c r="F260" s="2"/>
      <c r="G260" s="2"/>
      <c r="H260" s="2"/>
      <c r="I260" s="131"/>
      <c r="J260" s="154"/>
      <c r="K260" s="155"/>
    </row>
    <row r="261" spans="1:11" x14ac:dyDescent="0.25">
      <c r="A261" s="138" t="s">
        <v>284</v>
      </c>
      <c r="B261" s="131"/>
      <c r="C261" s="131"/>
      <c r="D261" s="131"/>
      <c r="E261" s="7"/>
      <c r="F261" s="7"/>
      <c r="G261" s="7"/>
      <c r="H261" s="7"/>
      <c r="I261" s="131"/>
      <c r="J261" s="154"/>
      <c r="K261" s="155"/>
    </row>
    <row r="262" spans="1:11" x14ac:dyDescent="0.25">
      <c r="A262" s="140" t="s">
        <v>285</v>
      </c>
      <c r="B262" s="131">
        <v>17698921.539999999</v>
      </c>
      <c r="C262" s="131">
        <v>3863234.98</v>
      </c>
      <c r="D262" s="131">
        <v>284926.69999999902</v>
      </c>
      <c r="E262" s="8">
        <v>195317.252849999</v>
      </c>
      <c r="F262" s="8">
        <v>17894238.792849999</v>
      </c>
      <c r="G262" s="8">
        <v>89609.447149999905</v>
      </c>
      <c r="H262" s="8">
        <v>3952844.4271499999</v>
      </c>
      <c r="I262" s="131">
        <v>21847083.219999999</v>
      </c>
      <c r="J262" s="154"/>
      <c r="K262" s="155"/>
    </row>
    <row r="263" spans="1:11" x14ac:dyDescent="0.25">
      <c r="A263" s="139" t="s">
        <v>286</v>
      </c>
      <c r="B263" s="133">
        <v>17698921.539999999</v>
      </c>
      <c r="C263" s="133">
        <v>3863234.98</v>
      </c>
      <c r="D263" s="133">
        <v>284926.69999999902</v>
      </c>
      <c r="E263" s="4">
        <v>195317.252849999</v>
      </c>
      <c r="F263" s="4">
        <v>17894238.792849999</v>
      </c>
      <c r="G263" s="4">
        <v>89609.447149999905</v>
      </c>
      <c r="H263" s="4">
        <v>3952844.4271499999</v>
      </c>
      <c r="I263" s="133">
        <v>21847083.219999999</v>
      </c>
      <c r="J263" s="154"/>
      <c r="K263" s="155"/>
    </row>
    <row r="264" spans="1:11" x14ac:dyDescent="0.25">
      <c r="A264" s="138" t="s">
        <v>287</v>
      </c>
      <c r="B264" s="131"/>
      <c r="C264" s="131"/>
      <c r="D264" s="131"/>
      <c r="E264" s="7"/>
      <c r="F264" s="7"/>
      <c r="G264" s="7"/>
      <c r="H264" s="7"/>
      <c r="I264" s="131"/>
      <c r="J264" s="154"/>
      <c r="K264" s="155"/>
    </row>
    <row r="265" spans="1:11" x14ac:dyDescent="0.25">
      <c r="A265" s="139" t="s">
        <v>288</v>
      </c>
      <c r="B265" s="131">
        <v>0</v>
      </c>
      <c r="C265" s="131">
        <v>0</v>
      </c>
      <c r="D265" s="131">
        <v>0</v>
      </c>
      <c r="E265" s="8">
        <v>0</v>
      </c>
      <c r="F265" s="8">
        <v>0</v>
      </c>
      <c r="G265" s="8">
        <v>0</v>
      </c>
      <c r="H265" s="8">
        <v>0</v>
      </c>
      <c r="I265" s="131">
        <v>0</v>
      </c>
      <c r="J265" s="154"/>
      <c r="K265" s="155"/>
    </row>
    <row r="266" spans="1:11" x14ac:dyDescent="0.25">
      <c r="A266" s="139" t="s">
        <v>289</v>
      </c>
      <c r="B266" s="131">
        <v>0</v>
      </c>
      <c r="C266" s="131">
        <v>0</v>
      </c>
      <c r="D266" s="131">
        <v>0</v>
      </c>
      <c r="E266" s="8">
        <v>0</v>
      </c>
      <c r="F266" s="8">
        <v>0</v>
      </c>
      <c r="G266" s="8">
        <v>0</v>
      </c>
      <c r="H266" s="8">
        <v>0</v>
      </c>
      <c r="I266" s="131">
        <v>0</v>
      </c>
      <c r="J266" s="154"/>
      <c r="K266" s="155"/>
    </row>
    <row r="267" spans="1:11" x14ac:dyDescent="0.25">
      <c r="A267" s="140" t="s">
        <v>290</v>
      </c>
      <c r="B267" s="131">
        <v>0</v>
      </c>
      <c r="C267" s="131">
        <v>0</v>
      </c>
      <c r="D267" s="131">
        <v>0</v>
      </c>
      <c r="E267" s="8">
        <v>0</v>
      </c>
      <c r="F267" s="8">
        <v>0</v>
      </c>
      <c r="G267" s="8">
        <v>0</v>
      </c>
      <c r="H267" s="8">
        <v>0</v>
      </c>
      <c r="I267" s="131">
        <v>0</v>
      </c>
      <c r="J267" s="154"/>
      <c r="K267" s="155"/>
    </row>
    <row r="268" spans="1:11" x14ac:dyDescent="0.25">
      <c r="A268" s="139" t="s">
        <v>291</v>
      </c>
      <c r="B268" s="133">
        <v>0</v>
      </c>
      <c r="C268" s="133">
        <v>0</v>
      </c>
      <c r="D268" s="133">
        <v>0</v>
      </c>
      <c r="E268" s="4">
        <v>0</v>
      </c>
      <c r="F268" s="4">
        <v>0</v>
      </c>
      <c r="G268" s="4">
        <v>0</v>
      </c>
      <c r="H268" s="4">
        <v>0</v>
      </c>
      <c r="I268" s="133">
        <v>0</v>
      </c>
      <c r="J268" s="154"/>
      <c r="K268" s="155"/>
    </row>
    <row r="269" spans="1:11" x14ac:dyDescent="0.25">
      <c r="A269" s="138" t="s">
        <v>292</v>
      </c>
      <c r="B269" s="131"/>
      <c r="C269" s="131"/>
      <c r="D269" s="131"/>
      <c r="E269" s="7"/>
      <c r="F269" s="7"/>
      <c r="G269" s="7"/>
      <c r="H269" s="7"/>
      <c r="I269" s="131"/>
      <c r="J269" s="154"/>
      <c r="K269" s="155"/>
    </row>
    <row r="270" spans="1:11" x14ac:dyDescent="0.25">
      <c r="A270" s="139" t="s">
        <v>293</v>
      </c>
      <c r="B270" s="131">
        <v>21470214.260000002</v>
      </c>
      <c r="C270" s="131">
        <v>3884682.05</v>
      </c>
      <c r="D270" s="131">
        <v>0</v>
      </c>
      <c r="E270" s="8">
        <v>0</v>
      </c>
      <c r="F270" s="8">
        <v>21470214.260000002</v>
      </c>
      <c r="G270" s="8">
        <v>0</v>
      </c>
      <c r="H270" s="8">
        <v>3884682.05</v>
      </c>
      <c r="I270" s="131">
        <v>25354896.309999999</v>
      </c>
      <c r="J270" s="154"/>
      <c r="K270" s="155"/>
    </row>
    <row r="271" spans="1:11" x14ac:dyDescent="0.25">
      <c r="A271" s="139" t="s">
        <v>294</v>
      </c>
      <c r="B271" s="131">
        <v>-16324232.789999999</v>
      </c>
      <c r="C271" s="131">
        <v>-3924648.6</v>
      </c>
      <c r="D271" s="131">
        <v>0</v>
      </c>
      <c r="E271" s="8">
        <v>0</v>
      </c>
      <c r="F271" s="8">
        <v>-16324232.789999999</v>
      </c>
      <c r="G271" s="8">
        <v>0</v>
      </c>
      <c r="H271" s="8">
        <v>-3924648.6</v>
      </c>
      <c r="I271" s="131">
        <v>-20248881.390000001</v>
      </c>
      <c r="J271" s="154"/>
      <c r="K271" s="155"/>
    </row>
    <row r="272" spans="1:11" x14ac:dyDescent="0.25">
      <c r="A272" s="140" t="s">
        <v>295</v>
      </c>
      <c r="B272" s="141">
        <v>0</v>
      </c>
      <c r="C272" s="141">
        <v>0</v>
      </c>
      <c r="D272" s="141">
        <v>0</v>
      </c>
      <c r="E272" s="8">
        <v>0</v>
      </c>
      <c r="F272" s="8">
        <v>0</v>
      </c>
      <c r="G272" s="8">
        <v>0</v>
      </c>
      <c r="H272" s="8">
        <v>0</v>
      </c>
      <c r="I272" s="141">
        <v>0</v>
      </c>
      <c r="J272" s="154"/>
      <c r="K272" s="155"/>
    </row>
    <row r="273" spans="1:11" x14ac:dyDescent="0.25">
      <c r="A273" s="139" t="s">
        <v>296</v>
      </c>
      <c r="B273" s="131">
        <v>5145981.47</v>
      </c>
      <c r="C273" s="131">
        <v>-39966.550000000199</v>
      </c>
      <c r="D273" s="131">
        <v>0</v>
      </c>
      <c r="E273" s="4">
        <v>0</v>
      </c>
      <c r="F273" s="4">
        <v>5145981.47</v>
      </c>
      <c r="G273" s="4">
        <v>0</v>
      </c>
      <c r="H273" s="4">
        <v>-39966.550000000199</v>
      </c>
      <c r="I273" s="131">
        <v>5106014.92</v>
      </c>
      <c r="J273" s="154"/>
      <c r="K273" s="155"/>
    </row>
    <row r="274" spans="1:11" x14ac:dyDescent="0.25">
      <c r="A274" s="140"/>
      <c r="B274" s="152"/>
      <c r="C274" s="152"/>
      <c r="D274" s="152"/>
      <c r="E274" s="3"/>
      <c r="F274" s="3"/>
      <c r="G274" s="3"/>
      <c r="H274" s="3"/>
      <c r="I274" s="152"/>
      <c r="J274" s="154"/>
      <c r="K274" s="155"/>
    </row>
    <row r="275" spans="1:11" ht="15.75" thickBot="1" x14ac:dyDescent="0.3">
      <c r="A275" s="143" t="s">
        <v>6</v>
      </c>
      <c r="B275" s="135">
        <v>24191931.989999902</v>
      </c>
      <c r="C275" s="135">
        <v>5105095.3799999896</v>
      </c>
      <c r="D275" s="135">
        <v>-15444566.68</v>
      </c>
      <c r="E275" s="6">
        <v>-10262363.924354</v>
      </c>
      <c r="F275" s="6">
        <v>13929568.0656459</v>
      </c>
      <c r="G275" s="6">
        <v>-5182202.7556459997</v>
      </c>
      <c r="H275" s="6">
        <v>-77107.375646001194</v>
      </c>
      <c r="I275" s="135">
        <v>13852460.689999901</v>
      </c>
      <c r="J275" s="154"/>
      <c r="K275" s="155"/>
    </row>
    <row r="276" spans="1:11" ht="15.75" thickTop="1" x14ac:dyDescent="0.25">
      <c r="A276" s="139"/>
      <c r="B276" s="131"/>
      <c r="C276" s="131"/>
      <c r="D276" s="131"/>
      <c r="E276" s="7"/>
      <c r="F276" s="7"/>
      <c r="G276" s="7"/>
      <c r="H276" s="7"/>
      <c r="I276" s="131"/>
      <c r="J276" s="154"/>
      <c r="K276" s="155"/>
    </row>
    <row r="277" spans="1:11" x14ac:dyDescent="0.25">
      <c r="A277" s="137" t="s">
        <v>5</v>
      </c>
      <c r="B277" s="131"/>
      <c r="C277" s="131"/>
      <c r="D277" s="131"/>
      <c r="E277" s="7"/>
      <c r="F277" s="7"/>
      <c r="G277" s="7"/>
      <c r="H277" s="7"/>
      <c r="I277" s="131"/>
      <c r="J277" s="154"/>
      <c r="K277" s="155"/>
    </row>
    <row r="278" spans="1:11" x14ac:dyDescent="0.25">
      <c r="A278" s="138" t="s">
        <v>297</v>
      </c>
      <c r="B278" s="131"/>
      <c r="C278" s="131"/>
      <c r="D278" s="131"/>
      <c r="E278" s="7"/>
      <c r="F278" s="7"/>
      <c r="G278" s="7"/>
      <c r="H278" s="7"/>
      <c r="I278" s="131"/>
      <c r="J278" s="154"/>
      <c r="K278" s="155"/>
    </row>
    <row r="279" spans="1:11" x14ac:dyDescent="0.25">
      <c r="A279" s="139" t="s">
        <v>298</v>
      </c>
      <c r="B279" s="131">
        <v>66624.87</v>
      </c>
      <c r="C279" s="131">
        <v>0</v>
      </c>
      <c r="D279" s="131">
        <v>0</v>
      </c>
      <c r="E279" s="8">
        <v>0</v>
      </c>
      <c r="F279" s="8">
        <v>66624.87</v>
      </c>
      <c r="G279" s="8">
        <v>0</v>
      </c>
      <c r="H279" s="8">
        <v>0</v>
      </c>
      <c r="I279" s="131">
        <v>66624.87</v>
      </c>
      <c r="J279" s="154"/>
      <c r="K279" s="155"/>
    </row>
    <row r="280" spans="1:11" x14ac:dyDescent="0.25">
      <c r="A280" s="139" t="s">
        <v>299</v>
      </c>
      <c r="B280" s="131">
        <v>0</v>
      </c>
      <c r="C280" s="131">
        <v>0</v>
      </c>
      <c r="D280" s="131">
        <v>0</v>
      </c>
      <c r="E280" s="8">
        <v>0</v>
      </c>
      <c r="F280" s="8">
        <v>0</v>
      </c>
      <c r="G280" s="8">
        <v>0</v>
      </c>
      <c r="H280" s="8">
        <v>0</v>
      </c>
      <c r="I280" s="131">
        <v>0</v>
      </c>
      <c r="J280" s="154"/>
      <c r="K280" s="155"/>
    </row>
    <row r="281" spans="1:11" x14ac:dyDescent="0.25">
      <c r="A281" s="139" t="s">
        <v>300</v>
      </c>
      <c r="B281" s="131">
        <v>0</v>
      </c>
      <c r="C281" s="131">
        <v>0</v>
      </c>
      <c r="D281" s="131">
        <v>-6354734.5999999996</v>
      </c>
      <c r="E281" s="8">
        <v>-4356170.5682999901</v>
      </c>
      <c r="F281" s="8">
        <v>-4356170.5682999901</v>
      </c>
      <c r="G281" s="8">
        <v>-1998564.0316999999</v>
      </c>
      <c r="H281" s="8">
        <v>-1998564.0316999999</v>
      </c>
      <c r="I281" s="131">
        <v>-6354734.5999999996</v>
      </c>
      <c r="J281" s="154"/>
      <c r="K281" s="155"/>
    </row>
    <row r="282" spans="1:11" x14ac:dyDescent="0.25">
      <c r="A282" s="139" t="s">
        <v>301</v>
      </c>
      <c r="B282" s="131">
        <v>0</v>
      </c>
      <c r="C282" s="131">
        <v>0</v>
      </c>
      <c r="D282" s="131">
        <v>0</v>
      </c>
      <c r="E282" s="8">
        <v>0</v>
      </c>
      <c r="F282" s="8">
        <v>0</v>
      </c>
      <c r="G282" s="8">
        <v>0</v>
      </c>
      <c r="H282" s="8">
        <v>0</v>
      </c>
      <c r="I282" s="131">
        <v>0</v>
      </c>
      <c r="J282" s="154"/>
      <c r="K282" s="155"/>
    </row>
    <row r="283" spans="1:11" x14ac:dyDescent="0.25">
      <c r="A283" s="139" t="s">
        <v>302</v>
      </c>
      <c r="B283" s="131">
        <v>0</v>
      </c>
      <c r="C283" s="131">
        <v>0</v>
      </c>
      <c r="D283" s="131">
        <v>-48462.87</v>
      </c>
      <c r="E283" s="8">
        <v>-33221.297384999998</v>
      </c>
      <c r="F283" s="8">
        <v>-33221.297384999998</v>
      </c>
      <c r="G283" s="8">
        <v>-15241.572614999999</v>
      </c>
      <c r="H283" s="8">
        <v>-15241.572614999999</v>
      </c>
      <c r="I283" s="131">
        <v>-48462.87</v>
      </c>
      <c r="J283" s="154"/>
      <c r="K283" s="155"/>
    </row>
    <row r="284" spans="1:11" x14ac:dyDescent="0.25">
      <c r="A284" s="139" t="s">
        <v>303</v>
      </c>
      <c r="B284" s="131">
        <v>0</v>
      </c>
      <c r="C284" s="131">
        <v>0</v>
      </c>
      <c r="D284" s="131">
        <v>46511.81</v>
      </c>
      <c r="E284" s="8">
        <v>31883.845754999998</v>
      </c>
      <c r="F284" s="8">
        <v>31883.845754999998</v>
      </c>
      <c r="G284" s="8">
        <v>14627.964244999999</v>
      </c>
      <c r="H284" s="8">
        <v>14627.964244999999</v>
      </c>
      <c r="I284" s="131">
        <v>46511.81</v>
      </c>
      <c r="J284" s="154"/>
      <c r="K284" s="155"/>
    </row>
    <row r="285" spans="1:11" x14ac:dyDescent="0.25">
      <c r="A285" s="139" t="s">
        <v>304</v>
      </c>
      <c r="B285" s="131">
        <v>0</v>
      </c>
      <c r="C285" s="131">
        <v>0</v>
      </c>
      <c r="D285" s="131">
        <v>-1303811.8699999901</v>
      </c>
      <c r="E285" s="8">
        <v>-893763.03688499995</v>
      </c>
      <c r="F285" s="8">
        <v>-893763.03688499995</v>
      </c>
      <c r="G285" s="8">
        <v>-410048.83311499999</v>
      </c>
      <c r="H285" s="8">
        <v>-410048.83311499999</v>
      </c>
      <c r="I285" s="131">
        <v>-1303811.8699999901</v>
      </c>
      <c r="J285" s="154"/>
      <c r="K285" s="155"/>
    </row>
    <row r="286" spans="1:11" x14ac:dyDescent="0.25">
      <c r="A286" s="139" t="s">
        <v>305</v>
      </c>
      <c r="B286" s="131">
        <v>0</v>
      </c>
      <c r="C286" s="131">
        <v>0</v>
      </c>
      <c r="D286" s="131">
        <v>0</v>
      </c>
      <c r="E286" s="8">
        <v>0</v>
      </c>
      <c r="F286" s="8">
        <v>0</v>
      </c>
      <c r="G286" s="8">
        <v>0</v>
      </c>
      <c r="H286" s="8">
        <v>0</v>
      </c>
      <c r="I286" s="131">
        <v>0</v>
      </c>
      <c r="J286" s="154"/>
      <c r="K286" s="155"/>
    </row>
    <row r="287" spans="1:11" x14ac:dyDescent="0.25">
      <c r="A287" s="139" t="s">
        <v>306</v>
      </c>
      <c r="B287" s="131">
        <v>0</v>
      </c>
      <c r="C287" s="131">
        <v>0</v>
      </c>
      <c r="D287" s="131">
        <v>1435118.14</v>
      </c>
      <c r="E287" s="8">
        <v>983773.48496999999</v>
      </c>
      <c r="F287" s="8">
        <v>983773.48496999999</v>
      </c>
      <c r="G287" s="8">
        <v>451344.65503000002</v>
      </c>
      <c r="H287" s="8">
        <v>451344.65503000002</v>
      </c>
      <c r="I287" s="131">
        <v>1435118.14</v>
      </c>
      <c r="J287" s="154"/>
      <c r="K287" s="155"/>
    </row>
    <row r="288" spans="1:11" x14ac:dyDescent="0.25">
      <c r="A288" s="139" t="s">
        <v>307</v>
      </c>
      <c r="B288" s="131">
        <v>0</v>
      </c>
      <c r="C288" s="131">
        <v>0</v>
      </c>
      <c r="D288" s="131">
        <v>0</v>
      </c>
      <c r="E288" s="8">
        <v>0</v>
      </c>
      <c r="F288" s="8">
        <v>0</v>
      </c>
      <c r="G288" s="8">
        <v>0</v>
      </c>
      <c r="H288" s="8">
        <v>0</v>
      </c>
      <c r="I288" s="131">
        <v>0</v>
      </c>
      <c r="J288" s="154"/>
      <c r="K288" s="155"/>
    </row>
    <row r="289" spans="1:11" x14ac:dyDescent="0.25">
      <c r="A289" s="139" t="s">
        <v>308</v>
      </c>
      <c r="B289" s="131">
        <v>0</v>
      </c>
      <c r="C289" s="131">
        <v>0</v>
      </c>
      <c r="D289" s="131">
        <v>0</v>
      </c>
      <c r="E289" s="8">
        <v>0</v>
      </c>
      <c r="F289" s="8">
        <v>0</v>
      </c>
      <c r="G289" s="8">
        <v>0</v>
      </c>
      <c r="H289" s="8">
        <v>0</v>
      </c>
      <c r="I289" s="131">
        <v>0</v>
      </c>
      <c r="J289" s="154"/>
      <c r="K289" s="155"/>
    </row>
    <row r="290" spans="1:11" x14ac:dyDescent="0.25">
      <c r="A290" s="139" t="s">
        <v>309</v>
      </c>
      <c r="B290" s="131">
        <v>0</v>
      </c>
      <c r="C290" s="131">
        <v>0</v>
      </c>
      <c r="D290" s="131">
        <v>-618350.68999999994</v>
      </c>
      <c r="E290" s="8">
        <v>-423879.39799499902</v>
      </c>
      <c r="F290" s="8">
        <v>-423879.39799499902</v>
      </c>
      <c r="G290" s="8">
        <v>-194471.292005</v>
      </c>
      <c r="H290" s="8">
        <v>-194471.292005</v>
      </c>
      <c r="I290" s="131">
        <v>-618350.68999999994</v>
      </c>
      <c r="J290" s="154"/>
      <c r="K290" s="155"/>
    </row>
    <row r="291" spans="1:11" x14ac:dyDescent="0.25">
      <c r="A291" s="139" t="s">
        <v>310</v>
      </c>
      <c r="B291" s="131">
        <v>-553617.27</v>
      </c>
      <c r="C291" s="131">
        <v>-174895.1</v>
      </c>
      <c r="D291" s="131">
        <v>-108726.45</v>
      </c>
      <c r="E291" s="8">
        <v>-74531.981474999993</v>
      </c>
      <c r="F291" s="8">
        <v>-628149.25147500006</v>
      </c>
      <c r="G291" s="8">
        <v>-34194.468524999997</v>
      </c>
      <c r="H291" s="8">
        <v>-209089.56852500001</v>
      </c>
      <c r="I291" s="131">
        <v>-837238.82</v>
      </c>
      <c r="J291" s="154"/>
      <c r="K291" s="155"/>
    </row>
    <row r="292" spans="1:11" x14ac:dyDescent="0.25">
      <c r="A292" s="139" t="s">
        <v>311</v>
      </c>
      <c r="B292" s="131">
        <v>0</v>
      </c>
      <c r="C292" s="131">
        <v>-1450</v>
      </c>
      <c r="D292" s="131">
        <v>-276.82</v>
      </c>
      <c r="E292" s="8">
        <v>-189.76011</v>
      </c>
      <c r="F292" s="8">
        <v>-189.76011</v>
      </c>
      <c r="G292" s="8">
        <v>-87.059889999999996</v>
      </c>
      <c r="H292" s="8">
        <v>-1537.05989</v>
      </c>
      <c r="I292" s="131">
        <v>-1726.82</v>
      </c>
      <c r="J292" s="154"/>
      <c r="K292" s="155"/>
    </row>
    <row r="293" spans="1:11" x14ac:dyDescent="0.25">
      <c r="A293" s="139" t="s">
        <v>312</v>
      </c>
      <c r="B293" s="131">
        <v>0</v>
      </c>
      <c r="C293" s="131">
        <v>0</v>
      </c>
      <c r="D293" s="131">
        <v>0</v>
      </c>
      <c r="E293" s="8">
        <v>0</v>
      </c>
      <c r="F293" s="8">
        <v>0</v>
      </c>
      <c r="G293" s="8">
        <v>0</v>
      </c>
      <c r="H293" s="8">
        <v>0</v>
      </c>
      <c r="I293" s="131">
        <v>0</v>
      </c>
      <c r="J293" s="154"/>
      <c r="K293" s="155"/>
    </row>
    <row r="294" spans="1:11" x14ac:dyDescent="0.25">
      <c r="A294" s="139" t="s">
        <v>313</v>
      </c>
      <c r="B294" s="131">
        <v>0</v>
      </c>
      <c r="C294" s="131">
        <v>0</v>
      </c>
      <c r="D294" s="131">
        <v>0</v>
      </c>
      <c r="E294" s="8">
        <v>0</v>
      </c>
      <c r="F294" s="8">
        <v>0</v>
      </c>
      <c r="G294" s="8">
        <v>0</v>
      </c>
      <c r="H294" s="8">
        <v>0</v>
      </c>
      <c r="I294" s="131">
        <v>0</v>
      </c>
      <c r="J294" s="154"/>
      <c r="K294" s="155"/>
    </row>
    <row r="295" spans="1:11" x14ac:dyDescent="0.25">
      <c r="A295" s="139" t="s">
        <v>314</v>
      </c>
      <c r="B295" s="131">
        <v>0</v>
      </c>
      <c r="C295" s="131">
        <v>0</v>
      </c>
      <c r="D295" s="131">
        <v>0</v>
      </c>
      <c r="E295" s="8">
        <v>0</v>
      </c>
      <c r="F295" s="8">
        <v>0</v>
      </c>
      <c r="G295" s="8">
        <v>0</v>
      </c>
      <c r="H295" s="8">
        <v>0</v>
      </c>
      <c r="I295" s="131">
        <v>0</v>
      </c>
      <c r="J295" s="154"/>
      <c r="K295" s="155"/>
    </row>
    <row r="296" spans="1:11" x14ac:dyDescent="0.25">
      <c r="A296" s="139" t="s">
        <v>315</v>
      </c>
      <c r="B296" s="131">
        <v>0</v>
      </c>
      <c r="C296" s="131">
        <v>0</v>
      </c>
      <c r="D296" s="131">
        <v>0</v>
      </c>
      <c r="E296" s="8">
        <v>0</v>
      </c>
      <c r="F296" s="8">
        <v>0</v>
      </c>
      <c r="G296" s="8">
        <v>0</v>
      </c>
      <c r="H296" s="8">
        <v>0</v>
      </c>
      <c r="I296" s="131">
        <v>0</v>
      </c>
      <c r="J296" s="154"/>
      <c r="K296" s="155"/>
    </row>
    <row r="297" spans="1:11" x14ac:dyDescent="0.25">
      <c r="A297" s="139" t="s">
        <v>316</v>
      </c>
      <c r="B297" s="131">
        <v>66.260000000000005</v>
      </c>
      <c r="C297" s="131">
        <v>0</v>
      </c>
      <c r="D297" s="131">
        <v>0</v>
      </c>
      <c r="E297" s="8">
        <v>0</v>
      </c>
      <c r="F297" s="8">
        <v>66.260000000000005</v>
      </c>
      <c r="G297" s="8">
        <v>0</v>
      </c>
      <c r="H297" s="8">
        <v>0</v>
      </c>
      <c r="I297" s="131">
        <v>66.260000000000005</v>
      </c>
      <c r="J297" s="154"/>
      <c r="K297" s="155"/>
    </row>
    <row r="298" spans="1:11" x14ac:dyDescent="0.25">
      <c r="A298" s="139" t="s">
        <v>317</v>
      </c>
      <c r="B298" s="131">
        <v>0</v>
      </c>
      <c r="C298" s="131">
        <v>0</v>
      </c>
      <c r="D298" s="131">
        <v>2153.36</v>
      </c>
      <c r="E298" s="8">
        <v>1476.1282799999999</v>
      </c>
      <c r="F298" s="8">
        <v>1476.1282799999999</v>
      </c>
      <c r="G298" s="8">
        <v>677.23172</v>
      </c>
      <c r="H298" s="8">
        <v>677.23172</v>
      </c>
      <c r="I298" s="131">
        <v>2153.36</v>
      </c>
      <c r="J298" s="154"/>
      <c r="K298" s="155"/>
    </row>
    <row r="299" spans="1:11" x14ac:dyDescent="0.25">
      <c r="A299" s="139" t="s">
        <v>318</v>
      </c>
      <c r="B299" s="131">
        <v>0</v>
      </c>
      <c r="C299" s="131">
        <v>0</v>
      </c>
      <c r="D299" s="131">
        <v>0</v>
      </c>
      <c r="E299" s="8">
        <v>0</v>
      </c>
      <c r="F299" s="8">
        <v>0</v>
      </c>
      <c r="G299" s="8">
        <v>0</v>
      </c>
      <c r="H299" s="8">
        <v>0</v>
      </c>
      <c r="I299" s="131">
        <v>0</v>
      </c>
      <c r="J299" s="154"/>
      <c r="K299" s="155"/>
    </row>
    <row r="300" spans="1:11" x14ac:dyDescent="0.25">
      <c r="A300" s="139" t="s">
        <v>319</v>
      </c>
      <c r="B300" s="131">
        <v>0</v>
      </c>
      <c r="C300" s="131">
        <v>0</v>
      </c>
      <c r="D300" s="131">
        <v>0</v>
      </c>
      <c r="E300" s="8">
        <v>0</v>
      </c>
      <c r="F300" s="8">
        <v>0</v>
      </c>
      <c r="G300" s="8">
        <v>0</v>
      </c>
      <c r="H300" s="8">
        <v>0</v>
      </c>
      <c r="I300" s="131">
        <v>0</v>
      </c>
      <c r="J300" s="154"/>
      <c r="K300" s="155"/>
    </row>
    <row r="301" spans="1:11" x14ac:dyDescent="0.25">
      <c r="A301" s="139" t="s">
        <v>320</v>
      </c>
      <c r="B301" s="131">
        <v>0</v>
      </c>
      <c r="C301" s="131">
        <v>0</v>
      </c>
      <c r="D301" s="131">
        <v>307455.28999999998</v>
      </c>
      <c r="E301" s="8">
        <v>210760.60129499901</v>
      </c>
      <c r="F301" s="8">
        <v>210760.60129499901</v>
      </c>
      <c r="G301" s="8">
        <v>96694.688704999993</v>
      </c>
      <c r="H301" s="8">
        <v>96694.688704999993</v>
      </c>
      <c r="I301" s="131">
        <v>307455.28999999998</v>
      </c>
      <c r="J301" s="154"/>
      <c r="K301" s="155"/>
    </row>
    <row r="302" spans="1:11" x14ac:dyDescent="0.25">
      <c r="A302" s="140" t="s">
        <v>321</v>
      </c>
      <c r="B302" s="141">
        <v>0</v>
      </c>
      <c r="C302" s="141">
        <v>0</v>
      </c>
      <c r="D302" s="141">
        <v>722073.63999999897</v>
      </c>
      <c r="E302" s="8">
        <v>494981.48021999898</v>
      </c>
      <c r="F302" s="8">
        <v>494981.48021999898</v>
      </c>
      <c r="G302" s="8">
        <v>227092.159779999</v>
      </c>
      <c r="H302" s="8">
        <v>227092.159779999</v>
      </c>
      <c r="I302" s="141">
        <v>722073.63999999897</v>
      </c>
      <c r="J302" s="154"/>
      <c r="K302" s="155"/>
    </row>
    <row r="303" spans="1:11" x14ac:dyDescent="0.25">
      <c r="A303" s="139" t="s">
        <v>322</v>
      </c>
      <c r="B303" s="131">
        <v>-486926.14</v>
      </c>
      <c r="C303" s="131">
        <v>-176345.1</v>
      </c>
      <c r="D303" s="131">
        <v>-5921051.0599999996</v>
      </c>
      <c r="E303" s="4">
        <v>-4058880.5016299901</v>
      </c>
      <c r="F303" s="4">
        <v>-4545806.6416299902</v>
      </c>
      <c r="G303" s="4">
        <v>-1862170.55837</v>
      </c>
      <c r="H303" s="4">
        <v>-2038515.6583700001</v>
      </c>
      <c r="I303" s="131">
        <v>-6584322.2999999998</v>
      </c>
      <c r="J303" s="154"/>
      <c r="K303" s="155"/>
    </row>
    <row r="304" spans="1:11" x14ac:dyDescent="0.25">
      <c r="A304" s="138" t="s">
        <v>323</v>
      </c>
      <c r="B304" s="131"/>
      <c r="C304" s="131"/>
      <c r="D304" s="131"/>
      <c r="E304" s="7"/>
      <c r="F304" s="7"/>
      <c r="G304" s="7"/>
      <c r="H304" s="7"/>
      <c r="I304" s="131"/>
      <c r="J304" s="154"/>
      <c r="K304" s="155"/>
    </row>
    <row r="305" spans="1:11" x14ac:dyDescent="0.25">
      <c r="A305" s="139" t="s">
        <v>324</v>
      </c>
      <c r="B305" s="131">
        <v>0</v>
      </c>
      <c r="C305" s="131">
        <v>0</v>
      </c>
      <c r="D305" s="131">
        <v>18251586.170000002</v>
      </c>
      <c r="E305" s="8">
        <v>12511462.319535</v>
      </c>
      <c r="F305" s="8">
        <v>12511462.319535</v>
      </c>
      <c r="G305" s="8">
        <v>5740123.8504649997</v>
      </c>
      <c r="H305" s="8">
        <v>5740123.8504649997</v>
      </c>
      <c r="I305" s="131">
        <v>18251586.170000002</v>
      </c>
      <c r="J305" s="154"/>
      <c r="K305" s="155"/>
    </row>
    <row r="306" spans="1:11" x14ac:dyDescent="0.25">
      <c r="A306" s="139" t="s">
        <v>325</v>
      </c>
      <c r="B306" s="131">
        <v>0</v>
      </c>
      <c r="C306" s="131">
        <v>0</v>
      </c>
      <c r="D306" s="131">
        <v>0</v>
      </c>
      <c r="E306" s="8">
        <v>0</v>
      </c>
      <c r="F306" s="8">
        <v>0</v>
      </c>
      <c r="G306" s="8">
        <v>0</v>
      </c>
      <c r="H306" s="8">
        <v>0</v>
      </c>
      <c r="I306" s="131">
        <v>0</v>
      </c>
      <c r="J306" s="154"/>
      <c r="K306" s="155"/>
    </row>
    <row r="307" spans="1:11" x14ac:dyDescent="0.25">
      <c r="A307" s="139" t="s">
        <v>326</v>
      </c>
      <c r="B307" s="131">
        <v>0</v>
      </c>
      <c r="C307" s="131">
        <v>0</v>
      </c>
      <c r="D307" s="131">
        <v>246648.62999999899</v>
      </c>
      <c r="E307" s="8">
        <v>169077.63586499999</v>
      </c>
      <c r="F307" s="8">
        <v>169077.63586499999</v>
      </c>
      <c r="G307" s="8">
        <v>77570.994134999899</v>
      </c>
      <c r="H307" s="8">
        <v>77570.994134999899</v>
      </c>
      <c r="I307" s="131">
        <v>246648.62999999899</v>
      </c>
      <c r="J307" s="154"/>
      <c r="K307" s="155"/>
    </row>
    <row r="308" spans="1:11" x14ac:dyDescent="0.25">
      <c r="A308" s="139" t="s">
        <v>327</v>
      </c>
      <c r="B308" s="131">
        <v>774.98</v>
      </c>
      <c r="C308" s="131">
        <v>474.99</v>
      </c>
      <c r="D308" s="131">
        <v>231262.39</v>
      </c>
      <c r="E308" s="8">
        <v>158530.368345</v>
      </c>
      <c r="F308" s="8">
        <v>159305.34834500001</v>
      </c>
      <c r="G308" s="8">
        <v>72732.021655000004</v>
      </c>
      <c r="H308" s="8">
        <v>73207.011654999995</v>
      </c>
      <c r="I308" s="131">
        <v>232512.36</v>
      </c>
      <c r="J308" s="154"/>
      <c r="K308" s="155"/>
    </row>
    <row r="309" spans="1:11" x14ac:dyDescent="0.25">
      <c r="A309" s="139" t="s">
        <v>328</v>
      </c>
      <c r="B309" s="131">
        <v>0</v>
      </c>
      <c r="C309" s="131">
        <v>0</v>
      </c>
      <c r="D309" s="131">
        <v>0</v>
      </c>
      <c r="E309" s="8">
        <v>0</v>
      </c>
      <c r="F309" s="8">
        <v>0</v>
      </c>
      <c r="G309" s="8">
        <v>0</v>
      </c>
      <c r="H309" s="8">
        <v>0</v>
      </c>
      <c r="I309" s="131">
        <v>0</v>
      </c>
      <c r="J309" s="154"/>
      <c r="K309" s="155"/>
    </row>
    <row r="310" spans="1:11" x14ac:dyDescent="0.25">
      <c r="A310" s="139" t="s">
        <v>329</v>
      </c>
      <c r="B310" s="131">
        <v>0</v>
      </c>
      <c r="C310" s="131">
        <v>0</v>
      </c>
      <c r="D310" s="131">
        <v>0</v>
      </c>
      <c r="E310" s="8">
        <v>0</v>
      </c>
      <c r="F310" s="8">
        <v>0</v>
      </c>
      <c r="G310" s="8">
        <v>0</v>
      </c>
      <c r="H310" s="8">
        <v>0</v>
      </c>
      <c r="I310" s="131">
        <v>0</v>
      </c>
      <c r="J310" s="154"/>
      <c r="K310" s="155"/>
    </row>
    <row r="311" spans="1:11" x14ac:dyDescent="0.25">
      <c r="A311" s="139" t="s">
        <v>330</v>
      </c>
      <c r="B311" s="131">
        <v>0</v>
      </c>
      <c r="C311" s="131">
        <v>0</v>
      </c>
      <c r="D311" s="131">
        <v>0</v>
      </c>
      <c r="E311" s="8">
        <v>0</v>
      </c>
      <c r="F311" s="8">
        <v>0</v>
      </c>
      <c r="G311" s="8">
        <v>0</v>
      </c>
      <c r="H311" s="8">
        <v>0</v>
      </c>
      <c r="I311" s="131">
        <v>0</v>
      </c>
      <c r="J311" s="154"/>
      <c r="K311" s="155"/>
    </row>
    <row r="312" spans="1:11" x14ac:dyDescent="0.25">
      <c r="A312" s="139" t="s">
        <v>331</v>
      </c>
      <c r="B312" s="131">
        <v>1431525.0999999901</v>
      </c>
      <c r="C312" s="131">
        <v>58346.89</v>
      </c>
      <c r="D312" s="131">
        <v>105529.46</v>
      </c>
      <c r="E312" s="8">
        <v>72340.444829999993</v>
      </c>
      <c r="F312" s="8">
        <v>1503865.54482999</v>
      </c>
      <c r="G312" s="8">
        <v>33189.015169999999</v>
      </c>
      <c r="H312" s="8">
        <v>91535.905169999998</v>
      </c>
      <c r="I312" s="131">
        <v>1595401.4499999899</v>
      </c>
      <c r="J312" s="154"/>
      <c r="K312" s="155"/>
    </row>
    <row r="313" spans="1:11" x14ac:dyDescent="0.25">
      <c r="A313" s="140" t="s">
        <v>332</v>
      </c>
      <c r="B313" s="141">
        <v>-464123.92</v>
      </c>
      <c r="C313" s="141">
        <v>-114214.34</v>
      </c>
      <c r="D313" s="141">
        <v>-84362.93</v>
      </c>
      <c r="E313" s="8">
        <v>-57830.788514999898</v>
      </c>
      <c r="F313" s="8">
        <v>-521954.70851499902</v>
      </c>
      <c r="G313" s="8">
        <v>-26532.141484999898</v>
      </c>
      <c r="H313" s="8">
        <v>-140746.481485</v>
      </c>
      <c r="I313" s="141">
        <v>-662701.18999999994</v>
      </c>
      <c r="J313" s="154"/>
      <c r="K313" s="155"/>
    </row>
    <row r="314" spans="1:11" x14ac:dyDescent="0.25">
      <c r="A314" s="139" t="s">
        <v>333</v>
      </c>
      <c r="B314" s="131">
        <v>968176.15999999898</v>
      </c>
      <c r="C314" s="131">
        <v>-55392.46</v>
      </c>
      <c r="D314" s="131">
        <v>18750663.719999999</v>
      </c>
      <c r="E314" s="4">
        <v>12853579.98006</v>
      </c>
      <c r="F314" s="4">
        <v>13821756.14006</v>
      </c>
      <c r="G314" s="4">
        <v>5897083.7399399998</v>
      </c>
      <c r="H314" s="4">
        <v>5841691.2799399998</v>
      </c>
      <c r="I314" s="131">
        <v>19663447.420000002</v>
      </c>
      <c r="J314" s="154"/>
      <c r="K314" s="155"/>
    </row>
    <row r="315" spans="1:11" x14ac:dyDescent="0.25">
      <c r="A315" s="138" t="s">
        <v>334</v>
      </c>
      <c r="B315" s="131"/>
      <c r="C315" s="131"/>
      <c r="D315" s="131"/>
      <c r="E315" s="7"/>
      <c r="F315" s="7"/>
      <c r="G315" s="7"/>
      <c r="H315" s="7"/>
      <c r="I315" s="131"/>
      <c r="J315" s="154"/>
      <c r="K315" s="155"/>
    </row>
    <row r="316" spans="1:11" x14ac:dyDescent="0.25">
      <c r="A316" s="139" t="s">
        <v>335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154"/>
      <c r="K316" s="155"/>
    </row>
    <row r="317" spans="1:11" x14ac:dyDescent="0.25">
      <c r="A317" s="140" t="s">
        <v>336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154"/>
      <c r="K317" s="155"/>
    </row>
    <row r="318" spans="1:11" x14ac:dyDescent="0.25">
      <c r="A318" s="139" t="s">
        <v>337</v>
      </c>
      <c r="B318" s="1">
        <v>0</v>
      </c>
      <c r="C318" s="1">
        <v>0</v>
      </c>
      <c r="D318" s="1">
        <v>0</v>
      </c>
      <c r="E318" s="4">
        <v>0</v>
      </c>
      <c r="F318" s="4">
        <v>0</v>
      </c>
      <c r="G318" s="4">
        <v>0</v>
      </c>
      <c r="H318" s="4">
        <v>0</v>
      </c>
      <c r="I318" s="1">
        <v>0</v>
      </c>
      <c r="J318" s="154"/>
      <c r="K318" s="155"/>
    </row>
    <row r="319" spans="1:11" x14ac:dyDescent="0.25">
      <c r="A319" s="139"/>
      <c r="B319" s="3"/>
      <c r="C319" s="3"/>
      <c r="D319" s="3"/>
      <c r="E319" s="3"/>
      <c r="F319" s="3"/>
      <c r="G319" s="3"/>
      <c r="H319" s="3"/>
      <c r="I319" s="3"/>
      <c r="J319" s="154"/>
      <c r="K319" s="155"/>
    </row>
    <row r="320" spans="1:11" ht="15.75" thickBot="1" x14ac:dyDescent="0.3">
      <c r="A320" s="143" t="s">
        <v>1</v>
      </c>
      <c r="B320" s="153">
        <v>481250.01999999897</v>
      </c>
      <c r="C320" s="153">
        <v>-231737.56</v>
      </c>
      <c r="D320" s="153">
        <v>12829612.66</v>
      </c>
      <c r="E320" s="6">
        <v>8794699.4784299992</v>
      </c>
      <c r="F320" s="6">
        <v>9275949.4984300006</v>
      </c>
      <c r="G320" s="6">
        <v>4034913.1815699898</v>
      </c>
      <c r="H320" s="6">
        <v>3803175.62157</v>
      </c>
      <c r="I320" s="153">
        <v>13079125.119999999</v>
      </c>
      <c r="J320" s="154"/>
      <c r="K320" s="155"/>
    </row>
    <row r="321" spans="1:11" ht="15.75" thickTop="1" x14ac:dyDescent="0.25">
      <c r="A321" s="139"/>
      <c r="B321" s="152"/>
      <c r="C321" s="152"/>
      <c r="D321" s="152"/>
      <c r="E321" s="3"/>
      <c r="F321" s="3"/>
      <c r="G321" s="3"/>
      <c r="H321" s="3"/>
      <c r="I321" s="152"/>
      <c r="J321" s="154"/>
      <c r="K321" s="155"/>
    </row>
    <row r="322" spans="1:11" ht="15.75" thickBot="1" x14ac:dyDescent="0.3">
      <c r="A322" s="143" t="s">
        <v>0</v>
      </c>
      <c r="B322" s="153">
        <v>23710681.969999898</v>
      </c>
      <c r="C322" s="153">
        <v>5336832.9399999902</v>
      </c>
      <c r="D322" s="153">
        <v>-28274179.34</v>
      </c>
      <c r="E322" s="6">
        <v>-19057063.402784001</v>
      </c>
      <c r="F322" s="6">
        <v>4653618.5672159502</v>
      </c>
      <c r="G322" s="6">
        <v>-9217115.9372160006</v>
      </c>
      <c r="H322" s="6">
        <v>-3880282.9972160002</v>
      </c>
      <c r="I322" s="153">
        <v>773335.56999995105</v>
      </c>
      <c r="J322" s="154"/>
      <c r="K322" s="155"/>
    </row>
    <row r="323" spans="1:11" ht="15.75" thickTop="1" x14ac:dyDescent="0.25">
      <c r="A323" s="124"/>
      <c r="B323" s="124"/>
      <c r="C323" s="124"/>
      <c r="D323" s="124"/>
      <c r="E323" s="124"/>
      <c r="F323" s="124"/>
      <c r="G323" s="124"/>
      <c r="H323" s="124"/>
      <c r="I323" s="124"/>
    </row>
    <row r="324" spans="1:11" x14ac:dyDescent="0.25">
      <c r="A324" s="125"/>
      <c r="B324" s="126">
        <v>0</v>
      </c>
      <c r="C324" s="126">
        <v>0</v>
      </c>
      <c r="D324" s="126">
        <v>0</v>
      </c>
      <c r="E324" s="126">
        <v>0</v>
      </c>
      <c r="F324" s="126">
        <v>0</v>
      </c>
      <c r="G324" s="126">
        <v>0</v>
      </c>
      <c r="H324" s="126">
        <v>0</v>
      </c>
      <c r="I324" s="126">
        <v>0</v>
      </c>
    </row>
  </sheetData>
  <pageMargins left="0.7" right="0.7" top="0.75" bottom="0.75" header="0.3" footer="0.3"/>
  <pageSetup scale="78" fitToHeight="0" orientation="portrait" r:id="rId1"/>
  <headerFooter>
    <oddFooter>&amp;C&amp;P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opLeftCell="A31" zoomScaleNormal="100" workbookViewId="0">
      <selection activeCell="G24" sqref="G24"/>
    </sheetView>
  </sheetViews>
  <sheetFormatPr defaultColWidth="8.85546875" defaultRowHeight="12.75" outlineLevelRow="1" outlineLevelCol="1" x14ac:dyDescent="0.2"/>
  <cols>
    <col min="1" max="1" width="3.28515625" style="63" customWidth="1"/>
    <col min="2" max="2" width="48.5703125" style="63" customWidth="1"/>
    <col min="3" max="3" width="15.140625" style="63" customWidth="1"/>
    <col min="4" max="4" width="13.85546875" style="63" customWidth="1"/>
    <col min="5" max="5" width="13.140625" style="63" customWidth="1"/>
    <col min="6" max="6" width="13.7109375" style="63" customWidth="1"/>
    <col min="7" max="7" width="12.28515625" style="63" customWidth="1"/>
    <col min="8" max="8" width="15.7109375" style="63" customWidth="1"/>
    <col min="9" max="9" width="5" style="63" hidden="1" customWidth="1" outlineLevel="1"/>
    <col min="10" max="10" width="22.7109375" style="63" hidden="1" customWidth="1" outlineLevel="1"/>
    <col min="11" max="11" width="8.85546875" style="63" collapsed="1"/>
    <col min="12" max="16384" width="8.85546875" style="63"/>
  </cols>
  <sheetData>
    <row r="1" spans="1:10" ht="15.95" customHeight="1" x14ac:dyDescent="0.2">
      <c r="A1" s="62"/>
      <c r="B1" s="158" t="s">
        <v>338</v>
      </c>
      <c r="C1" s="158"/>
      <c r="D1" s="158"/>
      <c r="E1" s="158"/>
      <c r="F1" s="158"/>
      <c r="G1" s="158"/>
      <c r="H1" s="158"/>
    </row>
    <row r="2" spans="1:10" ht="15.95" customHeight="1" x14ac:dyDescent="0.2">
      <c r="A2" s="64"/>
      <c r="B2" s="159" t="s">
        <v>351</v>
      </c>
      <c r="C2" s="159"/>
      <c r="D2" s="159"/>
      <c r="E2" s="159"/>
      <c r="F2" s="159"/>
      <c r="G2" s="159"/>
      <c r="H2" s="159"/>
    </row>
    <row r="3" spans="1:10" ht="15.95" customHeight="1" x14ac:dyDescent="0.2">
      <c r="A3" s="159" t="str">
        <f>Allocated!A3</f>
        <v>FOR THE MONTH ENDED JULY 31, 2015</v>
      </c>
      <c r="B3" s="159"/>
      <c r="C3" s="159"/>
      <c r="D3" s="159"/>
      <c r="E3" s="159"/>
      <c r="F3" s="159"/>
      <c r="G3" s="159"/>
      <c r="H3" s="159"/>
    </row>
    <row r="4" spans="1:10" ht="15.95" customHeight="1" x14ac:dyDescent="0.2">
      <c r="A4" s="65"/>
      <c r="B4" s="160" t="str">
        <f>Allocated!A5</f>
        <v>(Based on allocation factors developed for the 12 ME 12/31/2014)</v>
      </c>
      <c r="C4" s="160"/>
      <c r="D4" s="160"/>
      <c r="E4" s="160"/>
      <c r="F4" s="160"/>
      <c r="G4" s="160"/>
      <c r="H4" s="160"/>
      <c r="J4" s="63" t="s">
        <v>352</v>
      </c>
    </row>
    <row r="5" spans="1:10" ht="51" x14ac:dyDescent="0.2">
      <c r="A5" s="66"/>
      <c r="B5" s="67" t="s">
        <v>353</v>
      </c>
      <c r="C5" s="68" t="s">
        <v>354</v>
      </c>
      <c r="D5" s="68" t="s">
        <v>355</v>
      </c>
      <c r="E5" s="69" t="s">
        <v>356</v>
      </c>
      <c r="F5" s="70" t="s">
        <v>357</v>
      </c>
      <c r="G5" s="70" t="s">
        <v>358</v>
      </c>
      <c r="H5" s="68" t="s">
        <v>33</v>
      </c>
    </row>
    <row r="6" spans="1:10" ht="15.95" customHeight="1" x14ac:dyDescent="0.2">
      <c r="A6" s="71" t="s">
        <v>18</v>
      </c>
      <c r="B6" s="72"/>
      <c r="C6" s="73"/>
      <c r="D6" s="73"/>
      <c r="E6" s="74"/>
      <c r="F6" s="75"/>
      <c r="G6" s="75"/>
      <c r="H6" s="27"/>
    </row>
    <row r="7" spans="1:10" ht="15.95" customHeight="1" x14ac:dyDescent="0.2">
      <c r="A7" s="71"/>
      <c r="B7" s="76" t="s">
        <v>359</v>
      </c>
      <c r="C7" s="77">
        <f t="shared" ref="C7:D10" si="0">$H7*F7</f>
        <v>13274.703697999999</v>
      </c>
      <c r="D7" s="77">
        <f t="shared" si="0"/>
        <v>9541.9063020000012</v>
      </c>
      <c r="E7" s="78">
        <v>1</v>
      </c>
      <c r="F7" s="79">
        <f>VLOOKUP($E7,$B$60:$G$66,5,FALSE)</f>
        <v>0.58179999999999998</v>
      </c>
      <c r="G7" s="79">
        <f>VLOOKUP($E7,$B$60:$G$66,6,FALSE)</f>
        <v>0.41820000000000002</v>
      </c>
      <c r="H7" s="21">
        <f>'UI Detail'!D199</f>
        <v>22816.61</v>
      </c>
    </row>
    <row r="8" spans="1:10" ht="15.95" customHeight="1" x14ac:dyDescent="0.2">
      <c r="A8" s="71" t="s">
        <v>360</v>
      </c>
      <c r="B8" s="76" t="s">
        <v>361</v>
      </c>
      <c r="C8" s="80">
        <f t="shared" si="0"/>
        <v>24242.078393</v>
      </c>
      <c r="D8" s="80">
        <f t="shared" si="0"/>
        <v>14688.511607</v>
      </c>
      <c r="E8" s="78">
        <v>2</v>
      </c>
      <c r="F8" s="79">
        <f>VLOOKUP($E8,$B$60:$G$66,5,FALSE)</f>
        <v>0.62270000000000003</v>
      </c>
      <c r="G8" s="79">
        <f>VLOOKUP($E8,$B$60:$G$66,6,FALSE)</f>
        <v>0.37730000000000002</v>
      </c>
      <c r="H8" s="21">
        <f>'UI Detail'!D200</f>
        <v>38930.589999999997</v>
      </c>
    </row>
    <row r="9" spans="1:10" ht="15.95" customHeight="1" x14ac:dyDescent="0.2">
      <c r="A9" s="71" t="s">
        <v>360</v>
      </c>
      <c r="B9" s="76" t="s">
        <v>362</v>
      </c>
      <c r="C9" s="80">
        <f t="shared" si="0"/>
        <v>1478375.349872</v>
      </c>
      <c r="D9" s="80">
        <f t="shared" si="0"/>
        <v>1062661.690128</v>
      </c>
      <c r="E9" s="78">
        <v>1</v>
      </c>
      <c r="F9" s="79">
        <f>VLOOKUP($E9,$B$60:$G$66,5,FALSE)</f>
        <v>0.58179999999999998</v>
      </c>
      <c r="G9" s="79">
        <f>VLOOKUP($E9,$B$60:$G$66,6,FALSE)</f>
        <v>0.41820000000000002</v>
      </c>
      <c r="H9" s="21">
        <f>'UI Detail'!D201</f>
        <v>2541037.04</v>
      </c>
    </row>
    <row r="10" spans="1:10" ht="15.95" customHeight="1" x14ac:dyDescent="0.2">
      <c r="A10" s="71" t="s">
        <v>360</v>
      </c>
      <c r="B10" s="76" t="s">
        <v>363</v>
      </c>
      <c r="C10" s="81">
        <f t="shared" si="0"/>
        <v>0</v>
      </c>
      <c r="D10" s="81">
        <f t="shared" si="0"/>
        <v>0</v>
      </c>
      <c r="E10" s="82">
        <v>1</v>
      </c>
      <c r="F10" s="83">
        <f>VLOOKUP($E10,$B$60:$G$66,5,FALSE)</f>
        <v>0.58179999999999998</v>
      </c>
      <c r="G10" s="83">
        <f>VLOOKUP($E10,$B$60:$G$66,6,FALSE)</f>
        <v>0.41820000000000002</v>
      </c>
      <c r="H10" s="84">
        <f>'UI Detail'!D202</f>
        <v>0</v>
      </c>
      <c r="J10" s="20">
        <f>+C11+D11-H11</f>
        <v>0</v>
      </c>
    </row>
    <row r="11" spans="1:10" ht="15.95" customHeight="1" x14ac:dyDescent="0.2">
      <c r="A11" s="71" t="s">
        <v>360</v>
      </c>
      <c r="B11" s="72" t="s">
        <v>364</v>
      </c>
      <c r="C11" s="77">
        <f>SUM(C7:C10)</f>
        <v>1515892.1319630002</v>
      </c>
      <c r="D11" s="77">
        <f>SUM(D7:D10)</f>
        <v>1086892.1080370001</v>
      </c>
      <c r="E11" s="78"/>
      <c r="F11" s="77"/>
      <c r="G11" s="85"/>
      <c r="H11" s="21">
        <f>SUM(H7:H10)</f>
        <v>2602784.2400000002</v>
      </c>
      <c r="J11" s="20">
        <f>H11-'UI Detail'!D204</f>
        <v>0</v>
      </c>
    </row>
    <row r="12" spans="1:10" ht="15.95" customHeight="1" x14ac:dyDescent="0.2">
      <c r="A12" s="71" t="s">
        <v>17</v>
      </c>
      <c r="B12" s="72"/>
      <c r="C12" s="86"/>
      <c r="D12" s="86"/>
      <c r="E12" s="78"/>
      <c r="F12" s="85"/>
      <c r="G12" s="85"/>
      <c r="H12" s="27"/>
    </row>
    <row r="13" spans="1:10" ht="15.95" customHeight="1" x14ac:dyDescent="0.2">
      <c r="A13" s="71"/>
      <c r="B13" s="76" t="s">
        <v>365</v>
      </c>
      <c r="C13" s="77">
        <f t="shared" ref="C13:D19" si="1">$H13*F13</f>
        <v>69595.288352000003</v>
      </c>
      <c r="D13" s="77">
        <f t="shared" si="1"/>
        <v>50025.351648000003</v>
      </c>
      <c r="E13" s="78">
        <v>1</v>
      </c>
      <c r="F13" s="79">
        <f t="shared" ref="F13:F19" si="2">VLOOKUP($E13,$B$60:$G$66,5,FALSE)</f>
        <v>0.58179999999999998</v>
      </c>
      <c r="G13" s="79">
        <f t="shared" ref="G13:G19" si="3">VLOOKUP($E13,$B$60:$G$66,6,FALSE)</f>
        <v>0.41820000000000002</v>
      </c>
      <c r="H13" s="77">
        <f>'UI Detail'!D206</f>
        <v>119620.64</v>
      </c>
    </row>
    <row r="14" spans="1:10" ht="15.95" customHeight="1" x14ac:dyDescent="0.2">
      <c r="A14" s="71" t="s">
        <v>360</v>
      </c>
      <c r="B14" s="76" t="s">
        <v>366</v>
      </c>
      <c r="C14" s="80">
        <f t="shared" si="1"/>
        <v>55623.256628000003</v>
      </c>
      <c r="D14" s="80">
        <f t="shared" si="1"/>
        <v>39982.203372000004</v>
      </c>
      <c r="E14" s="78">
        <v>1</v>
      </c>
      <c r="F14" s="79">
        <f t="shared" si="2"/>
        <v>0.58179999999999998</v>
      </c>
      <c r="G14" s="79">
        <f t="shared" si="3"/>
        <v>0.41820000000000002</v>
      </c>
      <c r="H14" s="77">
        <f>'UI Detail'!D207</f>
        <v>95605.46</v>
      </c>
    </row>
    <row r="15" spans="1:10" ht="15.95" customHeight="1" x14ac:dyDescent="0.2">
      <c r="A15" s="71" t="s">
        <v>360</v>
      </c>
      <c r="B15" s="76" t="s">
        <v>367</v>
      </c>
      <c r="C15" s="80">
        <f t="shared" si="1"/>
        <v>7068.0729339999989</v>
      </c>
      <c r="D15" s="80">
        <f t="shared" si="1"/>
        <v>5080.5570660000003</v>
      </c>
      <c r="E15" s="78">
        <v>1</v>
      </c>
      <c r="F15" s="79">
        <f t="shared" si="2"/>
        <v>0.58179999999999998</v>
      </c>
      <c r="G15" s="79">
        <f t="shared" si="3"/>
        <v>0.41820000000000002</v>
      </c>
      <c r="H15" s="77">
        <f>'UI Detail'!D208</f>
        <v>12148.63</v>
      </c>
    </row>
    <row r="16" spans="1:10" ht="15.95" customHeight="1" x14ac:dyDescent="0.2">
      <c r="A16" s="71"/>
      <c r="B16" s="76" t="s">
        <v>368</v>
      </c>
      <c r="C16" s="86">
        <f t="shared" si="1"/>
        <v>0</v>
      </c>
      <c r="D16" s="86">
        <f t="shared" si="1"/>
        <v>0</v>
      </c>
      <c r="E16" s="78">
        <v>1</v>
      </c>
      <c r="F16" s="79">
        <f t="shared" si="2"/>
        <v>0.58179999999999998</v>
      </c>
      <c r="G16" s="79">
        <f t="shared" si="3"/>
        <v>0.41820000000000002</v>
      </c>
      <c r="H16" s="77">
        <f>'UI Detail'!D209</f>
        <v>0</v>
      </c>
    </row>
    <row r="17" spans="1:10" ht="15.95" customHeight="1" x14ac:dyDescent="0.2">
      <c r="A17" s="71" t="s">
        <v>360</v>
      </c>
      <c r="B17" s="76" t="s">
        <v>369</v>
      </c>
      <c r="C17" s="86">
        <f t="shared" si="1"/>
        <v>0</v>
      </c>
      <c r="D17" s="86">
        <f t="shared" si="1"/>
        <v>0</v>
      </c>
      <c r="E17" s="78">
        <v>1</v>
      </c>
      <c r="F17" s="79">
        <f t="shared" si="2"/>
        <v>0.58179999999999998</v>
      </c>
      <c r="G17" s="79">
        <f t="shared" si="3"/>
        <v>0.41820000000000002</v>
      </c>
      <c r="H17" s="77">
        <f>'UI Detail'!D210</f>
        <v>0</v>
      </c>
    </row>
    <row r="18" spans="1:10" ht="15.95" customHeight="1" x14ac:dyDescent="0.2">
      <c r="A18" s="71"/>
      <c r="B18" s="76" t="s">
        <v>370</v>
      </c>
      <c r="C18" s="86">
        <f t="shared" si="1"/>
        <v>0</v>
      </c>
      <c r="D18" s="86">
        <f t="shared" si="1"/>
        <v>0</v>
      </c>
      <c r="E18" s="78">
        <v>1</v>
      </c>
      <c r="F18" s="79">
        <f t="shared" si="2"/>
        <v>0.58179999999999998</v>
      </c>
      <c r="G18" s="79">
        <f t="shared" si="3"/>
        <v>0.41820000000000002</v>
      </c>
      <c r="H18" s="77">
        <f>'UI Detail'!D211</f>
        <v>0</v>
      </c>
    </row>
    <row r="19" spans="1:10" ht="15.95" customHeight="1" x14ac:dyDescent="0.2">
      <c r="A19" s="71"/>
      <c r="B19" s="76" t="s">
        <v>371</v>
      </c>
      <c r="C19" s="87">
        <f t="shared" si="1"/>
        <v>0</v>
      </c>
      <c r="D19" s="87">
        <f t="shared" si="1"/>
        <v>0</v>
      </c>
      <c r="E19" s="82">
        <v>1</v>
      </c>
      <c r="F19" s="83">
        <f t="shared" si="2"/>
        <v>0.58179999999999998</v>
      </c>
      <c r="G19" s="83">
        <f t="shared" si="3"/>
        <v>0.41820000000000002</v>
      </c>
      <c r="H19" s="84">
        <f>'UI Detail'!D212</f>
        <v>0</v>
      </c>
      <c r="J19" s="20">
        <f>+C20+D20-H20</f>
        <v>0</v>
      </c>
    </row>
    <row r="20" spans="1:10" ht="15.95" customHeight="1" x14ac:dyDescent="0.2">
      <c r="A20" s="71" t="s">
        <v>360</v>
      </c>
      <c r="B20" s="72" t="s">
        <v>364</v>
      </c>
      <c r="C20" s="77">
        <f>SUM(C13:C18)</f>
        <v>132286.617914</v>
      </c>
      <c r="D20" s="77">
        <f>SUM(D13:D18)</f>
        <v>95088.112085999994</v>
      </c>
      <c r="E20" s="78"/>
      <c r="F20" s="77"/>
      <c r="G20" s="85"/>
      <c r="H20" s="21">
        <f>SUM(H13:H18)</f>
        <v>227374.73</v>
      </c>
      <c r="J20" s="20">
        <f>H20-'UI Detail'!D213</f>
        <v>0</v>
      </c>
    </row>
    <row r="21" spans="1:10" ht="15.95" customHeight="1" x14ac:dyDescent="0.2">
      <c r="A21" s="71" t="s">
        <v>15</v>
      </c>
      <c r="B21" s="72"/>
      <c r="C21" s="86"/>
      <c r="D21" s="86"/>
      <c r="E21" s="78"/>
      <c r="F21" s="85"/>
      <c r="G21" s="85"/>
      <c r="H21" s="27"/>
    </row>
    <row r="22" spans="1:10" ht="15.95" customHeight="1" x14ac:dyDescent="0.2">
      <c r="A22" s="71"/>
      <c r="B22" s="76" t="s">
        <v>372</v>
      </c>
      <c r="C22" s="77">
        <f t="shared" ref="C22:D33" si="4">$H22*F22</f>
        <v>2271027.5266200001</v>
      </c>
      <c r="D22" s="77">
        <f t="shared" si="4"/>
        <v>1041922.91338</v>
      </c>
      <c r="E22" s="78">
        <v>4</v>
      </c>
      <c r="F22" s="79">
        <f t="shared" ref="F22:F34" si="5">VLOOKUP($E22,$B$60:$G$66,5,FALSE)</f>
        <v>0.6855</v>
      </c>
      <c r="G22" s="79">
        <f t="shared" ref="G22:G34" si="6">VLOOKUP($E22,$B$60:$G$66,6,FALSE)</f>
        <v>0.3145</v>
      </c>
      <c r="H22" s="77">
        <f>'UI Detail'!D218</f>
        <v>3312950.44</v>
      </c>
    </row>
    <row r="23" spans="1:10" ht="15.95" customHeight="1" x14ac:dyDescent="0.2">
      <c r="A23" s="71"/>
      <c r="B23" s="76" t="s">
        <v>373</v>
      </c>
      <c r="C23" s="80">
        <f t="shared" si="4"/>
        <v>366625.601685</v>
      </c>
      <c r="D23" s="80">
        <f t="shared" si="4"/>
        <v>168203.868315</v>
      </c>
      <c r="E23" s="78">
        <v>4</v>
      </c>
      <c r="F23" s="79">
        <f t="shared" si="5"/>
        <v>0.6855</v>
      </c>
      <c r="G23" s="79">
        <f t="shared" si="6"/>
        <v>0.3145</v>
      </c>
      <c r="H23" s="77">
        <f>'UI Detail'!D219</f>
        <v>534829.47</v>
      </c>
    </row>
    <row r="24" spans="1:10" ht="15.95" customHeight="1" x14ac:dyDescent="0.2">
      <c r="A24" s="71" t="s">
        <v>360</v>
      </c>
      <c r="B24" s="76" t="s">
        <v>374</v>
      </c>
      <c r="C24" s="80">
        <f t="shared" si="4"/>
        <v>-13065.691695</v>
      </c>
      <c r="D24" s="80">
        <f t="shared" si="4"/>
        <v>-5994.3983049999997</v>
      </c>
      <c r="E24" s="78">
        <v>4</v>
      </c>
      <c r="F24" s="79">
        <f t="shared" si="5"/>
        <v>0.6855</v>
      </c>
      <c r="G24" s="79">
        <f t="shared" si="6"/>
        <v>0.3145</v>
      </c>
      <c r="H24" s="77">
        <f>'UI Detail'!D220</f>
        <v>-19060.09</v>
      </c>
    </row>
    <row r="25" spans="1:10" ht="15.95" customHeight="1" x14ac:dyDescent="0.2">
      <c r="A25" s="71" t="s">
        <v>360</v>
      </c>
      <c r="B25" s="76" t="s">
        <v>375</v>
      </c>
      <c r="C25" s="80">
        <f t="shared" si="4"/>
        <v>336980.34529500001</v>
      </c>
      <c r="D25" s="80">
        <f t="shared" si="4"/>
        <v>154602.944705</v>
      </c>
      <c r="E25" s="78">
        <v>4</v>
      </c>
      <c r="F25" s="79">
        <f t="shared" si="5"/>
        <v>0.6855</v>
      </c>
      <c r="G25" s="79">
        <f t="shared" si="6"/>
        <v>0.3145</v>
      </c>
      <c r="H25" s="77">
        <f>'UI Detail'!D221</f>
        <v>491583.29</v>
      </c>
    </row>
    <row r="26" spans="1:10" ht="15.95" customHeight="1" x14ac:dyDescent="0.2">
      <c r="A26" s="71" t="s">
        <v>360</v>
      </c>
      <c r="B26" s="76" t="s">
        <v>376</v>
      </c>
      <c r="C26" s="80">
        <f t="shared" si="4"/>
        <v>18203.636508</v>
      </c>
      <c r="D26" s="80">
        <f t="shared" si="4"/>
        <v>11643.283491999999</v>
      </c>
      <c r="E26" s="78">
        <v>3</v>
      </c>
      <c r="F26" s="79">
        <f t="shared" si="5"/>
        <v>0.6099</v>
      </c>
      <c r="G26" s="79">
        <f t="shared" si="6"/>
        <v>0.3901</v>
      </c>
      <c r="H26" s="77">
        <f>'UI Detail'!D222</f>
        <v>29846.92</v>
      </c>
    </row>
    <row r="27" spans="1:10" ht="15.95" customHeight="1" x14ac:dyDescent="0.2">
      <c r="A27" s="71" t="s">
        <v>360</v>
      </c>
      <c r="B27" s="76" t="s">
        <v>377</v>
      </c>
      <c r="C27" s="80">
        <f t="shared" si="4"/>
        <v>247171.16729599997</v>
      </c>
      <c r="D27" s="80">
        <f t="shared" si="4"/>
        <v>177667.552704</v>
      </c>
      <c r="E27" s="78">
        <v>1</v>
      </c>
      <c r="F27" s="79">
        <f t="shared" si="5"/>
        <v>0.58179999999999998</v>
      </c>
      <c r="G27" s="79">
        <f t="shared" si="6"/>
        <v>0.41820000000000002</v>
      </c>
      <c r="H27" s="77">
        <f>'UI Detail'!D223</f>
        <v>424838.72</v>
      </c>
    </row>
    <row r="28" spans="1:10" ht="15.95" customHeight="1" x14ac:dyDescent="0.2">
      <c r="A28" s="71" t="s">
        <v>360</v>
      </c>
      <c r="B28" s="76" t="s">
        <v>378</v>
      </c>
      <c r="C28" s="80">
        <f t="shared" si="4"/>
        <v>891346.97362299997</v>
      </c>
      <c r="D28" s="80">
        <f t="shared" si="4"/>
        <v>389507.99637699994</v>
      </c>
      <c r="E28" s="78">
        <v>5</v>
      </c>
      <c r="F28" s="79">
        <f t="shared" si="5"/>
        <v>0.69589999999999996</v>
      </c>
      <c r="G28" s="79">
        <f t="shared" si="6"/>
        <v>0.30409999999999998</v>
      </c>
      <c r="H28" s="77">
        <f>'UI Detail'!D224</f>
        <v>1280854.97</v>
      </c>
    </row>
    <row r="29" spans="1:10" ht="15.95" customHeight="1" x14ac:dyDescent="0.2">
      <c r="A29" s="71"/>
      <c r="B29" s="76" t="s">
        <v>379</v>
      </c>
      <c r="C29" s="86">
        <f t="shared" si="4"/>
        <v>14834.836950000001</v>
      </c>
      <c r="D29" s="86">
        <f t="shared" si="4"/>
        <v>6806.0630500000007</v>
      </c>
      <c r="E29" s="78">
        <v>4</v>
      </c>
      <c r="F29" s="79">
        <f t="shared" si="5"/>
        <v>0.6855</v>
      </c>
      <c r="G29" s="79">
        <f t="shared" si="6"/>
        <v>0.3145</v>
      </c>
      <c r="H29" s="77">
        <f>'UI Detail'!D225</f>
        <v>21640.9</v>
      </c>
    </row>
    <row r="30" spans="1:10" ht="15.95" customHeight="1" x14ac:dyDescent="0.2">
      <c r="A30" s="71" t="s">
        <v>360</v>
      </c>
      <c r="B30" s="76" t="s">
        <v>380</v>
      </c>
      <c r="C30" s="80">
        <f t="shared" si="4"/>
        <v>34.274999999999999</v>
      </c>
      <c r="D30" s="80">
        <f t="shared" si="4"/>
        <v>15.725</v>
      </c>
      <c r="E30" s="78">
        <v>4</v>
      </c>
      <c r="F30" s="79">
        <f t="shared" si="5"/>
        <v>0.6855</v>
      </c>
      <c r="G30" s="79">
        <f t="shared" si="6"/>
        <v>0.3145</v>
      </c>
      <c r="H30" s="77">
        <f>'UI Detail'!D226</f>
        <v>50</v>
      </c>
    </row>
    <row r="31" spans="1:10" ht="15.95" customHeight="1" x14ac:dyDescent="0.2">
      <c r="A31" s="71" t="s">
        <v>360</v>
      </c>
      <c r="B31" s="76" t="s">
        <v>381</v>
      </c>
      <c r="C31" s="80">
        <f t="shared" si="4"/>
        <v>60721.569434999998</v>
      </c>
      <c r="D31" s="80">
        <f t="shared" si="4"/>
        <v>27858.400565</v>
      </c>
      <c r="E31" s="78">
        <v>4</v>
      </c>
      <c r="F31" s="79">
        <f t="shared" si="5"/>
        <v>0.6855</v>
      </c>
      <c r="G31" s="79">
        <f t="shared" si="6"/>
        <v>0.3145</v>
      </c>
      <c r="H31" s="77">
        <f>'UI Detail'!D227</f>
        <v>88579.97</v>
      </c>
    </row>
    <row r="32" spans="1:10" ht="15.95" customHeight="1" x14ac:dyDescent="0.2">
      <c r="A32" s="71" t="s">
        <v>360</v>
      </c>
      <c r="B32" s="76" t="s">
        <v>382</v>
      </c>
      <c r="C32" s="80">
        <f t="shared" si="4"/>
        <v>561595.75846499996</v>
      </c>
      <c r="D32" s="80">
        <f t="shared" si="4"/>
        <v>257654.071535</v>
      </c>
      <c r="E32" s="78">
        <v>4</v>
      </c>
      <c r="F32" s="79">
        <f t="shared" si="5"/>
        <v>0.6855</v>
      </c>
      <c r="G32" s="79">
        <f t="shared" si="6"/>
        <v>0.3145</v>
      </c>
      <c r="H32" s="77">
        <f>'UI Detail'!D228</f>
        <v>819249.83</v>
      </c>
    </row>
    <row r="33" spans="1:10" ht="15.95" customHeight="1" x14ac:dyDescent="0.2">
      <c r="A33" s="71"/>
      <c r="B33" s="76" t="s">
        <v>383</v>
      </c>
      <c r="C33" s="86">
        <f t="shared" si="4"/>
        <v>0</v>
      </c>
      <c r="D33" s="86">
        <f t="shared" si="4"/>
        <v>0</v>
      </c>
      <c r="E33" s="78">
        <v>4</v>
      </c>
      <c r="F33" s="79">
        <f t="shared" si="5"/>
        <v>0.6855</v>
      </c>
      <c r="G33" s="79">
        <f t="shared" si="6"/>
        <v>0.3145</v>
      </c>
      <c r="H33" s="77">
        <f>'UI Detail'!D229</f>
        <v>0</v>
      </c>
    </row>
    <row r="34" spans="1:10" ht="15.95" customHeight="1" x14ac:dyDescent="0.2">
      <c r="A34" s="71"/>
      <c r="B34" s="76" t="s">
        <v>384</v>
      </c>
      <c r="C34" s="81">
        <f>$H34*F34</f>
        <v>819430.24114499998</v>
      </c>
      <c r="D34" s="81">
        <f>$H34*G34</f>
        <v>375945.74885500001</v>
      </c>
      <c r="E34" s="82">
        <v>4</v>
      </c>
      <c r="F34" s="83">
        <f t="shared" si="5"/>
        <v>0.6855</v>
      </c>
      <c r="G34" s="83">
        <f t="shared" si="6"/>
        <v>0.3145</v>
      </c>
      <c r="H34" s="84">
        <f>'UI Detail'!D230</f>
        <v>1195375.99</v>
      </c>
      <c r="J34" s="20">
        <f>+C35+D35-H35</f>
        <v>0</v>
      </c>
    </row>
    <row r="35" spans="1:10" ht="15.95" customHeight="1" x14ac:dyDescent="0.2">
      <c r="A35" s="71" t="s">
        <v>360</v>
      </c>
      <c r="B35" s="72" t="s">
        <v>364</v>
      </c>
      <c r="C35" s="77">
        <f>SUM(C22:C34)</f>
        <v>5574906.2403269997</v>
      </c>
      <c r="D35" s="77">
        <f>SUM(D22:D34)</f>
        <v>2605834.169673</v>
      </c>
      <c r="E35" s="78"/>
      <c r="F35" s="77"/>
      <c r="G35" s="85"/>
      <c r="H35" s="21">
        <f>SUM(H22:H34)</f>
        <v>8180740.4100000001</v>
      </c>
      <c r="J35" s="20">
        <f>H35-'UI Detail'!D231</f>
        <v>0</v>
      </c>
    </row>
    <row r="36" spans="1:10" ht="15.95" customHeight="1" x14ac:dyDescent="0.2">
      <c r="A36" s="71" t="s">
        <v>385</v>
      </c>
      <c r="B36" s="72"/>
      <c r="C36" s="86"/>
      <c r="D36" s="86"/>
      <c r="E36" s="78"/>
      <c r="F36" s="85"/>
      <c r="G36" s="85"/>
      <c r="H36" s="27"/>
    </row>
    <row r="37" spans="1:10" ht="15.95" customHeight="1" x14ac:dyDescent="0.2">
      <c r="A37" s="71"/>
      <c r="B37" s="76" t="s">
        <v>386</v>
      </c>
      <c r="C37" s="86">
        <f>$H37*F37</f>
        <v>1182089.40273</v>
      </c>
      <c r="D37" s="86">
        <f>$H37*G37</f>
        <v>542329.85727000004</v>
      </c>
      <c r="E37" s="78">
        <v>4</v>
      </c>
      <c r="F37" s="79">
        <f>VLOOKUP($E37,$B$60:$G$66,5,FALSE)</f>
        <v>0.6855</v>
      </c>
      <c r="G37" s="79">
        <f>VLOOKUP($E37,$B$60:$G$66,6,FALSE)</f>
        <v>0.3145</v>
      </c>
      <c r="H37" s="77">
        <f>'UI Detail'!D236</f>
        <v>1724419.26</v>
      </c>
    </row>
    <row r="38" spans="1:10" ht="15.95" customHeight="1" x14ac:dyDescent="0.2">
      <c r="A38" s="71"/>
      <c r="B38" s="88" t="s">
        <v>387</v>
      </c>
      <c r="C38" s="87">
        <f>$H38*F38</f>
        <v>16987.827929999999</v>
      </c>
      <c r="D38" s="87">
        <f>$H38*G38</f>
        <v>7793.8320700000004</v>
      </c>
      <c r="E38" s="82">
        <v>4</v>
      </c>
      <c r="F38" s="83">
        <f>VLOOKUP($E38,$B$60:$G$66,5,FALSE)</f>
        <v>0.6855</v>
      </c>
      <c r="G38" s="83">
        <f>VLOOKUP($E38,$B$60:$G$66,6,FALSE)</f>
        <v>0.3145</v>
      </c>
      <c r="H38" s="84">
        <f>'UI Detail'!D237</f>
        <v>24781.66</v>
      </c>
      <c r="J38" s="20">
        <f>+C39+D39-H39</f>
        <v>0</v>
      </c>
    </row>
    <row r="39" spans="1:10" ht="15.95" customHeight="1" x14ac:dyDescent="0.2">
      <c r="A39" s="71"/>
      <c r="B39" s="72" t="s">
        <v>364</v>
      </c>
      <c r="C39" s="77">
        <f>SUM(C37:C38)</f>
        <v>1199077.2306599999</v>
      </c>
      <c r="D39" s="77">
        <f>SUM(D37:D38)</f>
        <v>550123.68934000004</v>
      </c>
      <c r="E39" s="78"/>
      <c r="F39" s="85"/>
      <c r="G39" s="85"/>
      <c r="H39" s="89">
        <f>SUM(H37:H38)</f>
        <v>1749200.92</v>
      </c>
      <c r="J39" s="20">
        <f>H39-'UI Detail'!D238</f>
        <v>0</v>
      </c>
    </row>
    <row r="40" spans="1:10" ht="15.95" customHeight="1" x14ac:dyDescent="0.2">
      <c r="A40" s="71" t="s">
        <v>13</v>
      </c>
      <c r="B40" s="76"/>
      <c r="C40" s="77"/>
      <c r="D40" s="77"/>
      <c r="E40" s="78"/>
      <c r="F40" s="85"/>
      <c r="G40" s="85"/>
      <c r="H40" s="21"/>
    </row>
    <row r="41" spans="1:10" ht="15.95" customHeight="1" x14ac:dyDescent="0.2">
      <c r="A41" s="71"/>
      <c r="B41" s="76" t="s">
        <v>388</v>
      </c>
      <c r="C41" s="86">
        <f t="shared" ref="C41:D43" si="7">$H41*F41</f>
        <v>1648538.2821750001</v>
      </c>
      <c r="D41" s="86">
        <f t="shared" si="7"/>
        <v>756331.56782500003</v>
      </c>
      <c r="E41" s="78">
        <v>4</v>
      </c>
      <c r="F41" s="79">
        <f>VLOOKUP($E41,$B$60:$G$66,5,FALSE)</f>
        <v>0.6855</v>
      </c>
      <c r="G41" s="79">
        <f>VLOOKUP($E41,$B$60:$G$66,6,FALSE)</f>
        <v>0.3145</v>
      </c>
      <c r="H41" s="77">
        <f>'UI Detail'!D240</f>
        <v>2404869.85</v>
      </c>
    </row>
    <row r="42" spans="1:10" ht="15.95" customHeight="1" x14ac:dyDescent="0.2">
      <c r="A42" s="71"/>
      <c r="B42" s="76" t="s">
        <v>389</v>
      </c>
      <c r="C42" s="86">
        <f t="shared" si="7"/>
        <v>0</v>
      </c>
      <c r="D42" s="86">
        <f t="shared" si="7"/>
        <v>0</v>
      </c>
      <c r="E42" s="78">
        <v>4</v>
      </c>
      <c r="F42" s="79">
        <f>VLOOKUP($E42,$B$60:$G$66,5,FALSE)</f>
        <v>0.6855</v>
      </c>
      <c r="G42" s="79">
        <f>VLOOKUP($E42,$B$60:$G$66,6,FALSE)</f>
        <v>0.3145</v>
      </c>
      <c r="H42" s="77">
        <f>'UI Detail'!D241</f>
        <v>0</v>
      </c>
    </row>
    <row r="43" spans="1:10" ht="15.95" customHeight="1" x14ac:dyDescent="0.2">
      <c r="A43" s="71"/>
      <c r="B43" s="88" t="s">
        <v>390</v>
      </c>
      <c r="C43" s="87">
        <f t="shared" si="7"/>
        <v>-3653.8315350000003</v>
      </c>
      <c r="D43" s="87">
        <f t="shared" si="7"/>
        <v>-1676.338465</v>
      </c>
      <c r="E43" s="82">
        <v>4</v>
      </c>
      <c r="F43" s="83">
        <f>VLOOKUP($E43,$B$60:$G$66,5,FALSE)</f>
        <v>0.6855</v>
      </c>
      <c r="G43" s="83">
        <f>VLOOKUP($E43,$B$60:$G$66,6,FALSE)</f>
        <v>0.3145</v>
      </c>
      <c r="H43" s="84">
        <f>'UI Detail'!D242</f>
        <v>-5330.17</v>
      </c>
      <c r="J43" s="20">
        <f>+C44+D44-H44</f>
        <v>0</v>
      </c>
    </row>
    <row r="44" spans="1:10" ht="15.95" customHeight="1" x14ac:dyDescent="0.2">
      <c r="A44" s="71" t="s">
        <v>360</v>
      </c>
      <c r="B44" s="72" t="s">
        <v>364</v>
      </c>
      <c r="C44" s="77">
        <f>SUM(C41:C43)</f>
        <v>1644884.4506400002</v>
      </c>
      <c r="D44" s="77">
        <f>SUM(D41:D43)</f>
        <v>754655.22936</v>
      </c>
      <c r="E44" s="78"/>
      <c r="F44" s="85"/>
      <c r="G44" s="85"/>
      <c r="H44" s="89">
        <f>SUM(H41:H43)</f>
        <v>2399539.6800000002</v>
      </c>
      <c r="J44" s="20">
        <f>H44-'UI Detail'!D243</f>
        <v>0</v>
      </c>
    </row>
    <row r="45" spans="1:10" ht="15.95" customHeight="1" x14ac:dyDescent="0.2">
      <c r="A45" s="71" t="s">
        <v>391</v>
      </c>
      <c r="B45" s="72"/>
      <c r="C45" s="86"/>
      <c r="D45" s="86"/>
      <c r="E45" s="78"/>
      <c r="F45" s="85"/>
      <c r="G45" s="85"/>
      <c r="H45" s="27"/>
    </row>
    <row r="46" spans="1:10" ht="15.95" customHeight="1" x14ac:dyDescent="0.2">
      <c r="A46" s="71"/>
      <c r="B46" s="88" t="s">
        <v>392</v>
      </c>
      <c r="C46" s="84">
        <f>$H46*F46</f>
        <v>195317.25284999932</v>
      </c>
      <c r="D46" s="84">
        <f>$H46*G46</f>
        <v>89609.447149999687</v>
      </c>
      <c r="E46" s="82">
        <v>4</v>
      </c>
      <c r="F46" s="83">
        <f>VLOOKUP($E46,$B$60:$G$66,5,FALSE)</f>
        <v>0.6855</v>
      </c>
      <c r="G46" s="83">
        <f>VLOOKUP($E46,$B$60:$G$66,6,FALSE)</f>
        <v>0.3145</v>
      </c>
      <c r="H46" s="90">
        <f>'UI Detail'!D262</f>
        <v>284926.69999999902</v>
      </c>
      <c r="J46" s="20">
        <f>+C47+D47-H47</f>
        <v>0</v>
      </c>
    </row>
    <row r="47" spans="1:10" ht="15.95" customHeight="1" x14ac:dyDescent="0.2">
      <c r="A47" s="71" t="s">
        <v>360</v>
      </c>
      <c r="B47" s="72" t="s">
        <v>364</v>
      </c>
      <c r="C47" s="77">
        <f>C46</f>
        <v>195317.25284999932</v>
      </c>
      <c r="D47" s="77">
        <f>D46</f>
        <v>89609.447149999687</v>
      </c>
      <c r="E47" s="78"/>
      <c r="F47" s="85"/>
      <c r="G47" s="85"/>
      <c r="H47" s="21">
        <f>H46</f>
        <v>284926.69999999902</v>
      </c>
      <c r="J47" s="20">
        <f>H47-'UI Detail'!D263</f>
        <v>0</v>
      </c>
    </row>
    <row r="48" spans="1:10" ht="15.95" customHeight="1" x14ac:dyDescent="0.2">
      <c r="A48" s="71"/>
      <c r="B48" s="72"/>
      <c r="C48" s="77"/>
      <c r="D48" s="77"/>
      <c r="E48" s="78"/>
      <c r="F48" s="85"/>
      <c r="G48" s="85"/>
      <c r="H48" s="21"/>
    </row>
    <row r="49" spans="1:10" ht="15.95" customHeight="1" x14ac:dyDescent="0.2">
      <c r="A49" s="91" t="s">
        <v>393</v>
      </c>
      <c r="B49" s="65"/>
      <c r="C49" s="92"/>
      <c r="D49" s="92"/>
      <c r="E49" s="92"/>
      <c r="F49" s="92"/>
      <c r="G49" s="92"/>
      <c r="H49" s="72"/>
    </row>
    <row r="50" spans="1:10" ht="15.95" customHeight="1" x14ac:dyDescent="0.2">
      <c r="A50" s="91"/>
      <c r="B50" s="88" t="s">
        <v>394</v>
      </c>
      <c r="C50" s="84">
        <v>0</v>
      </c>
      <c r="D50" s="84">
        <v>0</v>
      </c>
      <c r="E50" s="82">
        <v>4</v>
      </c>
      <c r="F50" s="83">
        <f>VLOOKUP($E50,$B$60:$G$66,5,FALSE)</f>
        <v>0.6855</v>
      </c>
      <c r="G50" s="83">
        <f>VLOOKUP($E50,$B$60:$G$66,6,FALSE)</f>
        <v>0.3145</v>
      </c>
      <c r="H50" s="90">
        <v>0</v>
      </c>
      <c r="J50" s="20">
        <f>+C51+D51-H51</f>
        <v>0</v>
      </c>
    </row>
    <row r="51" spans="1:10" ht="15.95" customHeight="1" x14ac:dyDescent="0.2">
      <c r="A51" s="91"/>
      <c r="B51" s="72" t="s">
        <v>364</v>
      </c>
      <c r="C51" s="77">
        <f>SUM(C50)</f>
        <v>0</v>
      </c>
      <c r="D51" s="77">
        <f>SUM(D50)</f>
        <v>0</v>
      </c>
      <c r="E51" s="78"/>
      <c r="F51" s="93"/>
      <c r="G51" s="93"/>
      <c r="H51" s="21">
        <f>SUM(H50)</f>
        <v>0</v>
      </c>
    </row>
    <row r="52" spans="1:10" ht="15.95" customHeight="1" x14ac:dyDescent="0.2">
      <c r="A52" s="91"/>
      <c r="B52" s="65"/>
      <c r="C52" s="77"/>
      <c r="D52" s="77"/>
      <c r="E52" s="78"/>
      <c r="F52" s="85"/>
      <c r="G52" s="85"/>
      <c r="H52" s="94"/>
    </row>
    <row r="53" spans="1:10" ht="15.95" customHeight="1" x14ac:dyDescent="0.2">
      <c r="A53" s="71" t="s">
        <v>395</v>
      </c>
      <c r="B53" s="72"/>
      <c r="C53" s="86"/>
      <c r="D53" s="86"/>
      <c r="E53" s="78"/>
      <c r="F53" s="85"/>
      <c r="G53" s="85"/>
      <c r="H53" s="27"/>
    </row>
    <row r="54" spans="1:10" ht="15.95" customHeight="1" x14ac:dyDescent="0.2">
      <c r="A54" s="71"/>
      <c r="B54" s="88" t="s">
        <v>396</v>
      </c>
      <c r="C54" s="77">
        <f>$H54*F54</f>
        <v>0</v>
      </c>
      <c r="D54" s="77">
        <f>$H54*G54</f>
        <v>0</v>
      </c>
      <c r="E54" s="78">
        <v>4</v>
      </c>
      <c r="F54" s="79">
        <f>VLOOKUP($E54,$B$60:$G$66,5,FALSE)</f>
        <v>0.6855</v>
      </c>
      <c r="G54" s="79">
        <f>VLOOKUP($E54,$B$60:$G$66,6,FALSE)</f>
        <v>0.3145</v>
      </c>
      <c r="H54" s="21">
        <f>'UI Detail'!D270</f>
        <v>0</v>
      </c>
    </row>
    <row r="55" spans="1:10" ht="15.95" customHeight="1" x14ac:dyDescent="0.2">
      <c r="A55" s="71"/>
      <c r="B55" s="88" t="s">
        <v>397</v>
      </c>
      <c r="C55" s="87">
        <f>$H55*F55</f>
        <v>0</v>
      </c>
      <c r="D55" s="87">
        <f>$H55*G55</f>
        <v>0</v>
      </c>
      <c r="E55" s="95">
        <v>4</v>
      </c>
      <c r="F55" s="83">
        <f>VLOOKUP($E55,$B$60:$G$66,5,FALSE)</f>
        <v>0.6855</v>
      </c>
      <c r="G55" s="83">
        <f>VLOOKUP($E55,$B$60:$G$66,6,FALSE)</f>
        <v>0.3145</v>
      </c>
      <c r="H55" s="84">
        <f>'UI Detail'!D271</f>
        <v>0</v>
      </c>
      <c r="J55" s="20">
        <f>+C56+D56-H56</f>
        <v>0</v>
      </c>
    </row>
    <row r="56" spans="1:10" ht="15.95" customHeight="1" x14ac:dyDescent="0.2">
      <c r="A56" s="96" t="s">
        <v>360</v>
      </c>
      <c r="B56" s="97" t="s">
        <v>364</v>
      </c>
      <c r="C56" s="84">
        <f>SUM(C54:C55)</f>
        <v>0</v>
      </c>
      <c r="D56" s="84">
        <f>SUM(D54:D55)</f>
        <v>0</v>
      </c>
      <c r="E56" s="82"/>
      <c r="F56" s="98"/>
      <c r="G56" s="98"/>
      <c r="H56" s="90">
        <f>SUM(H54:H55)</f>
        <v>0</v>
      </c>
      <c r="J56" s="20">
        <v>0</v>
      </c>
    </row>
    <row r="57" spans="1:10" ht="15.95" customHeight="1" x14ac:dyDescent="0.2">
      <c r="A57" s="71"/>
      <c r="B57" s="72"/>
      <c r="C57" s="86"/>
      <c r="D57" s="86"/>
      <c r="E57" s="86"/>
      <c r="F57" s="85"/>
      <c r="G57" s="85"/>
      <c r="H57" s="27"/>
    </row>
    <row r="58" spans="1:10" ht="15.95" customHeight="1" x14ac:dyDescent="0.35">
      <c r="A58" s="96" t="s">
        <v>398</v>
      </c>
      <c r="B58" s="97"/>
      <c r="C58" s="99">
        <f>C56+C51+C47+C44+C39+C35+C20+C11</f>
        <v>10262363.924354</v>
      </c>
      <c r="D58" s="99">
        <f>D11+D20+D35+D39+D44+D47+D51+D56</f>
        <v>5182202.7556459997</v>
      </c>
      <c r="E58" s="99"/>
      <c r="F58" s="99"/>
      <c r="G58" s="100"/>
      <c r="H58" s="101">
        <f>H11+H20+H35+H39+H44+H47+H51+H56</f>
        <v>15444566.68</v>
      </c>
    </row>
    <row r="59" spans="1:10" ht="15.95" customHeight="1" x14ac:dyDescent="0.2">
      <c r="C59" s="102"/>
      <c r="D59" s="102"/>
      <c r="E59" s="102"/>
      <c r="F59" s="102"/>
      <c r="G59" s="102"/>
      <c r="H59" s="102"/>
    </row>
    <row r="60" spans="1:10" ht="15.95" customHeight="1" x14ac:dyDescent="0.2">
      <c r="A60" s="103"/>
      <c r="B60" s="104" t="s">
        <v>399</v>
      </c>
      <c r="C60" s="105"/>
      <c r="D60" s="105"/>
      <c r="E60" s="105"/>
      <c r="F60" s="106" t="s">
        <v>35</v>
      </c>
      <c r="G60" s="106" t="s">
        <v>34</v>
      </c>
      <c r="H60" s="107"/>
    </row>
    <row r="61" spans="1:10" ht="15.95" customHeight="1" x14ac:dyDescent="0.2">
      <c r="A61" s="71"/>
      <c r="B61" s="108">
        <v>1</v>
      </c>
      <c r="C61" s="109" t="s">
        <v>400</v>
      </c>
      <c r="D61" s="51"/>
      <c r="E61" s="51"/>
      <c r="F61" s="110">
        <v>0.58179999999999998</v>
      </c>
      <c r="G61" s="111">
        <v>0.41820000000000002</v>
      </c>
      <c r="H61" s="112">
        <f>SUM(F61:G61)</f>
        <v>1</v>
      </c>
    </row>
    <row r="62" spans="1:10" ht="15.95" customHeight="1" x14ac:dyDescent="0.2">
      <c r="A62" s="71"/>
      <c r="B62" s="108">
        <v>2</v>
      </c>
      <c r="C62" s="109" t="s">
        <v>401</v>
      </c>
      <c r="D62" s="51"/>
      <c r="E62" s="51"/>
      <c r="F62" s="113">
        <v>0.62270000000000003</v>
      </c>
      <c r="G62" s="112">
        <v>0.37730000000000002</v>
      </c>
      <c r="H62" s="112">
        <f>SUM(F62:G62)</f>
        <v>1</v>
      </c>
    </row>
    <row r="63" spans="1:10" ht="15.95" customHeight="1" x14ac:dyDescent="0.2">
      <c r="A63" s="71"/>
      <c r="B63" s="108">
        <v>3</v>
      </c>
      <c r="C63" s="51" t="s">
        <v>402</v>
      </c>
      <c r="D63" s="51"/>
      <c r="E63" s="51"/>
      <c r="F63" s="113">
        <v>0.6099</v>
      </c>
      <c r="G63" s="112">
        <v>0.3901</v>
      </c>
      <c r="H63" s="112">
        <f>SUM(F63:G63)</f>
        <v>1</v>
      </c>
    </row>
    <row r="64" spans="1:10" ht="15.95" customHeight="1" x14ac:dyDescent="0.2">
      <c r="A64" s="71"/>
      <c r="B64" s="108">
        <v>4</v>
      </c>
      <c r="C64" s="109" t="s">
        <v>403</v>
      </c>
      <c r="D64" s="51"/>
      <c r="E64" s="51"/>
      <c r="F64" s="113">
        <v>0.6855</v>
      </c>
      <c r="G64" s="112">
        <v>0.3145</v>
      </c>
      <c r="H64" s="112">
        <f>SUM(F64:G64)</f>
        <v>1</v>
      </c>
    </row>
    <row r="65" spans="1:8" ht="15.95" customHeight="1" x14ac:dyDescent="0.2">
      <c r="A65" s="96"/>
      <c r="B65" s="114">
        <v>5</v>
      </c>
      <c r="C65" s="115" t="s">
        <v>404</v>
      </c>
      <c r="D65" s="24"/>
      <c r="E65" s="24"/>
      <c r="F65" s="116">
        <v>0.69589999999999996</v>
      </c>
      <c r="G65" s="117">
        <v>0.30409999999999998</v>
      </c>
      <c r="H65" s="117">
        <f>SUM(F65:G65)</f>
        <v>1</v>
      </c>
    </row>
    <row r="66" spans="1:8" ht="12" customHeight="1" x14ac:dyDescent="0.2"/>
    <row r="67" spans="1:8" ht="15.95" customHeight="1" outlineLevel="1" x14ac:dyDescent="0.2"/>
    <row r="68" spans="1:8" ht="15.95" customHeight="1" x14ac:dyDescent="0.2"/>
    <row r="70" spans="1:8" ht="15.95" customHeight="1" x14ac:dyDescent="0.2">
      <c r="A70" s="118"/>
      <c r="C70" s="119"/>
      <c r="D70" s="119"/>
      <c r="E70" s="119"/>
      <c r="F70" s="119"/>
      <c r="G70" s="119"/>
      <c r="H70" s="119"/>
    </row>
    <row r="71" spans="1:8" ht="15.95" customHeight="1" x14ac:dyDescent="0.2">
      <c r="C71" s="119"/>
      <c r="D71" s="119"/>
      <c r="E71" s="119"/>
      <c r="F71" s="119"/>
      <c r="G71" s="119"/>
      <c r="H71" s="119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&amp;RCommon by Account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0CBD0A1D98A44BA6A72D9DB050F25D" ma:contentTypeVersion="119" ma:contentTypeDescription="" ma:contentTypeScope="" ma:versionID="119da812dbcb5abb2548e9bfb459e9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EDACF1F-B011-4762-AA23-9A1F7042F2CF}"/>
</file>

<file path=customXml/itemProps2.xml><?xml version="1.0" encoding="utf-8"?>
<ds:datastoreItem xmlns:ds="http://schemas.openxmlformats.org/officeDocument/2006/customXml" ds:itemID="{640BFA8E-5B10-42F5-8D3A-38426213F466}"/>
</file>

<file path=customXml/itemProps3.xml><?xml version="1.0" encoding="utf-8"?>
<ds:datastoreItem xmlns:ds="http://schemas.openxmlformats.org/officeDocument/2006/customXml" ds:itemID="{5C8325D9-4B65-454D-BAC1-D32A68581191}"/>
</file>

<file path=customXml/itemProps4.xml><?xml version="1.0" encoding="utf-8"?>
<ds:datastoreItem xmlns:ds="http://schemas.openxmlformats.org/officeDocument/2006/customXml" ds:itemID="{DC693441-6FDE-4AE6-BF4C-8F1D29D9E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2015-11-10T17:12:27Z</cp:lastPrinted>
  <dcterms:created xsi:type="dcterms:W3CDTF">2015-10-26T22:54:59Z</dcterms:created>
  <dcterms:modified xsi:type="dcterms:W3CDTF">2015-11-10T17:31:06Z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0x0101006E56B4D1795A2E4DB2F0B01679ED314A004F0CBD0A1D98A44BA6A72D9DB050F25D</vt:lpwstr>
  </property>
  <property fmtid="{D5CDD505-2E9C-101B-9397-08002B2CF9AE}" pid="3" name="_docset_NoMedatataSyncRequired">
    <vt:lpwstr>False</vt:lpwstr>
  </property>
</Properties>
</file>