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96" yWindow="360" windowWidth="23100" windowHeight="10470" tabRatio="554" activeTab="0"/>
  </bookViews>
  <sheets>
    <sheet name="BS-PSE" sheetId="1" r:id="rId1"/>
  </sheets>
  <definedNames>
    <definedName name="_xlnm.Print_Area" localSheetId="0">'BS-PSE'!$A$1:$N$89</definedName>
  </definedNames>
  <calcPr fullCalcOnLoad="1" fullPrecision="0"/>
</workbook>
</file>

<file path=xl/comments1.xml><?xml version="1.0" encoding="utf-8"?>
<comments xmlns="http://schemas.openxmlformats.org/spreadsheetml/2006/main">
  <authors>
    <author>Puget Sound Energy</author>
    <author>A satisfied Microsoft Office user</author>
    <author>Scott McDunnah, ext. 81-2115</author>
    <author>Scott McDunnah</author>
  </authors>
  <commentList>
    <comment ref="A20" authorId="0">
      <text>
        <r>
          <rPr>
            <b/>
            <sz val="12"/>
            <rFont val="Tahoma"/>
            <family val="2"/>
          </rPr>
          <t xml:space="preserve">Acct 13100771 </t>
        </r>
        <r>
          <rPr>
            <sz val="8"/>
            <rFont val="Tahoma"/>
            <family val="2"/>
          </rPr>
          <t xml:space="preserve">
</t>
        </r>
      </text>
    </comment>
    <comment ref="A24" authorId="1">
      <text>
        <r>
          <rPr>
            <sz val="14"/>
            <rFont val="Tahoma"/>
            <family val="2"/>
          </rPr>
          <t xml:space="preserve">Subtotal 173 in Accts. Receivable
Enter in Adj. JE#9, not in PSE column.
</t>
        </r>
      </text>
    </comment>
    <comment ref="F3" authorId="2">
      <text>
        <r>
          <rPr>
            <b/>
            <sz val="12"/>
            <rFont val="Arial"/>
            <family val="2"/>
          </rPr>
          <t>Scott McDunnah, ext. 81-2115:</t>
        </r>
        <r>
          <rPr>
            <sz val="12"/>
            <rFont val="Arial"/>
            <family val="2"/>
          </rPr>
          <t xml:space="preserve">
this colum is linked to the Adjustments section and automatically populated
</t>
        </r>
      </text>
    </comment>
    <comment ref="K80" authorId="3">
      <text>
        <r>
          <rPr>
            <b/>
            <sz val="12"/>
            <rFont val="Arial"/>
            <family val="2"/>
          </rPr>
          <t>Scott McDunnah:</t>
        </r>
        <r>
          <rPr>
            <sz val="12"/>
            <rFont val="Arial"/>
            <family val="2"/>
          </rPr>
          <t xml:space="preserve">
Income Tax
</t>
        </r>
      </text>
    </comment>
    <comment ref="K59" authorId="3">
      <text>
        <r>
          <rPr>
            <b/>
            <sz val="12"/>
            <rFont val="Arial"/>
            <family val="2"/>
          </rPr>
          <t>Scott McDunnah:</t>
        </r>
        <r>
          <rPr>
            <sz val="12"/>
            <rFont val="Arial"/>
            <family val="2"/>
          </rPr>
          <t xml:space="preserve">
PWI Land - 8/12 purchase from Chehalis Runyon  protperty
</t>
        </r>
      </text>
    </comment>
  </commentList>
</comments>
</file>

<file path=xl/sharedStrings.xml><?xml version="1.0" encoding="utf-8"?>
<sst xmlns="http://schemas.openxmlformats.org/spreadsheetml/2006/main" count="180" uniqueCount="164">
  <si>
    <t>ASSETS:</t>
  </si>
  <si>
    <t>Utility Plant:</t>
  </si>
  <si>
    <t xml:space="preserve">    Electric</t>
  </si>
  <si>
    <t xml:space="preserve">    Gas</t>
  </si>
  <si>
    <t xml:space="preserve">    Common</t>
  </si>
  <si>
    <t>Less: Accumulated deprec and amort</t>
  </si>
  <si>
    <t>Net Plant</t>
  </si>
  <si>
    <t>Other Property and Investments:</t>
  </si>
  <si>
    <t xml:space="preserve">    Investment in Bonneville Exchange Power Contract</t>
  </si>
  <si>
    <t xml:space="preserve">      Total Other Property and Investments</t>
  </si>
  <si>
    <t>Current Assets:</t>
  </si>
  <si>
    <t xml:space="preserve">    Cash </t>
  </si>
  <si>
    <t xml:space="preserve">    Restricted cash</t>
  </si>
  <si>
    <t xml:space="preserve">    Accounts Receivable (Rpt Node)</t>
  </si>
  <si>
    <t xml:space="preserve">    Less allowance for doubtful accounts</t>
  </si>
  <si>
    <t xml:space="preserve">    Secure Pledged Accounts Receivable</t>
  </si>
  <si>
    <t xml:space="preserve">    Unbilled revenues</t>
  </si>
  <si>
    <t xml:space="preserve">    Materials and Supplies</t>
  </si>
  <si>
    <t xml:space="preserve">    Fuel and Gas Inventory</t>
  </si>
  <si>
    <t xml:space="preserve">    Current Portion FAS 133 Unrealized Gain/Loss (ST)</t>
  </si>
  <si>
    <t xml:space="preserve">    Prepaid Expense and other</t>
  </si>
  <si>
    <t xml:space="preserve">    Taxes Receivable</t>
  </si>
  <si>
    <t xml:space="preserve">    Current Portion of Deferred Income Taxes</t>
  </si>
  <si>
    <t xml:space="preserve">      Total Current Assets</t>
  </si>
  <si>
    <t>Long-Term and Regulatory Assets:</t>
  </si>
  <si>
    <t>Regulatory assets:</t>
  </si>
  <si>
    <t xml:space="preserve">    Regulatory asset for deferred income taxes </t>
  </si>
  <si>
    <t xml:space="preserve">    Regulatory asset for PURPA buyout costs</t>
  </si>
  <si>
    <t xml:space="preserve">    Other Regulatory Assets</t>
  </si>
  <si>
    <t>Long-Term Assets:</t>
  </si>
  <si>
    <t xml:space="preserve">    Other Long-Term Assets</t>
  </si>
  <si>
    <t>Total Long-Term and Regulatory Assets</t>
  </si>
  <si>
    <t>TOTAL ASSETS</t>
  </si>
  <si>
    <t>Capitalization:</t>
  </si>
  <si>
    <t>CAPITALIZATION AND LIABILITIES:</t>
  </si>
  <si>
    <t xml:space="preserve">    Common equity</t>
  </si>
  <si>
    <t xml:space="preserve">    Preferred Stock</t>
  </si>
  <si>
    <t>Total shareholders' equity</t>
  </si>
  <si>
    <t xml:space="preserve">    Preferred stock subject to mandatory redemption</t>
  </si>
  <si>
    <t xml:space="preserve">Junior subordinated notes </t>
  </si>
  <si>
    <t>Total capitalization</t>
  </si>
  <si>
    <t>Current Liabilities:</t>
  </si>
  <si>
    <t xml:space="preserve">    Accounts Payable</t>
  </si>
  <si>
    <t xml:space="preserve">    Notes Payable</t>
  </si>
  <si>
    <t xml:space="preserve">    Short-term Debt</t>
  </si>
  <si>
    <t xml:space="preserve">    Short Term Debt Owed to Puget Energy</t>
  </si>
  <si>
    <t xml:space="preserve">    Current maturities of Long-Term Debt</t>
  </si>
  <si>
    <t xml:space="preserve">    Accrued Expenses:</t>
  </si>
  <si>
    <t xml:space="preserve">       Purchased gas liability</t>
  </si>
  <si>
    <t xml:space="preserve">       Taxes</t>
  </si>
  <si>
    <t xml:space="preserve">       Salaries and wages</t>
  </si>
  <si>
    <t xml:space="preserve">       Interest</t>
  </si>
  <si>
    <t xml:space="preserve">      Total current liabilities</t>
  </si>
  <si>
    <t>Long-Term Liabilities:</t>
  </si>
  <si>
    <t xml:space="preserve">    Deferred income taxes</t>
  </si>
  <si>
    <t xml:space="preserve">    FAS 133 Unrealized Gain/Loss (LT)</t>
  </si>
  <si>
    <t>Power Cost Adjustment Mechanism</t>
  </si>
  <si>
    <t xml:space="preserve">    Other Deferred Credits</t>
  </si>
  <si>
    <t xml:space="preserve">   Total long-term liabilities</t>
  </si>
  <si>
    <t>TOTAL CAPITALIZATION AND LIABILITIES:</t>
  </si>
  <si>
    <t>Cash</t>
  </si>
  <si>
    <t>Restricted Cash</t>
  </si>
  <si>
    <t>Prepayments and Other</t>
  </si>
  <si>
    <t>Current Portion of Deferred Income Taxes</t>
  </si>
  <si>
    <t>Other Regulatory Assets</t>
  </si>
  <si>
    <t>Accounts Payable</t>
  </si>
  <si>
    <t>Accrued Taxes</t>
  </si>
  <si>
    <t>Other Current Liabilities</t>
  </si>
  <si>
    <t>(1000)</t>
  </si>
  <si>
    <t>(1004)</t>
  </si>
  <si>
    <t>PSE</t>
  </si>
  <si>
    <t>Puget</t>
  </si>
  <si>
    <t>TOTAL</t>
  </si>
  <si>
    <t>Western</t>
  </si>
  <si>
    <t>Subtotal</t>
  </si>
  <si>
    <t xml:space="preserve">    Power Cost Adjustment Mechanism (PCA)</t>
  </si>
  <si>
    <t xml:space="preserve">    Purchased Gas Adjustment Receivable (PGA)</t>
  </si>
  <si>
    <t xml:space="preserve">    Other current liabilities</t>
  </si>
  <si>
    <t>Elimination</t>
  </si>
  <si>
    <t>Reclasses</t>
  </si>
  <si>
    <t>Additional</t>
  </si>
  <si>
    <t>Adjustments</t>
  </si>
  <si>
    <t xml:space="preserve">    Deferred Tax Asset</t>
  </si>
  <si>
    <t>Other Property and Investments</t>
  </si>
  <si>
    <t>Less: Allowance for Doubtful Accounts</t>
  </si>
  <si>
    <t>Secure Pledged Accounts Receivable</t>
  </si>
  <si>
    <t>Materials and Supplies</t>
  </si>
  <si>
    <t>Fuel and Gas Inventory</t>
  </si>
  <si>
    <t>Taxes Receivable</t>
  </si>
  <si>
    <t>Regulatory Liabilities</t>
  </si>
  <si>
    <t>(a)</t>
  </si>
  <si>
    <t>(b)</t>
  </si>
  <si>
    <t xml:space="preserve">    Storm Damage Costs</t>
  </si>
  <si>
    <t xml:space="preserve">    Environmental Remediation</t>
  </si>
  <si>
    <t xml:space="preserve">    Contract Initiation</t>
  </si>
  <si>
    <t xml:space="preserve">    WUTC AFUDC</t>
  </si>
  <si>
    <t xml:space="preserve">    Baker Lake License</t>
  </si>
  <si>
    <t xml:space="preserve">    Purchase Gas Adjustment Deferral</t>
  </si>
  <si>
    <t xml:space="preserve">    Regulatory Liabilities:</t>
  </si>
  <si>
    <t xml:space="preserve">        Cost of Removal</t>
  </si>
  <si>
    <t>Electric Plant</t>
  </si>
  <si>
    <t>Gas Plant</t>
  </si>
  <si>
    <t>Common Plant</t>
  </si>
  <si>
    <t>Investment in BEP contract</t>
  </si>
  <si>
    <t>Other Investments</t>
  </si>
  <si>
    <t>Accounts Receivable (Rpt Node)</t>
  </si>
  <si>
    <t>Unbilled Revenue</t>
  </si>
  <si>
    <t>Purchased Gas Adjustment</t>
  </si>
  <si>
    <t>Unrealized Gain on Derivative Instruments(ST)</t>
  </si>
  <si>
    <t>Regulatory Asset for Deferred Income Tax</t>
  </si>
  <si>
    <t>PURPA Regulatory Assets</t>
  </si>
  <si>
    <t>Unrealized Gain on Derivative Instruments(LT)</t>
  </si>
  <si>
    <t>Other Long-Term Assets</t>
  </si>
  <si>
    <t>Subtotal 231</t>
  </si>
  <si>
    <t>Subtotal 233</t>
  </si>
  <si>
    <t>Accrued Salaries and Wages</t>
  </si>
  <si>
    <t>Accrued Interest</t>
  </si>
  <si>
    <t>Unrealized Loss Derivative Instruments (ST)</t>
  </si>
  <si>
    <t>Deferred Taxes</t>
  </si>
  <si>
    <t>Unrealized Loss Derivative Instruments (LT)</t>
  </si>
  <si>
    <t>Other Deferred Credits (Rpt Node)</t>
  </si>
  <si>
    <t>Shareholder's Equity</t>
  </si>
  <si>
    <t>Prepaid Income Taxes</t>
  </si>
  <si>
    <t>Preferred Stock</t>
  </si>
  <si>
    <t>Preferred Stock - Mandatorily Redeemable</t>
  </si>
  <si>
    <t>Subtotal 221 Junior Subordinated Debt</t>
  </si>
  <si>
    <t>Subtotal 221</t>
  </si>
  <si>
    <t>Subtotal 226</t>
  </si>
  <si>
    <t>Notes Payable</t>
  </si>
  <si>
    <t>Long-term Debt</t>
  </si>
  <si>
    <t>Less:  Accumulated Depreciation and Amortizat</t>
  </si>
  <si>
    <t xml:space="preserve">    Other Property and Investments</t>
  </si>
  <si>
    <t>16a</t>
  </si>
  <si>
    <t>2 &amp; 3</t>
  </si>
  <si>
    <t>Long-term Debt (acct 226 - Unamortized Debt Discount)</t>
  </si>
  <si>
    <t>Long-term Debt (Total of lines 59 &amp; 60)</t>
  </si>
  <si>
    <t>Total redeemable securities and long-term debt (Grand Total)</t>
  </si>
  <si>
    <t>6A</t>
  </si>
  <si>
    <t>Standard</t>
  </si>
  <si>
    <t>Post Close</t>
  </si>
  <si>
    <t>("Top Side Entries")</t>
  </si>
  <si>
    <t>Entries</t>
  </si>
  <si>
    <t>19A &amp; 22A</t>
  </si>
  <si>
    <t>4 b</t>
  </si>
  <si>
    <t>4 c</t>
  </si>
  <si>
    <t>4 d</t>
  </si>
  <si>
    <t>4 e</t>
  </si>
  <si>
    <t>4 f</t>
  </si>
  <si>
    <t>4 g</t>
  </si>
  <si>
    <t>4 h</t>
  </si>
  <si>
    <t>4 i</t>
  </si>
  <si>
    <t>4 j</t>
  </si>
  <si>
    <t>4 k</t>
  </si>
  <si>
    <t>4 l</t>
  </si>
  <si>
    <t>4 m</t>
  </si>
  <si>
    <t>4 n</t>
  </si>
  <si>
    <t>4 o</t>
  </si>
  <si>
    <t>4 t</t>
  </si>
  <si>
    <t>4 q</t>
  </si>
  <si>
    <t>4 s</t>
  </si>
  <si>
    <t xml:space="preserve">    Taxes</t>
  </si>
  <si>
    <t>20A &amp; 21A</t>
  </si>
  <si>
    <t>4a</t>
  </si>
  <si>
    <t>19b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</si>
</sst>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#,##0.00_);\(&quot;&quot;#,##0.00\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&quot;#,##0.0_);\(&quot;&quot;#,##0.0\)"/>
    <numFmt numFmtId="171" formatCode="&quot;&quot;#,##0_);\(&quot;&quot;#,##0\)"/>
    <numFmt numFmtId="172" formatCode="_(* #,##0.0_);_(* \(#,##0.0\);_(* &quot;-&quot;?_);_(@_)"/>
    <numFmt numFmtId="173" formatCode="mmmm\ d\,\ yyyy"/>
    <numFmt numFmtId="174" formatCode="_(* #,##0.0000_);_(* \(#,##0.0000\);_(* &quot;-&quot;_);_(@_)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_(* #,##0.000_);_(* \(#,##0.000\);_(* &quot;-&quot;??_);_(@_)"/>
    <numFmt numFmtId="178" formatCode="_(* #,##0.0_);_(* \(#,##0.0\);_(* &quot;-&quot;??_);_(@_)"/>
    <numFmt numFmtId="179" formatCode="[$-409]dddd\,\ mmmm\ dd\,\ yyyy"/>
    <numFmt numFmtId="180" formatCode="[$-409]mmmm\ d\,\ yyyy;@"/>
    <numFmt numFmtId="181" formatCode="0_);\(0\)"/>
    <numFmt numFmtId="182" formatCode="[$-409]mmmm\-yy;@"/>
  </numFmts>
  <fonts count="57">
    <font>
      <sz val="10"/>
      <name val="Arial"/>
      <family val="0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Bookman Old Style"/>
      <family val="1"/>
    </font>
    <font>
      <b/>
      <sz val="12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2"/>
      <name val="MS Serif"/>
      <family val="1"/>
    </font>
    <font>
      <sz val="14"/>
      <name val="Arial"/>
      <family val="2"/>
    </font>
    <font>
      <sz val="14"/>
      <color indexed="8"/>
      <name val="Arial"/>
      <family val="2"/>
    </font>
    <font>
      <b/>
      <u val="single"/>
      <sz val="14"/>
      <name val="Arial"/>
      <family val="2"/>
    </font>
    <font>
      <sz val="16"/>
      <color indexed="10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9" fillId="0" borderId="0">
      <alignment/>
      <protection/>
    </xf>
    <xf numFmtId="0" fontId="7" fillId="0" borderId="0">
      <alignment/>
      <protection/>
    </xf>
    <xf numFmtId="0" fontId="2" fillId="0" borderId="0" applyNumberFormat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39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8" fillId="0" borderId="0" xfId="63" applyFont="1" applyProtection="1">
      <alignment/>
      <protection/>
    </xf>
    <xf numFmtId="0" fontId="9" fillId="0" borderId="0" xfId="63" applyFont="1" applyProtection="1">
      <alignment/>
      <protection/>
    </xf>
    <xf numFmtId="0" fontId="9" fillId="0" borderId="0" xfId="63" applyFont="1" applyBorder="1" applyProtection="1">
      <alignment/>
      <protection/>
    </xf>
    <xf numFmtId="0" fontId="10" fillId="0" borderId="0" xfId="63" applyFont="1" applyProtection="1">
      <alignment/>
      <protection/>
    </xf>
    <xf numFmtId="0" fontId="8" fillId="0" borderId="0" xfId="63" applyFont="1" applyBorder="1" applyProtection="1">
      <alignment/>
      <protection/>
    </xf>
    <xf numFmtId="44" fontId="8" fillId="0" borderId="0" xfId="63" applyNumberFormat="1" applyFont="1" applyBorder="1" applyProtection="1">
      <alignment/>
      <protection/>
    </xf>
    <xf numFmtId="6" fontId="8" fillId="0" borderId="0" xfId="63" applyNumberFormat="1" applyFont="1" applyBorder="1" applyProtection="1">
      <alignment/>
      <protection/>
    </xf>
    <xf numFmtId="0" fontId="10" fillId="0" borderId="0" xfId="63" applyFont="1" applyAlignment="1" applyProtection="1">
      <alignment horizontal="center"/>
      <protection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63" applyFont="1" applyFill="1" applyProtection="1">
      <alignment/>
      <protection/>
    </xf>
    <xf numFmtId="0" fontId="12" fillId="0" borderId="0" xfId="63" applyFont="1" applyProtection="1">
      <alignment/>
      <protection/>
    </xf>
    <xf numFmtId="3" fontId="12" fillId="0" borderId="0" xfId="63" applyNumberFormat="1" applyFont="1" applyProtection="1">
      <alignment/>
      <protection/>
    </xf>
    <xf numFmtId="164" fontId="11" fillId="0" borderId="0" xfId="63" applyNumberFormat="1" applyFont="1" applyFill="1" applyProtection="1">
      <alignment/>
      <protection/>
    </xf>
    <xf numFmtId="0" fontId="12" fillId="0" borderId="0" xfId="64" applyNumberFormat="1" applyFont="1" applyFill="1" applyBorder="1" applyAlignment="1" applyProtection="1">
      <alignment horizontal="center"/>
      <protection/>
    </xf>
    <xf numFmtId="0" fontId="14" fillId="0" borderId="0" xfId="64" applyNumberFormat="1" applyFont="1" applyFill="1" applyBorder="1" applyAlignment="1" applyProtection="1">
      <alignment horizontal="center"/>
      <protection/>
    </xf>
    <xf numFmtId="3" fontId="14" fillId="0" borderId="0" xfId="64" applyNumberFormat="1" applyFont="1" applyFill="1" applyBorder="1" applyAlignment="1" applyProtection="1">
      <alignment horizontal="center"/>
      <protection/>
    </xf>
    <xf numFmtId="164" fontId="12" fillId="0" borderId="0" xfId="63" applyNumberFormat="1" applyFont="1" applyProtection="1">
      <alignment/>
      <protection/>
    </xf>
    <xf numFmtId="16" fontId="12" fillId="0" borderId="0" xfId="62" applyNumberFormat="1" applyFont="1" applyFill="1" applyBorder="1" applyAlignment="1" applyProtection="1">
      <alignment/>
      <protection/>
    </xf>
    <xf numFmtId="16" fontId="14" fillId="0" borderId="0" xfId="62" applyNumberFormat="1" applyFont="1" applyFill="1" applyBorder="1" applyAlignment="1" applyProtection="1">
      <alignment/>
      <protection/>
    </xf>
    <xf numFmtId="3" fontId="14" fillId="0" borderId="0" xfId="62" applyNumberFormat="1" applyFont="1" applyFill="1" applyBorder="1" applyAlignment="1" applyProtection="1">
      <alignment horizontal="center"/>
      <protection/>
    </xf>
    <xf numFmtId="41" fontId="14" fillId="0" borderId="0" xfId="61" applyNumberFormat="1" applyFont="1" applyFill="1" applyBorder="1" applyAlignment="1" applyProtection="1">
      <alignment horizontal="center"/>
      <protection/>
    </xf>
    <xf numFmtId="164" fontId="14" fillId="0" borderId="0" xfId="63" applyNumberFormat="1" applyFont="1" applyBorder="1" applyAlignment="1" applyProtection="1">
      <alignment horizontal="center"/>
      <protection/>
    </xf>
    <xf numFmtId="16" fontId="12" fillId="0" borderId="10" xfId="62" applyNumberFormat="1" applyFont="1" applyFill="1" applyBorder="1" applyAlignment="1" applyProtection="1">
      <alignment/>
      <protection/>
    </xf>
    <xf numFmtId="16" fontId="14" fillId="0" borderId="10" xfId="62" applyNumberFormat="1" applyFont="1" applyFill="1" applyBorder="1" applyAlignment="1" applyProtection="1">
      <alignment/>
      <protection/>
    </xf>
    <xf numFmtId="3" fontId="14" fillId="0" borderId="10" xfId="62" applyNumberFormat="1" applyFont="1" applyFill="1" applyBorder="1" applyAlignment="1" applyProtection="1">
      <alignment horizontal="center"/>
      <protection/>
    </xf>
    <xf numFmtId="41" fontId="14" fillId="0" borderId="10" xfId="61" applyNumberFormat="1" applyFont="1" applyFill="1" applyBorder="1" applyAlignment="1" applyProtection="1">
      <alignment horizontal="center"/>
      <protection/>
    </xf>
    <xf numFmtId="164" fontId="14" fillId="0" borderId="10" xfId="63" applyNumberFormat="1" applyFont="1" applyBorder="1" applyAlignment="1" applyProtection="1">
      <alignment horizontal="center"/>
      <protection/>
    </xf>
    <xf numFmtId="0" fontId="15" fillId="0" borderId="0" xfId="62" applyNumberFormat="1" applyFont="1" applyFill="1" applyBorder="1" applyAlignment="1" applyProtection="1">
      <alignment/>
      <protection/>
    </xf>
    <xf numFmtId="41" fontId="12" fillId="0" borderId="0" xfId="0" applyNumberFormat="1" applyFont="1" applyAlignment="1">
      <alignment/>
    </xf>
    <xf numFmtId="0" fontId="16" fillId="0" borderId="0" xfId="62" applyNumberFormat="1" applyFont="1" applyFill="1" applyBorder="1" applyAlignment="1" applyProtection="1">
      <alignment/>
      <protection/>
    </xf>
    <xf numFmtId="0" fontId="15" fillId="0" borderId="0" xfId="62" applyNumberFormat="1" applyFont="1" applyFill="1" applyBorder="1" applyAlignment="1" applyProtection="1">
      <alignment horizontal="left" vertical="top" wrapText="1"/>
      <protection/>
    </xf>
    <xf numFmtId="0" fontId="16" fillId="0" borderId="0" xfId="62" applyNumberFormat="1" applyFont="1" applyFill="1" applyBorder="1" applyAlignment="1" applyProtection="1">
      <alignment horizontal="left" vertical="top" wrapText="1"/>
      <protection/>
    </xf>
    <xf numFmtId="49" fontId="16" fillId="0" borderId="0" xfId="62" applyNumberFormat="1" applyFont="1" applyFill="1" applyBorder="1" applyAlignment="1" applyProtection="1" quotePrefix="1">
      <alignment horizontal="left" vertical="top"/>
      <protection/>
    </xf>
    <xf numFmtId="49" fontId="13" fillId="0" borderId="0" xfId="62" applyNumberFormat="1" applyFont="1" applyFill="1" applyBorder="1" applyAlignment="1" applyProtection="1" quotePrefix="1">
      <alignment horizontal="left" vertical="top"/>
      <protection/>
    </xf>
    <xf numFmtId="41" fontId="11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41" fontId="11" fillId="0" borderId="11" xfId="0" applyNumberFormat="1" applyFont="1" applyBorder="1" applyAlignment="1">
      <alignment/>
    </xf>
    <xf numFmtId="41" fontId="12" fillId="0" borderId="11" xfId="0" applyNumberFormat="1" applyFont="1" applyBorder="1" applyAlignment="1">
      <alignment/>
    </xf>
    <xf numFmtId="41" fontId="12" fillId="0" borderId="0" xfId="0" applyNumberFormat="1" applyFont="1" applyFill="1" applyAlignment="1">
      <alignment/>
    </xf>
    <xf numFmtId="49" fontId="16" fillId="0" borderId="11" xfId="62" applyNumberFormat="1" applyFont="1" applyFill="1" applyBorder="1" applyAlignment="1" applyProtection="1" quotePrefix="1">
      <alignment horizontal="left" vertical="top"/>
      <protection/>
    </xf>
    <xf numFmtId="41" fontId="14" fillId="0" borderId="11" xfId="0" applyNumberFormat="1" applyFont="1" applyBorder="1" applyAlignment="1">
      <alignment/>
    </xf>
    <xf numFmtId="41" fontId="12" fillId="0" borderId="0" xfId="0" applyNumberFormat="1" applyFont="1" applyBorder="1" applyAlignment="1">
      <alignment/>
    </xf>
    <xf numFmtId="0" fontId="16" fillId="0" borderId="12" xfId="62" applyNumberFormat="1" applyFont="1" applyFill="1" applyBorder="1" applyAlignment="1" applyProtection="1">
      <alignment horizontal="left" vertical="top" wrapText="1"/>
      <protection/>
    </xf>
    <xf numFmtId="41" fontId="12" fillId="0" borderId="12" xfId="0" applyNumberFormat="1" applyFont="1" applyBorder="1" applyAlignment="1">
      <alignment/>
    </xf>
    <xf numFmtId="41" fontId="14" fillId="0" borderId="12" xfId="0" applyNumberFormat="1" applyFont="1" applyBorder="1" applyAlignment="1">
      <alignment/>
    </xf>
    <xf numFmtId="0" fontId="16" fillId="0" borderId="0" xfId="62" applyNumberFormat="1" applyFont="1" applyFill="1" applyBorder="1" applyAlignment="1" applyProtection="1" quotePrefix="1">
      <alignment horizontal="left" vertical="top" wrapText="1"/>
      <protection/>
    </xf>
    <xf numFmtId="0" fontId="16" fillId="0" borderId="0" xfId="62" applyNumberFormat="1" applyFont="1" applyFill="1" applyBorder="1" applyAlignment="1" applyProtection="1">
      <alignment horizontal="left" vertical="top" wrapText="1" indent="2"/>
      <protection/>
    </xf>
    <xf numFmtId="165" fontId="12" fillId="0" borderId="0" xfId="0" applyNumberFormat="1" applyFont="1" applyAlignment="1">
      <alignment/>
    </xf>
    <xf numFmtId="49" fontId="16" fillId="0" borderId="13" xfId="62" applyNumberFormat="1" applyFont="1" applyFill="1" applyBorder="1" applyAlignment="1" applyProtection="1" quotePrefix="1">
      <alignment horizontal="left" vertical="top"/>
      <protection/>
    </xf>
    <xf numFmtId="0" fontId="16" fillId="0" borderId="11" xfId="62" applyNumberFormat="1" applyFont="1" applyFill="1" applyBorder="1" applyAlignment="1" applyProtection="1" quotePrefix="1">
      <alignment horizontal="left" vertical="top" wrapText="1"/>
      <protection/>
    </xf>
    <xf numFmtId="0" fontId="19" fillId="0" borderId="11" xfId="62" applyNumberFormat="1" applyFont="1" applyFill="1" applyBorder="1" applyAlignment="1" applyProtection="1" quotePrefix="1">
      <alignment horizontal="left" vertical="top" wrapText="1"/>
      <protection/>
    </xf>
    <xf numFmtId="0" fontId="19" fillId="0" borderId="0" xfId="62" applyNumberFormat="1" applyFont="1" applyFill="1" applyBorder="1" applyAlignment="1" applyProtection="1">
      <alignment horizontal="left" vertical="top" wrapText="1"/>
      <protection/>
    </xf>
    <xf numFmtId="41" fontId="12" fillId="0" borderId="12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41" fontId="19" fillId="0" borderId="0" xfId="0" applyNumberFormat="1" applyFont="1" applyBorder="1" applyAlignment="1">
      <alignment/>
    </xf>
    <xf numFmtId="0" fontId="12" fillId="0" borderId="0" xfId="0" applyFont="1" applyFill="1" applyAlignment="1">
      <alignment/>
    </xf>
    <xf numFmtId="0" fontId="16" fillId="0" borderId="0" xfId="62" applyNumberFormat="1" applyFont="1" applyFill="1" applyBorder="1" applyAlignment="1" applyProtection="1">
      <alignment horizontal="left" vertical="top" wrapText="1" indent="1"/>
      <protection/>
    </xf>
    <xf numFmtId="41" fontId="14" fillId="0" borderId="0" xfId="0" applyNumberFormat="1" applyFont="1" applyFill="1" applyAlignment="1">
      <alignment/>
    </xf>
    <xf numFmtId="0" fontId="16" fillId="0" borderId="13" xfId="62" applyNumberFormat="1" applyFont="1" applyFill="1" applyBorder="1" applyAlignment="1" applyProtection="1" quotePrefix="1">
      <alignment horizontal="left" vertical="top" wrapText="1" indent="2"/>
      <protection/>
    </xf>
    <xf numFmtId="41" fontId="14" fillId="0" borderId="13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4" fillId="0" borderId="0" xfId="62" applyNumberFormat="1" applyFont="1" applyFill="1" applyBorder="1" applyAlignment="1" applyProtection="1" quotePrefix="1">
      <alignment horizontal="left" vertical="top" wrapText="1"/>
      <protection/>
    </xf>
    <xf numFmtId="41" fontId="12" fillId="0" borderId="11" xfId="0" applyNumberFormat="1" applyFont="1" applyFill="1" applyBorder="1" applyAlignment="1">
      <alignment/>
    </xf>
    <xf numFmtId="41" fontId="12" fillId="0" borderId="0" xfId="0" applyNumberFormat="1" applyFont="1" applyFill="1" applyBorder="1" applyAlignment="1">
      <alignment/>
    </xf>
    <xf numFmtId="171" fontId="12" fillId="0" borderId="0" xfId="0" applyNumberFormat="1" applyFont="1" applyAlignment="1">
      <alignment/>
    </xf>
    <xf numFmtId="0" fontId="12" fillId="0" borderId="0" xfId="64" applyNumberFormat="1" applyFont="1" applyFill="1" applyBorder="1" applyAlignment="1" applyProtection="1">
      <alignment horizontal="centerContinuous"/>
      <protection/>
    </xf>
    <xf numFmtId="0" fontId="9" fillId="0" borderId="0" xfId="63" applyFont="1" applyBorder="1" applyAlignment="1" applyProtection="1">
      <alignment horizontal="center"/>
      <protection/>
    </xf>
    <xf numFmtId="0" fontId="16" fillId="0" borderId="11" xfId="62" applyNumberFormat="1" applyFont="1" applyFill="1" applyBorder="1" applyAlignment="1" applyProtection="1">
      <alignment horizontal="left" vertical="top" wrapText="1" indent="2"/>
      <protection/>
    </xf>
    <xf numFmtId="49" fontId="13" fillId="0" borderId="11" xfId="62" applyNumberFormat="1" applyFont="1" applyFill="1" applyBorder="1" applyAlignment="1" applyProtection="1" quotePrefix="1">
      <alignment horizontal="left" vertical="top"/>
      <protection/>
    </xf>
    <xf numFmtId="41" fontId="14" fillId="0" borderId="11" xfId="0" applyNumberFormat="1" applyFont="1" applyFill="1" applyBorder="1" applyAlignment="1">
      <alignment/>
    </xf>
    <xf numFmtId="16" fontId="14" fillId="0" borderId="10" xfId="62" applyNumberFormat="1" applyFont="1" applyFill="1" applyBorder="1" applyAlignment="1" applyProtection="1">
      <alignment horizontal="center"/>
      <protection/>
    </xf>
    <xf numFmtId="41" fontId="12" fillId="0" borderId="0" xfId="0" applyNumberFormat="1" applyFont="1" applyBorder="1" applyAlignment="1">
      <alignment horizontal="center"/>
    </xf>
    <xf numFmtId="0" fontId="16" fillId="0" borderId="14" xfId="62" applyNumberFormat="1" applyFont="1" applyFill="1" applyBorder="1" applyAlignment="1" applyProtection="1" quotePrefix="1">
      <alignment horizontal="left" vertical="top" wrapText="1"/>
      <protection/>
    </xf>
    <xf numFmtId="49" fontId="16" fillId="0" borderId="14" xfId="62" applyNumberFormat="1" applyFont="1" applyFill="1" applyBorder="1" applyAlignment="1" applyProtection="1" quotePrefix="1">
      <alignment horizontal="left" vertical="top"/>
      <protection/>
    </xf>
    <xf numFmtId="41" fontId="12" fillId="0" borderId="14" xfId="0" applyNumberFormat="1" applyFont="1" applyBorder="1" applyAlignment="1">
      <alignment/>
    </xf>
    <xf numFmtId="41" fontId="12" fillId="0" borderId="14" xfId="0" applyNumberFormat="1" applyFont="1" applyFill="1" applyBorder="1" applyAlignment="1">
      <alignment/>
    </xf>
    <xf numFmtId="0" fontId="14" fillId="33" borderId="0" xfId="62" applyNumberFormat="1" applyFont="1" applyFill="1" applyBorder="1" applyAlignment="1" applyProtection="1" quotePrefix="1">
      <alignment horizontal="left" vertical="top" wrapText="1"/>
      <protection/>
    </xf>
    <xf numFmtId="0" fontId="14" fillId="0" borderId="0" xfId="62" applyNumberFormat="1" applyFont="1" applyFill="1" applyBorder="1" applyAlignment="1" applyProtection="1">
      <alignment horizontal="left" vertical="top" wrapText="1"/>
      <protection/>
    </xf>
    <xf numFmtId="0" fontId="8" fillId="0" borderId="0" xfId="0" applyFont="1" applyFill="1" applyAlignment="1">
      <alignment horizontal="center"/>
    </xf>
    <xf numFmtId="0" fontId="10" fillId="0" borderId="0" xfId="63" applyFont="1" applyFill="1" applyProtection="1">
      <alignment/>
      <protection/>
    </xf>
    <xf numFmtId="44" fontId="8" fillId="0" borderId="0" xfId="63" applyNumberFormat="1" applyFont="1" applyFill="1" applyBorder="1" applyProtection="1">
      <alignment/>
      <protection/>
    </xf>
    <xf numFmtId="0" fontId="16" fillId="34" borderId="0" xfId="62" applyNumberFormat="1" applyFont="1" applyFill="1" applyBorder="1" applyAlignment="1" applyProtection="1">
      <alignment horizontal="left" vertical="top" wrapText="1" indent="2"/>
      <protection/>
    </xf>
    <xf numFmtId="49" fontId="16" fillId="0" borderId="0" xfId="62" applyNumberFormat="1" applyFont="1" applyFill="1" applyBorder="1" applyAlignment="1" applyProtection="1">
      <alignment horizontal="left" vertical="top"/>
      <protection/>
    </xf>
    <xf numFmtId="49" fontId="13" fillId="0" borderId="0" xfId="62" applyNumberFormat="1" applyFont="1" applyFill="1" applyBorder="1" applyAlignment="1" applyProtection="1">
      <alignment horizontal="left" vertical="top"/>
      <protection/>
    </xf>
    <xf numFmtId="41" fontId="11" fillId="0" borderId="0" xfId="0" applyNumberFormat="1" applyFont="1" applyBorder="1" applyAlignment="1">
      <alignment/>
    </xf>
    <xf numFmtId="164" fontId="12" fillId="0" borderId="0" xfId="0" applyNumberFormat="1" applyFont="1" applyFill="1" applyBorder="1" applyAlignment="1">
      <alignment/>
    </xf>
    <xf numFmtId="165" fontId="12" fillId="0" borderId="0" xfId="0" applyNumberFormat="1" applyFont="1" applyBorder="1" applyAlignment="1">
      <alignment/>
    </xf>
    <xf numFmtId="164" fontId="14" fillId="0" borderId="0" xfId="63" applyNumberFormat="1" applyFont="1" applyFill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" fontId="14" fillId="0" borderId="0" xfId="62" applyNumberFormat="1" applyFont="1" applyFill="1" applyBorder="1" applyAlignment="1" applyProtection="1">
      <alignment horizontal="center"/>
      <protection/>
    </xf>
    <xf numFmtId="16" fontId="16" fillId="0" borderId="0" xfId="62" applyNumberFormat="1" applyFont="1" applyFill="1" applyBorder="1" applyAlignment="1" applyProtection="1" quotePrefix="1">
      <alignment horizontal="center" vertical="top" wrapText="1"/>
      <protection/>
    </xf>
    <xf numFmtId="0" fontId="12" fillId="0" borderId="0" xfId="63" applyFont="1" applyAlignment="1" applyProtection="1">
      <alignment horizontal="center"/>
      <protection/>
    </xf>
    <xf numFmtId="0" fontId="15" fillId="0" borderId="0" xfId="62" applyNumberFormat="1" applyFont="1" applyFill="1" applyBorder="1" applyAlignment="1" applyProtection="1">
      <alignment horizontal="center"/>
      <protection/>
    </xf>
    <xf numFmtId="0" fontId="16" fillId="0" borderId="0" xfId="62" applyNumberFormat="1" applyFont="1" applyFill="1" applyBorder="1" applyAlignment="1" applyProtection="1">
      <alignment horizontal="center"/>
      <protection/>
    </xf>
    <xf numFmtId="49" fontId="16" fillId="0" borderId="0" xfId="62" applyNumberFormat="1" applyFont="1" applyFill="1" applyBorder="1" applyAlignment="1" applyProtection="1" quotePrefix="1">
      <alignment horizontal="center" vertical="top"/>
      <protection/>
    </xf>
    <xf numFmtId="49" fontId="16" fillId="0" borderId="0" xfId="62" applyNumberFormat="1" applyFont="1" applyFill="1" applyBorder="1" applyAlignment="1" applyProtection="1">
      <alignment horizontal="center" vertical="top"/>
      <protection/>
    </xf>
    <xf numFmtId="49" fontId="13" fillId="0" borderId="0" xfId="62" applyNumberFormat="1" applyFont="1" applyFill="1" applyBorder="1" applyAlignment="1" applyProtection="1" quotePrefix="1">
      <alignment horizontal="center" vertical="top"/>
      <protection/>
    </xf>
    <xf numFmtId="0" fontId="16" fillId="0" borderId="11" xfId="62" applyNumberFormat="1" applyFont="1" applyFill="1" applyBorder="1" applyAlignment="1" applyProtection="1" quotePrefix="1">
      <alignment horizontal="center" vertical="top" wrapText="1"/>
      <protection/>
    </xf>
    <xf numFmtId="0" fontId="16" fillId="0" borderId="0" xfId="62" applyNumberFormat="1" applyFont="1" applyFill="1" applyBorder="1" applyAlignment="1" applyProtection="1">
      <alignment horizontal="center" vertical="top" wrapText="1"/>
      <protection/>
    </xf>
    <xf numFmtId="49" fontId="16" fillId="0" borderId="11" xfId="62" applyNumberFormat="1" applyFont="1" applyFill="1" applyBorder="1" applyAlignment="1" applyProtection="1" quotePrefix="1">
      <alignment horizontal="center" vertical="top"/>
      <protection/>
    </xf>
    <xf numFmtId="49" fontId="16" fillId="0" borderId="14" xfId="62" applyNumberFormat="1" applyFont="1" applyFill="1" applyBorder="1" applyAlignment="1" applyProtection="1" quotePrefix="1">
      <alignment horizontal="center" vertical="top"/>
      <protection/>
    </xf>
    <xf numFmtId="0" fontId="16" fillId="0" borderId="12" xfId="62" applyNumberFormat="1" applyFont="1" applyFill="1" applyBorder="1" applyAlignment="1" applyProtection="1">
      <alignment horizontal="center" vertical="top" wrapText="1"/>
      <protection/>
    </xf>
    <xf numFmtId="49" fontId="13" fillId="0" borderId="11" xfId="62" applyNumberFormat="1" applyFont="1" applyFill="1" applyBorder="1" applyAlignment="1" applyProtection="1" quotePrefix="1">
      <alignment horizontal="center" vertical="top"/>
      <protection/>
    </xf>
    <xf numFmtId="49" fontId="13" fillId="0" borderId="0" xfId="62" applyNumberFormat="1" applyFont="1" applyFill="1" applyBorder="1" applyAlignment="1" applyProtection="1">
      <alignment horizontal="center" vertical="top"/>
      <protection/>
    </xf>
    <xf numFmtId="0" fontId="16" fillId="0" borderId="0" xfId="62" applyNumberFormat="1" applyFont="1" applyFill="1" applyBorder="1" applyAlignment="1" applyProtection="1" quotePrefix="1">
      <alignment horizontal="center" vertical="top" wrapText="1"/>
      <protection/>
    </xf>
    <xf numFmtId="49" fontId="16" fillId="0" borderId="13" xfId="62" applyNumberFormat="1" applyFont="1" applyFill="1" applyBorder="1" applyAlignment="1" applyProtection="1" quotePrefix="1">
      <alignment horizontal="center" vertical="top"/>
      <protection/>
    </xf>
    <xf numFmtId="0" fontId="9" fillId="0" borderId="0" xfId="63" applyFont="1" applyAlignment="1" applyProtection="1">
      <alignment horizontal="center"/>
      <protection/>
    </xf>
    <xf numFmtId="164" fontId="12" fillId="0" borderId="0" xfId="0" applyNumberFormat="1" applyFont="1" applyBorder="1" applyAlignment="1">
      <alignment horizontal="center"/>
    </xf>
    <xf numFmtId="41" fontId="19" fillId="0" borderId="0" xfId="0" applyNumberFormat="1" applyFont="1" applyBorder="1" applyAlignment="1">
      <alignment horizontal="center"/>
    </xf>
    <xf numFmtId="41" fontId="14" fillId="0" borderId="0" xfId="0" applyNumberFormat="1" applyFont="1" applyBorder="1" applyAlignment="1">
      <alignment horizontal="center"/>
    </xf>
    <xf numFmtId="41" fontId="12" fillId="0" borderId="0" xfId="0" applyNumberFormat="1" applyFont="1" applyFill="1" applyBorder="1" applyAlignment="1">
      <alignment horizontal="center"/>
    </xf>
    <xf numFmtId="41" fontId="14" fillId="0" borderId="0" xfId="0" applyNumberFormat="1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41" fontId="12" fillId="0" borderId="0" xfId="61" applyNumberFormat="1" applyFont="1" applyFill="1" applyBorder="1" applyAlignment="1" applyProtection="1">
      <alignment horizontal="center"/>
      <protection/>
    </xf>
    <xf numFmtId="41" fontId="14" fillId="35" borderId="0" xfId="61" applyNumberFormat="1" applyFont="1" applyFill="1" applyBorder="1" applyAlignment="1" applyProtection="1">
      <alignment horizontal="center"/>
      <protection/>
    </xf>
    <xf numFmtId="41" fontId="14" fillId="35" borderId="10" xfId="61" applyNumberFormat="1" applyFont="1" applyFill="1" applyBorder="1" applyAlignment="1" applyProtection="1">
      <alignment horizontal="center"/>
      <protection/>
    </xf>
    <xf numFmtId="41" fontId="12" fillId="35" borderId="0" xfId="0" applyNumberFormat="1" applyFont="1" applyFill="1" applyAlignment="1">
      <alignment/>
    </xf>
    <xf numFmtId="41" fontId="11" fillId="35" borderId="11" xfId="0" applyNumberFormat="1" applyFont="1" applyFill="1" applyBorder="1" applyAlignment="1">
      <alignment/>
    </xf>
    <xf numFmtId="41" fontId="14" fillId="35" borderId="11" xfId="0" applyNumberFormat="1" applyFont="1" applyFill="1" applyBorder="1" applyAlignment="1">
      <alignment/>
    </xf>
    <xf numFmtId="41" fontId="12" fillId="35" borderId="14" xfId="0" applyNumberFormat="1" applyFont="1" applyFill="1" applyBorder="1" applyAlignment="1">
      <alignment/>
    </xf>
    <xf numFmtId="41" fontId="14" fillId="35" borderId="12" xfId="0" applyNumberFormat="1" applyFont="1" applyFill="1" applyBorder="1" applyAlignment="1">
      <alignment/>
    </xf>
    <xf numFmtId="41" fontId="12" fillId="35" borderId="11" xfId="0" applyNumberFormat="1" applyFont="1" applyFill="1" applyBorder="1" applyAlignment="1">
      <alignment/>
    </xf>
    <xf numFmtId="164" fontId="12" fillId="35" borderId="0" xfId="0" applyNumberFormat="1" applyFont="1" applyFill="1" applyAlignment="1">
      <alignment/>
    </xf>
    <xf numFmtId="41" fontId="14" fillId="35" borderId="13" xfId="0" applyNumberFormat="1" applyFont="1" applyFill="1" applyBorder="1" applyAlignment="1">
      <alignment/>
    </xf>
    <xf numFmtId="165" fontId="12" fillId="35" borderId="0" xfId="0" applyNumberFormat="1" applyFont="1" applyFill="1" applyAlignment="1">
      <alignment/>
    </xf>
    <xf numFmtId="165" fontId="13" fillId="0" borderId="0" xfId="42" applyNumberFormat="1" applyFont="1" applyFill="1" applyBorder="1" applyAlignment="1" applyProtection="1">
      <alignment horizontal="centerContinuous"/>
      <protection/>
    </xf>
    <xf numFmtId="165" fontId="14" fillId="0" borderId="0" xfId="42" applyNumberFormat="1" applyFont="1" applyFill="1" applyBorder="1" applyAlignment="1" applyProtection="1">
      <alignment horizontal="center"/>
      <protection/>
    </xf>
    <xf numFmtId="165" fontId="14" fillId="0" borderId="10" xfId="42" applyNumberFormat="1" applyFont="1" applyFill="1" applyBorder="1" applyAlignment="1" applyProtection="1">
      <alignment horizontal="center"/>
      <protection/>
    </xf>
    <xf numFmtId="165" fontId="12" fillId="0" borderId="0" xfId="42" applyNumberFormat="1" applyFont="1" applyAlignment="1">
      <alignment/>
    </xf>
    <xf numFmtId="165" fontId="11" fillId="0" borderId="0" xfId="42" applyNumberFormat="1" applyFont="1" applyFill="1" applyAlignment="1">
      <alignment/>
    </xf>
    <xf numFmtId="165" fontId="11" fillId="0" borderId="11" xfId="42" applyNumberFormat="1" applyFont="1" applyBorder="1" applyAlignment="1">
      <alignment/>
    </xf>
    <xf numFmtId="165" fontId="12" fillId="0" borderId="0" xfId="42" applyNumberFormat="1" applyFont="1" applyFill="1" applyAlignment="1">
      <alignment/>
    </xf>
    <xf numFmtId="165" fontId="12" fillId="0" borderId="11" xfId="42" applyNumberFormat="1" applyFont="1" applyFill="1" applyBorder="1" applyAlignment="1">
      <alignment/>
    </xf>
    <xf numFmtId="165" fontId="12" fillId="0" borderId="14" xfId="42" applyNumberFormat="1" applyFont="1" applyBorder="1" applyAlignment="1">
      <alignment/>
    </xf>
    <xf numFmtId="165" fontId="12" fillId="0" borderId="0" xfId="42" applyNumberFormat="1" applyFont="1" applyFill="1" applyBorder="1" applyAlignment="1">
      <alignment/>
    </xf>
    <xf numFmtId="165" fontId="12" fillId="0" borderId="12" xfId="42" applyNumberFormat="1" applyFont="1" applyFill="1" applyBorder="1" applyAlignment="1">
      <alignment/>
    </xf>
    <xf numFmtId="165" fontId="11" fillId="0" borderId="11" xfId="42" applyNumberFormat="1" applyFont="1" applyFill="1" applyBorder="1" applyAlignment="1">
      <alignment/>
    </xf>
    <xf numFmtId="165" fontId="8" fillId="0" borderId="0" xfId="42" applyNumberFormat="1" applyFont="1" applyFill="1" applyAlignment="1">
      <alignment/>
    </xf>
    <xf numFmtId="165" fontId="12" fillId="0" borderId="13" xfId="42" applyNumberFormat="1" applyFont="1" applyFill="1" applyBorder="1" applyAlignment="1">
      <alignment/>
    </xf>
    <xf numFmtId="165" fontId="8" fillId="0" borderId="0" xfId="42" applyNumberFormat="1" applyFont="1" applyAlignment="1">
      <alignment/>
    </xf>
    <xf numFmtId="41" fontId="11" fillId="0" borderId="0" xfId="0" applyNumberFormat="1" applyFont="1" applyFill="1" applyAlignment="1">
      <alignment/>
    </xf>
    <xf numFmtId="41" fontId="14" fillId="35" borderId="0" xfId="0" applyNumberFormat="1" applyFont="1" applyFill="1" applyBorder="1" applyAlignment="1">
      <alignment/>
    </xf>
    <xf numFmtId="41" fontId="14" fillId="0" borderId="0" xfId="0" applyNumberFormat="1" applyFont="1" applyBorder="1" applyAlignment="1">
      <alignment/>
    </xf>
    <xf numFmtId="41" fontId="12" fillId="36" borderId="0" xfId="0" applyNumberFormat="1" applyFont="1" applyFill="1" applyAlignment="1">
      <alignment/>
    </xf>
    <xf numFmtId="49" fontId="12" fillId="0" borderId="0" xfId="0" applyNumberFormat="1" applyFont="1" applyBorder="1" applyAlignment="1">
      <alignment horizontal="center"/>
    </xf>
    <xf numFmtId="18" fontId="12" fillId="0" borderId="0" xfId="0" applyNumberFormat="1" applyFont="1" applyBorder="1" applyAlignment="1">
      <alignment horizontal="center"/>
    </xf>
    <xf numFmtId="41" fontId="12" fillId="37" borderId="0" xfId="0" applyNumberFormat="1" applyFont="1" applyFill="1" applyAlignment="1">
      <alignment/>
    </xf>
    <xf numFmtId="165" fontId="12" fillId="4" borderId="0" xfId="42" applyNumberFormat="1" applyFont="1" applyFill="1" applyAlignment="1">
      <alignment/>
    </xf>
    <xf numFmtId="165" fontId="12" fillId="10" borderId="0" xfId="42" applyNumberFormat="1" applyFont="1" applyFill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_0399-month" xfId="61"/>
    <cellStyle name="Normal_Balance_sheet_1" xfId="62"/>
    <cellStyle name="Normal_BS Nov 1999" xfId="63"/>
    <cellStyle name="Normal_IS_monthly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7</xdr:row>
      <xdr:rowOff>152400</xdr:rowOff>
    </xdr:from>
    <xdr:to>
      <xdr:col>2</xdr:col>
      <xdr:colOff>247650</xdr:colOff>
      <xdr:row>87</xdr:row>
      <xdr:rowOff>152400</xdr:rowOff>
    </xdr:to>
    <xdr:sp>
      <xdr:nvSpPr>
        <xdr:cNvPr id="1" name="Line 25"/>
        <xdr:cNvSpPr>
          <a:spLocks/>
        </xdr:cNvSpPr>
      </xdr:nvSpPr>
      <xdr:spPr>
        <a:xfrm flipH="1">
          <a:off x="7038975" y="2219325"/>
          <a:ext cx="0" cy="18278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7</xdr:row>
      <xdr:rowOff>152400</xdr:rowOff>
    </xdr:from>
    <xdr:to>
      <xdr:col>4</xdr:col>
      <xdr:colOff>247650</xdr:colOff>
      <xdr:row>87</xdr:row>
      <xdr:rowOff>152400</xdr:rowOff>
    </xdr:to>
    <xdr:sp>
      <xdr:nvSpPr>
        <xdr:cNvPr id="2" name="Line 26"/>
        <xdr:cNvSpPr>
          <a:spLocks/>
        </xdr:cNvSpPr>
      </xdr:nvSpPr>
      <xdr:spPr>
        <a:xfrm flipH="1">
          <a:off x="9020175" y="2219325"/>
          <a:ext cx="0" cy="18278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95"/>
  <sheetViews>
    <sheetView tabSelected="1" view="pageBreakPreview" zoomScale="55" zoomScaleNormal="50" zoomScaleSheetLayoutView="55" zoomScalePageLayoutView="0" workbookViewId="0" topLeftCell="A1">
      <pane xSplit="2" ySplit="4" topLeftCell="C54" activePane="bottomRight" state="frozen"/>
      <selection pane="topLeft" activeCell="E80" sqref="E80"/>
      <selection pane="topRight" activeCell="E80" sqref="E80"/>
      <selection pane="bottomLeft" activeCell="E80" sqref="E80"/>
      <selection pane="bottomRight" activeCell="Q67" sqref="Q67"/>
    </sheetView>
  </sheetViews>
  <sheetFormatPr defaultColWidth="9.140625" defaultRowHeight="12.75" outlineLevelRow="1" outlineLevelCol="1"/>
  <cols>
    <col min="1" max="1" width="105.57421875" style="2" customWidth="1"/>
    <col min="2" max="2" width="80.421875" style="2" hidden="1" customWidth="1" outlineLevel="1"/>
    <col min="3" max="3" width="9.57421875" style="109" hidden="1" customWidth="1" collapsed="1"/>
    <col min="4" max="4" width="29.7109375" style="142" customWidth="1"/>
    <col min="5" max="5" width="6.140625" style="2" hidden="1" customWidth="1" collapsed="1"/>
    <col min="6" max="6" width="25.7109375" style="9" customWidth="1"/>
    <col min="7" max="7" width="25.7109375" style="9" hidden="1" customWidth="1" outlineLevel="1"/>
    <col min="8" max="8" width="13.00390625" style="10" hidden="1" customWidth="1" collapsed="1"/>
    <col min="9" max="9" width="33.8515625" style="9" bestFit="1" customWidth="1"/>
    <col min="10" max="10" width="8.140625" style="10" hidden="1" customWidth="1"/>
    <col min="11" max="12" width="25.7109375" style="9" customWidth="1"/>
    <col min="13" max="13" width="8.140625" style="90" hidden="1" customWidth="1"/>
    <col min="14" max="14" width="25.7109375" style="9" customWidth="1"/>
    <col min="15" max="15" width="15.140625" style="9" bestFit="1" customWidth="1"/>
    <col min="16" max="17" width="13.8515625" style="9" customWidth="1"/>
    <col min="18" max="18" width="14.7109375" style="9" bestFit="1" customWidth="1"/>
    <col min="19" max="19" width="13.8515625" style="9" customWidth="1"/>
    <col min="20" max="20" width="23.00390625" style="9" bestFit="1" customWidth="1"/>
    <col min="21" max="16384" width="9.140625" style="9" customWidth="1"/>
  </cols>
  <sheetData>
    <row r="1" spans="1:39" s="1" customFormat="1" ht="20.25">
      <c r="A1" s="67"/>
      <c r="B1" s="12"/>
      <c r="C1" s="94"/>
      <c r="D1" s="128"/>
      <c r="E1" s="12"/>
      <c r="F1" s="13"/>
      <c r="G1" s="13"/>
      <c r="H1" s="116"/>
      <c r="I1" s="17" t="s">
        <v>139</v>
      </c>
      <c r="J1" s="116"/>
      <c r="K1" s="117" t="s">
        <v>69</v>
      </c>
      <c r="L1" s="21"/>
      <c r="M1" s="21"/>
      <c r="N1" s="14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11"/>
      <c r="AD1" s="11"/>
      <c r="AE1" s="11"/>
      <c r="AF1" s="4"/>
      <c r="AG1" s="4"/>
      <c r="AH1" s="4"/>
      <c r="AI1" s="4"/>
      <c r="AJ1" s="4"/>
      <c r="AK1" s="4"/>
      <c r="AL1" s="4"/>
      <c r="AM1" s="4"/>
    </row>
    <row r="2" spans="1:37" s="1" customFormat="1" ht="20.25">
      <c r="A2" s="15"/>
      <c r="B2" s="16"/>
      <c r="C2" s="16"/>
      <c r="D2" s="129" t="s">
        <v>68</v>
      </c>
      <c r="E2" s="16"/>
      <c r="F2" s="17" t="s">
        <v>138</v>
      </c>
      <c r="G2" s="17" t="s">
        <v>80</v>
      </c>
      <c r="H2" s="116"/>
      <c r="I2" s="17" t="s">
        <v>81</v>
      </c>
      <c r="J2" s="116"/>
      <c r="K2" s="117" t="s">
        <v>71</v>
      </c>
      <c r="L2" s="22" t="s">
        <v>78</v>
      </c>
      <c r="M2" s="89"/>
      <c r="N2" s="18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11"/>
      <c r="AD2" s="81"/>
      <c r="AE2" s="81"/>
      <c r="AF2" s="4"/>
      <c r="AG2" s="4"/>
      <c r="AH2" s="4"/>
      <c r="AI2" s="4"/>
      <c r="AJ2" s="4"/>
      <c r="AK2" s="4"/>
    </row>
    <row r="3" spans="1:37" s="5" customFormat="1" ht="20.25">
      <c r="A3" s="19"/>
      <c r="B3" s="20"/>
      <c r="C3" s="92"/>
      <c r="D3" s="129" t="s">
        <v>70</v>
      </c>
      <c r="E3" s="20"/>
      <c r="F3" s="21" t="s">
        <v>81</v>
      </c>
      <c r="G3" s="21" t="s">
        <v>79</v>
      </c>
      <c r="H3" s="116"/>
      <c r="I3" s="21" t="s">
        <v>140</v>
      </c>
      <c r="J3" s="116"/>
      <c r="K3" s="117" t="s">
        <v>73</v>
      </c>
      <c r="L3" s="22" t="s">
        <v>141</v>
      </c>
      <c r="M3" s="22"/>
      <c r="N3" s="23" t="s">
        <v>72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11"/>
      <c r="AD3" s="82"/>
      <c r="AE3" s="82"/>
      <c r="AF3" s="6"/>
      <c r="AG3" s="6"/>
      <c r="AH3" s="7"/>
      <c r="AI3" s="7"/>
      <c r="AJ3" s="7"/>
      <c r="AK3" s="6"/>
    </row>
    <row r="4" spans="1:37" s="5" customFormat="1" ht="21" thickBot="1">
      <c r="A4" s="24"/>
      <c r="B4" s="25"/>
      <c r="C4" s="72"/>
      <c r="D4" s="130"/>
      <c r="E4" s="25"/>
      <c r="F4" s="26"/>
      <c r="G4" s="26"/>
      <c r="H4" s="116"/>
      <c r="I4" s="26"/>
      <c r="J4" s="116"/>
      <c r="K4" s="118"/>
      <c r="L4" s="27"/>
      <c r="M4" s="22"/>
      <c r="N4" s="28"/>
      <c r="O4" s="8"/>
      <c r="P4" s="8"/>
      <c r="Q4" s="8"/>
      <c r="R4" s="8"/>
      <c r="S4" s="8"/>
      <c r="T4" s="4"/>
      <c r="U4" s="4"/>
      <c r="V4" s="4"/>
      <c r="W4" s="4"/>
      <c r="X4" s="4"/>
      <c r="Y4" s="4"/>
      <c r="Z4" s="4"/>
      <c r="AA4" s="4"/>
      <c r="AB4" s="4"/>
      <c r="AC4" s="81"/>
      <c r="AD4" s="82"/>
      <c r="AE4" s="82"/>
      <c r="AF4" s="6"/>
      <c r="AG4" s="6"/>
      <c r="AH4" s="7"/>
      <c r="AI4" s="7"/>
      <c r="AJ4" s="7"/>
      <c r="AK4" s="6"/>
    </row>
    <row r="5" spans="1:14" ht="20.25">
      <c r="A5" s="29"/>
      <c r="B5" s="29"/>
      <c r="C5" s="95"/>
      <c r="D5" s="131"/>
      <c r="E5" s="29"/>
      <c r="F5" s="30"/>
      <c r="G5" s="30"/>
      <c r="H5" s="73"/>
      <c r="I5" s="30"/>
      <c r="J5" s="43"/>
      <c r="K5" s="119"/>
      <c r="L5" s="30"/>
      <c r="M5" s="73"/>
      <c r="N5" s="30"/>
    </row>
    <row r="6" spans="1:14" ht="20.25">
      <c r="A6" s="31" t="s">
        <v>0</v>
      </c>
      <c r="B6" s="31"/>
      <c r="C6" s="96"/>
      <c r="D6" s="131"/>
      <c r="E6" s="31"/>
      <c r="F6" s="30"/>
      <c r="G6" s="30"/>
      <c r="H6" s="73"/>
      <c r="I6" s="30"/>
      <c r="J6" s="43"/>
      <c r="K6" s="119"/>
      <c r="L6" s="30"/>
      <c r="M6" s="73"/>
      <c r="N6" s="30"/>
    </row>
    <row r="7" spans="1:14" ht="40.5">
      <c r="A7" s="33" t="s">
        <v>1</v>
      </c>
      <c r="B7" s="33"/>
      <c r="C7" s="93" t="s">
        <v>133</v>
      </c>
      <c r="D7" s="131"/>
      <c r="E7" s="93" t="s">
        <v>137</v>
      </c>
      <c r="F7" s="30"/>
      <c r="G7" s="30"/>
      <c r="H7" s="73"/>
      <c r="I7" s="30"/>
      <c r="J7" s="43"/>
      <c r="K7" s="119"/>
      <c r="L7" s="30"/>
      <c r="M7" s="73"/>
      <c r="N7" s="30"/>
    </row>
    <row r="8" spans="1:14" ht="20.25">
      <c r="A8" s="47" t="s">
        <v>2</v>
      </c>
      <c r="B8" s="34" t="s">
        <v>100</v>
      </c>
      <c r="C8" s="97"/>
      <c r="D8" s="131">
        <v>9330999103</v>
      </c>
      <c r="E8" s="34"/>
      <c r="F8" s="40"/>
      <c r="G8" s="30"/>
      <c r="H8" s="73"/>
      <c r="I8" s="40"/>
      <c r="J8" s="43"/>
      <c r="K8" s="119"/>
      <c r="L8" s="30"/>
      <c r="M8" s="73"/>
      <c r="N8" s="30">
        <f>+SUM(D8:M8)</f>
        <v>9330999103</v>
      </c>
    </row>
    <row r="9" spans="1:14" ht="20.25">
      <c r="A9" s="47" t="s">
        <v>3</v>
      </c>
      <c r="B9" s="34" t="s">
        <v>101</v>
      </c>
      <c r="C9" s="97"/>
      <c r="D9" s="131">
        <v>3282817542</v>
      </c>
      <c r="E9" s="34"/>
      <c r="F9" s="40"/>
      <c r="G9" s="30"/>
      <c r="H9" s="73"/>
      <c r="I9" s="40"/>
      <c r="J9" s="43"/>
      <c r="K9" s="119"/>
      <c r="L9" s="30"/>
      <c r="M9" s="73"/>
      <c r="N9" s="30">
        <f aca="true" t="shared" si="0" ref="N9:N17">+SUM(D9:M9)</f>
        <v>3282817542</v>
      </c>
    </row>
    <row r="10" spans="1:14" ht="20.25">
      <c r="A10" s="47" t="s">
        <v>4</v>
      </c>
      <c r="B10" s="34" t="s">
        <v>102</v>
      </c>
      <c r="C10" s="97"/>
      <c r="D10" s="131">
        <v>512842286</v>
      </c>
      <c r="E10" s="34"/>
      <c r="F10" s="40"/>
      <c r="G10" s="30"/>
      <c r="H10" s="73"/>
      <c r="I10" s="40"/>
      <c r="J10" s="43"/>
      <c r="K10" s="119"/>
      <c r="L10" s="30"/>
      <c r="M10" s="73"/>
      <c r="N10" s="30">
        <f t="shared" si="0"/>
        <v>512842286</v>
      </c>
    </row>
    <row r="11" spans="1:14" ht="20.25">
      <c r="A11" s="33" t="s">
        <v>5</v>
      </c>
      <c r="B11" s="84" t="s">
        <v>130</v>
      </c>
      <c r="C11" s="98"/>
      <c r="D11" s="131">
        <v>-4449680309</v>
      </c>
      <c r="E11" s="84"/>
      <c r="F11" s="40"/>
      <c r="G11" s="30"/>
      <c r="H11" s="73"/>
      <c r="I11" s="40"/>
      <c r="J11" s="43"/>
      <c r="K11" s="119"/>
      <c r="L11" s="30"/>
      <c r="M11" s="73"/>
      <c r="N11" s="30">
        <f t="shared" si="0"/>
        <v>-4449680309</v>
      </c>
    </row>
    <row r="12" spans="1:14" ht="20.25">
      <c r="A12" s="33" t="s">
        <v>6</v>
      </c>
      <c r="B12" s="35" t="s">
        <v>74</v>
      </c>
      <c r="C12" s="99"/>
      <c r="D12" s="132">
        <v>8676978622</v>
      </c>
      <c r="E12" s="35"/>
      <c r="F12" s="143">
        <v>0</v>
      </c>
      <c r="G12" s="30"/>
      <c r="H12" s="73"/>
      <c r="I12" s="132">
        <v>0</v>
      </c>
      <c r="J12" s="43"/>
      <c r="K12" s="119"/>
      <c r="L12" s="30"/>
      <c r="M12" s="73"/>
      <c r="N12" s="30">
        <f t="shared" si="0"/>
        <v>8676978622</v>
      </c>
    </row>
    <row r="13" spans="1:14" ht="20.25">
      <c r="A13" s="33"/>
      <c r="B13" s="34"/>
      <c r="C13" s="97"/>
      <c r="D13" s="131"/>
      <c r="E13" s="34"/>
      <c r="F13" s="30"/>
      <c r="G13" s="30"/>
      <c r="H13" s="73"/>
      <c r="I13" s="30"/>
      <c r="J13" s="43"/>
      <c r="K13" s="119"/>
      <c r="L13" s="37"/>
      <c r="M13" s="110"/>
      <c r="N13" s="30">
        <f t="shared" si="0"/>
        <v>0</v>
      </c>
    </row>
    <row r="14" spans="1:14" ht="20.25">
      <c r="A14" s="33" t="s">
        <v>7</v>
      </c>
      <c r="B14" s="34"/>
      <c r="C14" s="97"/>
      <c r="D14" s="131"/>
      <c r="E14" s="34"/>
      <c r="F14" s="30"/>
      <c r="G14" s="30"/>
      <c r="H14" s="113"/>
      <c r="I14" s="30"/>
      <c r="J14" s="65"/>
      <c r="K14" s="119"/>
      <c r="L14" s="30"/>
      <c r="M14" s="73"/>
      <c r="N14" s="30">
        <f t="shared" si="0"/>
        <v>0</v>
      </c>
    </row>
    <row r="15" spans="1:14" ht="20.25">
      <c r="A15" s="47" t="s">
        <v>8</v>
      </c>
      <c r="B15" s="34" t="s">
        <v>103</v>
      </c>
      <c r="C15" s="97"/>
      <c r="D15" s="131"/>
      <c r="E15" s="34"/>
      <c r="F15" s="30"/>
      <c r="G15" s="30"/>
      <c r="H15" s="113"/>
      <c r="I15" s="30"/>
      <c r="J15" s="65"/>
      <c r="K15" s="119"/>
      <c r="L15" s="30"/>
      <c r="M15" s="73"/>
      <c r="N15" s="30">
        <f t="shared" si="0"/>
        <v>0</v>
      </c>
    </row>
    <row r="16" spans="1:14" ht="20.25">
      <c r="A16" s="47" t="s">
        <v>131</v>
      </c>
      <c r="B16" s="34" t="s">
        <v>104</v>
      </c>
      <c r="C16" s="97"/>
      <c r="D16" s="131">
        <v>87839727</v>
      </c>
      <c r="E16" s="34"/>
      <c r="F16" s="30"/>
      <c r="G16" s="30"/>
      <c r="H16" s="90"/>
      <c r="I16" s="30"/>
      <c r="J16" s="148" t="s">
        <v>162</v>
      </c>
      <c r="K16" s="119">
        <v>28938701</v>
      </c>
      <c r="L16" s="66">
        <v>-29865413</v>
      </c>
      <c r="M16" s="110" t="s">
        <v>90</v>
      </c>
      <c r="N16" s="30">
        <f t="shared" si="0"/>
        <v>86913015</v>
      </c>
    </row>
    <row r="17" spans="1:14" s="10" customFormat="1" ht="20.25">
      <c r="A17" s="52" t="s">
        <v>9</v>
      </c>
      <c r="B17" s="51" t="s">
        <v>83</v>
      </c>
      <c r="C17" s="100"/>
      <c r="D17" s="133">
        <f>SUM(D16)</f>
        <v>87839727</v>
      </c>
      <c r="E17" s="51"/>
      <c r="F17" s="38">
        <f>F15+F16</f>
        <v>0</v>
      </c>
      <c r="G17" s="39"/>
      <c r="H17" s="90"/>
      <c r="I17" s="38">
        <f>I15+I16</f>
        <v>0</v>
      </c>
      <c r="J17" s="86"/>
      <c r="K17" s="120">
        <f>K15+K16</f>
        <v>28938701</v>
      </c>
      <c r="L17" s="38">
        <f>L15+L16</f>
        <v>-29865413</v>
      </c>
      <c r="M17" s="111"/>
      <c r="N17" s="38">
        <f t="shared" si="0"/>
        <v>86913015</v>
      </c>
    </row>
    <row r="18" spans="1:14" ht="20.25">
      <c r="A18" s="33" t="s">
        <v>10</v>
      </c>
      <c r="B18" s="33"/>
      <c r="C18" s="101"/>
      <c r="D18" s="131"/>
      <c r="E18" s="33"/>
      <c r="F18" s="30"/>
      <c r="G18" s="30"/>
      <c r="H18" s="90"/>
      <c r="I18" s="30"/>
      <c r="J18" s="43"/>
      <c r="K18" s="119"/>
      <c r="L18" s="30"/>
      <c r="M18" s="73"/>
      <c r="N18" s="30"/>
    </row>
    <row r="19" spans="1:14" ht="20.25">
      <c r="A19" s="47" t="s">
        <v>11</v>
      </c>
      <c r="B19" s="34" t="s">
        <v>60</v>
      </c>
      <c r="C19" s="97"/>
      <c r="D19" s="131">
        <v>35530642</v>
      </c>
      <c r="E19" s="34"/>
      <c r="F19" s="30">
        <v>0</v>
      </c>
      <c r="G19" s="30"/>
      <c r="H19" s="90" t="s">
        <v>161</v>
      </c>
      <c r="I19" s="146">
        <v>0</v>
      </c>
      <c r="J19" s="43" t="s">
        <v>143</v>
      </c>
      <c r="K19" s="119">
        <v>1935016</v>
      </c>
      <c r="L19" s="30"/>
      <c r="M19" s="73"/>
      <c r="N19" s="30">
        <f>+SUM(D19:M19)</f>
        <v>37465658</v>
      </c>
    </row>
    <row r="20" spans="1:14" ht="20.25">
      <c r="A20" s="47" t="s">
        <v>12</v>
      </c>
      <c r="B20" s="34" t="s">
        <v>61</v>
      </c>
      <c r="C20" s="97"/>
      <c r="D20" s="134">
        <v>32775117</v>
      </c>
      <c r="E20" s="34"/>
      <c r="F20" s="30">
        <v>0</v>
      </c>
      <c r="G20" s="30"/>
      <c r="H20" s="90"/>
      <c r="I20" s="30"/>
      <c r="J20" s="43" t="s">
        <v>144</v>
      </c>
      <c r="K20" s="119">
        <v>88374</v>
      </c>
      <c r="L20" s="30"/>
      <c r="M20" s="73"/>
      <c r="N20" s="30">
        <f aca="true" t="shared" si="1" ref="N20:N32">+SUM(D20:M20)</f>
        <v>32863491</v>
      </c>
    </row>
    <row r="21" spans="1:14" ht="20.25">
      <c r="A21" s="47" t="s">
        <v>13</v>
      </c>
      <c r="B21" s="34" t="s">
        <v>105</v>
      </c>
      <c r="C21" s="97"/>
      <c r="D21" s="131">
        <v>277763873</v>
      </c>
      <c r="E21" s="34"/>
      <c r="F21" s="40">
        <v>0</v>
      </c>
      <c r="G21" s="40"/>
      <c r="H21" s="90" t="s">
        <v>163</v>
      </c>
      <c r="I21" s="149">
        <v>36753431</v>
      </c>
      <c r="J21" s="65" t="s">
        <v>145</v>
      </c>
      <c r="K21" s="119">
        <v>796</v>
      </c>
      <c r="L21" s="30">
        <v>0</v>
      </c>
      <c r="M21" s="73"/>
      <c r="N21" s="30">
        <f t="shared" si="1"/>
        <v>314518100</v>
      </c>
    </row>
    <row r="22" spans="1:14" ht="20.25">
      <c r="A22" s="47" t="s">
        <v>14</v>
      </c>
      <c r="B22" s="34" t="s">
        <v>84</v>
      </c>
      <c r="C22" s="97"/>
      <c r="D22" s="151">
        <v>-7471995</v>
      </c>
      <c r="E22" s="34"/>
      <c r="F22" s="30">
        <v>0</v>
      </c>
      <c r="G22" s="30"/>
      <c r="H22" s="90"/>
      <c r="I22" s="30"/>
      <c r="J22" s="43" t="s">
        <v>146</v>
      </c>
      <c r="K22" s="119"/>
      <c r="L22" s="30"/>
      <c r="M22" s="73"/>
      <c r="N22" s="30">
        <f t="shared" si="1"/>
        <v>-7471995</v>
      </c>
    </row>
    <row r="23" spans="1:14" ht="20.25" hidden="1">
      <c r="A23" s="47" t="s">
        <v>15</v>
      </c>
      <c r="B23" s="34" t="s">
        <v>85</v>
      </c>
      <c r="C23" s="97"/>
      <c r="D23" s="134">
        <v>0</v>
      </c>
      <c r="E23" s="34"/>
      <c r="F23" s="30"/>
      <c r="G23" s="30"/>
      <c r="H23" s="90"/>
      <c r="I23" s="30"/>
      <c r="J23" s="43"/>
      <c r="K23" s="119"/>
      <c r="L23" s="30"/>
      <c r="M23" s="73"/>
      <c r="N23" s="30">
        <f t="shared" si="1"/>
        <v>0</v>
      </c>
    </row>
    <row r="24" spans="1:14" ht="20.25">
      <c r="A24" s="47" t="s">
        <v>16</v>
      </c>
      <c r="B24" s="34" t="s">
        <v>106</v>
      </c>
      <c r="C24" s="97"/>
      <c r="D24" s="134">
        <v>168038918</v>
      </c>
      <c r="E24" s="34"/>
      <c r="F24" s="30">
        <v>0</v>
      </c>
      <c r="G24" s="30"/>
      <c r="H24" s="90"/>
      <c r="I24" s="30"/>
      <c r="J24" s="43"/>
      <c r="K24" s="119"/>
      <c r="L24" s="30"/>
      <c r="M24" s="73"/>
      <c r="N24" s="30">
        <f t="shared" si="1"/>
        <v>168038918</v>
      </c>
    </row>
    <row r="25" spans="1:14" ht="20.25">
      <c r="A25" s="47" t="s">
        <v>76</v>
      </c>
      <c r="B25" s="34" t="s">
        <v>107</v>
      </c>
      <c r="C25" s="97"/>
      <c r="D25" s="134">
        <v>21073055</v>
      </c>
      <c r="E25" s="34"/>
      <c r="F25" s="30">
        <v>0</v>
      </c>
      <c r="G25" s="30"/>
      <c r="H25" s="90"/>
      <c r="I25" s="30"/>
      <c r="J25" s="43"/>
      <c r="K25" s="119"/>
      <c r="L25" s="30"/>
      <c r="M25" s="73"/>
      <c r="N25" s="30">
        <f t="shared" si="1"/>
        <v>21073055</v>
      </c>
    </row>
    <row r="26" spans="1:14" ht="20.25">
      <c r="A26" s="47" t="s">
        <v>17</v>
      </c>
      <c r="B26" s="34" t="s">
        <v>86</v>
      </c>
      <c r="C26" s="97"/>
      <c r="D26" s="134">
        <v>83189281</v>
      </c>
      <c r="E26" s="34"/>
      <c r="F26" s="30"/>
      <c r="G26" s="30"/>
      <c r="H26" s="90"/>
      <c r="I26" s="30"/>
      <c r="J26" s="43"/>
      <c r="K26" s="119"/>
      <c r="L26" s="30"/>
      <c r="M26" s="73"/>
      <c r="N26" s="30">
        <f t="shared" si="1"/>
        <v>83189281</v>
      </c>
    </row>
    <row r="27" spans="1:14" ht="20.25">
      <c r="A27" s="47" t="s">
        <v>18</v>
      </c>
      <c r="B27" s="34" t="s">
        <v>87</v>
      </c>
      <c r="C27" s="97"/>
      <c r="D27" s="134">
        <v>66655906</v>
      </c>
      <c r="E27" s="34"/>
      <c r="F27" s="30"/>
      <c r="G27" s="30"/>
      <c r="H27" s="90"/>
      <c r="I27" s="30"/>
      <c r="J27" s="43"/>
      <c r="K27" s="119"/>
      <c r="L27" s="30"/>
      <c r="M27" s="73"/>
      <c r="N27" s="30">
        <f t="shared" si="1"/>
        <v>66655906</v>
      </c>
    </row>
    <row r="28" spans="1:14" ht="20.25">
      <c r="A28" s="47" t="s">
        <v>19</v>
      </c>
      <c r="B28" s="34" t="s">
        <v>108</v>
      </c>
      <c r="C28" s="97"/>
      <c r="D28" s="134">
        <v>21178262</v>
      </c>
      <c r="E28" s="34"/>
      <c r="F28" s="30">
        <v>0</v>
      </c>
      <c r="G28" s="30"/>
      <c r="H28" s="90"/>
      <c r="I28" s="30"/>
      <c r="J28" s="43"/>
      <c r="K28" s="119"/>
      <c r="L28" s="30"/>
      <c r="M28" s="73"/>
      <c r="N28" s="30">
        <f t="shared" si="1"/>
        <v>21178262</v>
      </c>
    </row>
    <row r="29" spans="1:14" ht="20.25">
      <c r="A29" s="47" t="s">
        <v>160</v>
      </c>
      <c r="B29" s="34" t="s">
        <v>122</v>
      </c>
      <c r="C29" s="97"/>
      <c r="D29" s="134">
        <v>0</v>
      </c>
      <c r="E29" s="34"/>
      <c r="F29" s="30">
        <v>301244</v>
      </c>
      <c r="G29" s="30"/>
      <c r="H29" s="90"/>
      <c r="I29" s="30"/>
      <c r="J29" s="43"/>
      <c r="K29" s="119"/>
      <c r="L29" s="30"/>
      <c r="M29" s="73"/>
      <c r="N29" s="30">
        <f t="shared" si="1"/>
        <v>301244</v>
      </c>
    </row>
    <row r="30" spans="1:14" ht="20.25">
      <c r="A30" s="47" t="s">
        <v>20</v>
      </c>
      <c r="B30" s="34" t="s">
        <v>62</v>
      </c>
      <c r="C30" s="97"/>
      <c r="D30" s="134">
        <v>20884670</v>
      </c>
      <c r="E30" s="34"/>
      <c r="F30" s="40"/>
      <c r="G30" s="40"/>
      <c r="H30" s="90"/>
      <c r="I30" s="40"/>
      <c r="J30" s="43" t="s">
        <v>147</v>
      </c>
      <c r="K30" s="119">
        <v>20248</v>
      </c>
      <c r="L30" s="30"/>
      <c r="M30" s="73"/>
      <c r="N30" s="30">
        <f t="shared" si="1"/>
        <v>20904918</v>
      </c>
    </row>
    <row r="31" spans="1:14" ht="20.25">
      <c r="A31" s="47" t="s">
        <v>21</v>
      </c>
      <c r="B31" s="34" t="s">
        <v>88</v>
      </c>
      <c r="C31" s="97"/>
      <c r="D31" s="134">
        <v>0</v>
      </c>
      <c r="E31" s="34"/>
      <c r="F31" s="30"/>
      <c r="G31" s="30"/>
      <c r="H31" s="90"/>
      <c r="I31" s="30"/>
      <c r="J31" s="43"/>
      <c r="K31" s="119"/>
      <c r="L31" s="30"/>
      <c r="M31" s="73"/>
      <c r="N31" s="30">
        <f t="shared" si="1"/>
        <v>0</v>
      </c>
    </row>
    <row r="32" spans="1:14" ht="20.25">
      <c r="A32" s="47" t="s">
        <v>22</v>
      </c>
      <c r="B32" s="34" t="s">
        <v>63</v>
      </c>
      <c r="C32" s="97"/>
      <c r="D32" s="131">
        <v>208447495</v>
      </c>
      <c r="E32" s="34"/>
      <c r="F32" s="30">
        <v>0</v>
      </c>
      <c r="G32" s="30"/>
      <c r="H32" s="90"/>
      <c r="I32" s="30"/>
      <c r="J32" s="43"/>
      <c r="K32" s="119"/>
      <c r="L32" s="30"/>
      <c r="M32" s="73"/>
      <c r="N32" s="30">
        <f t="shared" si="1"/>
        <v>208447495</v>
      </c>
    </row>
    <row r="33" spans="1:14" s="10" customFormat="1" ht="20.25">
      <c r="A33" s="51" t="s">
        <v>23</v>
      </c>
      <c r="B33" s="41"/>
      <c r="C33" s="102"/>
      <c r="D33" s="135">
        <f>SUM(D19:D26)+D27+D28+D29+D30+D31+D32</f>
        <v>928065224</v>
      </c>
      <c r="E33" s="41"/>
      <c r="F33" s="64">
        <f>SUM(F19:F26)+F27+F28+F29+F30+F31+F32</f>
        <v>301244</v>
      </c>
      <c r="G33" s="39"/>
      <c r="H33" s="90"/>
      <c r="I33" s="64">
        <f>SUM(I19:I26)+I27+I28+I29+I30+I31+I32</f>
        <v>36753431</v>
      </c>
      <c r="J33" s="43" t="s">
        <v>148</v>
      </c>
      <c r="K33" s="121">
        <f>SUM(K19:K32)</f>
        <v>2044434</v>
      </c>
      <c r="L33" s="42">
        <f>SUM(L19:L32)</f>
        <v>0</v>
      </c>
      <c r="M33" s="112"/>
      <c r="N33" s="42">
        <f>SUM(N19:N32)</f>
        <v>967164333</v>
      </c>
    </row>
    <row r="34" spans="1:14" ht="20.25">
      <c r="A34" s="53" t="s">
        <v>24</v>
      </c>
      <c r="B34" s="34"/>
      <c r="C34" s="97"/>
      <c r="D34" s="131"/>
      <c r="E34" s="34"/>
      <c r="F34" s="30"/>
      <c r="G34" s="30"/>
      <c r="H34" s="90"/>
      <c r="I34" s="30"/>
      <c r="J34" s="43"/>
      <c r="K34" s="119"/>
      <c r="L34" s="30"/>
      <c r="M34" s="73"/>
      <c r="N34" s="30"/>
    </row>
    <row r="35" spans="1:14" ht="20.25">
      <c r="A35" s="53" t="s">
        <v>25</v>
      </c>
      <c r="B35" s="34"/>
      <c r="C35" s="97"/>
      <c r="D35" s="131"/>
      <c r="E35" s="34"/>
      <c r="F35" s="30"/>
      <c r="G35" s="30"/>
      <c r="H35" s="90"/>
      <c r="I35" s="30"/>
      <c r="J35" s="43"/>
      <c r="K35" s="119"/>
      <c r="L35" s="30"/>
      <c r="M35" s="73"/>
      <c r="N35" s="30"/>
    </row>
    <row r="36" spans="1:14" ht="20.25">
      <c r="A36" s="47" t="s">
        <v>26</v>
      </c>
      <c r="B36" s="34" t="s">
        <v>109</v>
      </c>
      <c r="C36" s="97"/>
      <c r="D36" s="131">
        <v>94913489</v>
      </c>
      <c r="E36" s="34"/>
      <c r="F36" s="30"/>
      <c r="G36" s="30"/>
      <c r="H36" s="90"/>
      <c r="I36" s="30"/>
      <c r="J36" s="43"/>
      <c r="K36" s="119"/>
      <c r="L36" s="30"/>
      <c r="M36" s="73"/>
      <c r="N36" s="30">
        <f aca="true" t="shared" si="2" ref="N36:N49">+SUM(D36:M36)</f>
        <v>94913489</v>
      </c>
    </row>
    <row r="37" spans="1:14" ht="20.25">
      <c r="A37" s="47" t="s">
        <v>27</v>
      </c>
      <c r="B37" s="34" t="s">
        <v>110</v>
      </c>
      <c r="C37" s="97"/>
      <c r="D37" s="131"/>
      <c r="E37" s="34"/>
      <c r="F37" s="30"/>
      <c r="G37" s="30"/>
      <c r="H37" s="90"/>
      <c r="I37" s="30"/>
      <c r="J37" s="43"/>
      <c r="K37" s="119"/>
      <c r="L37" s="30"/>
      <c r="M37" s="73"/>
      <c r="N37" s="30">
        <f t="shared" si="2"/>
        <v>0</v>
      </c>
    </row>
    <row r="38" spans="1:14" ht="20.25">
      <c r="A38" s="47" t="s">
        <v>75</v>
      </c>
      <c r="B38" s="34" t="s">
        <v>56</v>
      </c>
      <c r="C38" s="97"/>
      <c r="D38" s="131">
        <v>4623329</v>
      </c>
      <c r="E38" s="34"/>
      <c r="F38" s="30">
        <v>0</v>
      </c>
      <c r="G38" s="30"/>
      <c r="H38" s="90"/>
      <c r="I38" s="30"/>
      <c r="J38" s="43"/>
      <c r="K38" s="119"/>
      <c r="L38" s="30"/>
      <c r="M38" s="73"/>
      <c r="N38" s="30">
        <f t="shared" si="2"/>
        <v>4623329</v>
      </c>
    </row>
    <row r="39" spans="1:14" ht="20.25" hidden="1" outlineLevel="1">
      <c r="A39" s="33" t="s">
        <v>92</v>
      </c>
      <c r="B39" s="34"/>
      <c r="C39" s="97"/>
      <c r="D39" s="131"/>
      <c r="E39" s="34"/>
      <c r="F39" s="30"/>
      <c r="G39" s="30"/>
      <c r="H39" s="90"/>
      <c r="I39" s="30"/>
      <c r="J39" s="43"/>
      <c r="K39" s="119"/>
      <c r="L39" s="30"/>
      <c r="M39" s="73"/>
      <c r="N39" s="30">
        <f t="shared" si="2"/>
        <v>0</v>
      </c>
    </row>
    <row r="40" spans="1:14" ht="20.25" hidden="1" outlineLevel="1">
      <c r="A40" s="33" t="s">
        <v>93</v>
      </c>
      <c r="B40" s="34"/>
      <c r="C40" s="97"/>
      <c r="D40" s="131"/>
      <c r="E40" s="34"/>
      <c r="F40" s="30"/>
      <c r="G40" s="30"/>
      <c r="H40" s="90"/>
      <c r="I40" s="30"/>
      <c r="J40" s="43"/>
      <c r="K40" s="119"/>
      <c r="L40" s="30"/>
      <c r="M40" s="73"/>
      <c r="N40" s="30">
        <f t="shared" si="2"/>
        <v>0</v>
      </c>
    </row>
    <row r="41" spans="1:14" ht="20.25" hidden="1" outlineLevel="1">
      <c r="A41" s="33" t="s">
        <v>94</v>
      </c>
      <c r="B41" s="34"/>
      <c r="C41" s="97"/>
      <c r="D41" s="131"/>
      <c r="E41" s="34"/>
      <c r="F41" s="30"/>
      <c r="G41" s="30"/>
      <c r="H41" s="90"/>
      <c r="I41" s="30"/>
      <c r="J41" s="43"/>
      <c r="K41" s="119"/>
      <c r="L41" s="30"/>
      <c r="M41" s="73"/>
      <c r="N41" s="30">
        <f t="shared" si="2"/>
        <v>0</v>
      </c>
    </row>
    <row r="42" spans="1:14" ht="20.25" hidden="1" outlineLevel="1">
      <c r="A42" s="33" t="s">
        <v>95</v>
      </c>
      <c r="B42" s="34"/>
      <c r="C42" s="97"/>
      <c r="D42" s="131"/>
      <c r="E42" s="34"/>
      <c r="F42" s="30"/>
      <c r="G42" s="30"/>
      <c r="H42" s="90"/>
      <c r="I42" s="30"/>
      <c r="J42" s="43"/>
      <c r="K42" s="119"/>
      <c r="L42" s="30"/>
      <c r="M42" s="73"/>
      <c r="N42" s="30">
        <f t="shared" si="2"/>
        <v>0</v>
      </c>
    </row>
    <row r="43" spans="1:14" ht="20.25" hidden="1" outlineLevel="1">
      <c r="A43" s="33" t="s">
        <v>97</v>
      </c>
      <c r="B43" s="34"/>
      <c r="C43" s="97"/>
      <c r="D43" s="131"/>
      <c r="E43" s="34"/>
      <c r="F43" s="30"/>
      <c r="G43" s="30"/>
      <c r="H43" s="90"/>
      <c r="I43" s="30"/>
      <c r="J43" s="43"/>
      <c r="K43" s="119"/>
      <c r="L43" s="30"/>
      <c r="M43" s="73"/>
      <c r="N43" s="30">
        <f t="shared" si="2"/>
        <v>0</v>
      </c>
    </row>
    <row r="44" spans="1:14" ht="20.25" hidden="1" outlineLevel="1">
      <c r="A44" s="33" t="s">
        <v>96</v>
      </c>
      <c r="B44" s="34"/>
      <c r="C44" s="97"/>
      <c r="D44" s="131"/>
      <c r="E44" s="34"/>
      <c r="F44" s="30"/>
      <c r="G44" s="30"/>
      <c r="H44" s="90"/>
      <c r="I44" s="30"/>
      <c r="J44" s="43"/>
      <c r="K44" s="119"/>
      <c r="L44" s="30"/>
      <c r="M44" s="73"/>
      <c r="N44" s="30">
        <f t="shared" si="2"/>
        <v>0</v>
      </c>
    </row>
    <row r="45" spans="1:14" ht="20.25" collapsed="1">
      <c r="A45" s="47" t="s">
        <v>28</v>
      </c>
      <c r="B45" s="34" t="s">
        <v>64</v>
      </c>
      <c r="C45" s="97"/>
      <c r="D45" s="131">
        <v>866792822</v>
      </c>
      <c r="E45" s="34"/>
      <c r="F45" s="30">
        <v>0</v>
      </c>
      <c r="G45" s="30"/>
      <c r="H45" s="73"/>
      <c r="I45" s="40"/>
      <c r="J45" s="43"/>
      <c r="K45" s="119"/>
      <c r="L45" s="30"/>
      <c r="M45" s="73"/>
      <c r="N45" s="30">
        <f t="shared" si="2"/>
        <v>866792822</v>
      </c>
    </row>
    <row r="46" spans="1:14" ht="20.25">
      <c r="A46" s="53" t="s">
        <v>29</v>
      </c>
      <c r="B46" s="34"/>
      <c r="C46" s="97"/>
      <c r="D46" s="131"/>
      <c r="E46" s="34"/>
      <c r="F46" s="30"/>
      <c r="G46" s="30"/>
      <c r="H46" s="73"/>
      <c r="I46" s="30"/>
      <c r="J46" s="43"/>
      <c r="K46" s="119"/>
      <c r="L46" s="30"/>
      <c r="M46" s="73"/>
      <c r="N46" s="30">
        <f t="shared" si="2"/>
        <v>0</v>
      </c>
    </row>
    <row r="47" spans="1:14" ht="20.25">
      <c r="A47" s="47" t="s">
        <v>55</v>
      </c>
      <c r="B47" s="34" t="s">
        <v>111</v>
      </c>
      <c r="C47" s="97"/>
      <c r="D47" s="131">
        <v>3170484</v>
      </c>
      <c r="E47" s="34"/>
      <c r="F47" s="30"/>
      <c r="G47" s="30"/>
      <c r="H47" s="73"/>
      <c r="I47" s="30"/>
      <c r="J47" s="43"/>
      <c r="K47" s="119"/>
      <c r="L47" s="30"/>
      <c r="M47" s="73"/>
      <c r="N47" s="30">
        <f t="shared" si="2"/>
        <v>3170484</v>
      </c>
    </row>
    <row r="48" spans="1:14" ht="20.25">
      <c r="A48" s="33" t="s">
        <v>82</v>
      </c>
      <c r="B48" s="34"/>
      <c r="C48" s="97"/>
      <c r="D48" s="131"/>
      <c r="E48" s="34"/>
      <c r="F48" s="30"/>
      <c r="G48" s="30"/>
      <c r="H48" s="73"/>
      <c r="I48" s="30"/>
      <c r="J48" s="43" t="s">
        <v>149</v>
      </c>
      <c r="K48" s="119">
        <v>437000</v>
      </c>
      <c r="L48" s="40">
        <v>-437000</v>
      </c>
      <c r="M48" s="113" t="s">
        <v>91</v>
      </c>
      <c r="N48" s="30">
        <f t="shared" si="2"/>
        <v>0</v>
      </c>
    </row>
    <row r="49" spans="1:14" ht="20.25">
      <c r="A49" s="74" t="s">
        <v>30</v>
      </c>
      <c r="B49" s="75" t="s">
        <v>112</v>
      </c>
      <c r="C49" s="103"/>
      <c r="D49" s="136">
        <v>89305506</v>
      </c>
      <c r="E49" s="75"/>
      <c r="F49" s="77">
        <v>0</v>
      </c>
      <c r="G49" s="77"/>
      <c r="H49" s="147" t="s">
        <v>132</v>
      </c>
      <c r="I49" s="77">
        <v>0</v>
      </c>
      <c r="J49" s="43"/>
      <c r="K49" s="122"/>
      <c r="L49" s="76"/>
      <c r="M49" s="73"/>
      <c r="N49" s="76">
        <f t="shared" si="2"/>
        <v>89305506</v>
      </c>
    </row>
    <row r="50" spans="1:14" s="10" customFormat="1" ht="20.25">
      <c r="A50" s="53" t="s">
        <v>31</v>
      </c>
      <c r="B50" s="33"/>
      <c r="C50" s="101"/>
      <c r="D50" s="137">
        <f>SUM(D36:D49)</f>
        <v>1058805630</v>
      </c>
      <c r="E50" s="33"/>
      <c r="F50" s="65">
        <f>SUM(F36:F49)</f>
        <v>0</v>
      </c>
      <c r="G50" s="43"/>
      <c r="H50" s="90"/>
      <c r="I50" s="65">
        <f>SUM(I36:I49)</f>
        <v>0</v>
      </c>
      <c r="J50" s="43" t="s">
        <v>150</v>
      </c>
      <c r="K50" s="144">
        <f>SUM(K36:K49)</f>
        <v>437000</v>
      </c>
      <c r="L50" s="145">
        <f>SUM(L36:L49)</f>
        <v>-437000</v>
      </c>
      <c r="M50" s="111"/>
      <c r="N50" s="56">
        <f>SUM(N36:N49)</f>
        <v>1058805630</v>
      </c>
    </row>
    <row r="51" spans="1:14" s="10" customFormat="1" ht="21" thickBot="1">
      <c r="A51" s="44" t="s">
        <v>32</v>
      </c>
      <c r="B51" s="44"/>
      <c r="C51" s="104"/>
      <c r="D51" s="138">
        <f>SUM(D12+D17+D33+D50)</f>
        <v>10751689203</v>
      </c>
      <c r="E51" s="44"/>
      <c r="F51" s="54">
        <f>+F12+F17+F33+F50</f>
        <v>301244</v>
      </c>
      <c r="G51" s="45">
        <f>SUM(G6:G50)</f>
        <v>0</v>
      </c>
      <c r="H51" s="90"/>
      <c r="I51" s="54">
        <f>+I12+I17+I33+I50</f>
        <v>36753431</v>
      </c>
      <c r="J51" s="43" t="s">
        <v>151</v>
      </c>
      <c r="K51" s="123">
        <f>SUM(K12+K17+K33+K50)</f>
        <v>31420135</v>
      </c>
      <c r="L51" s="46">
        <f>SUM(L12+L17+L33+L50)</f>
        <v>-30302413</v>
      </c>
      <c r="M51" s="112"/>
      <c r="N51" s="46">
        <f>SUM(N12+N17+N33+N50)</f>
        <v>10789861600</v>
      </c>
    </row>
    <row r="52" spans="1:14" ht="21" thickTop="1">
      <c r="A52" s="33" t="s">
        <v>33</v>
      </c>
      <c r="B52" s="33"/>
      <c r="C52" s="101"/>
      <c r="D52" s="134"/>
      <c r="E52" s="33"/>
      <c r="F52" s="30"/>
      <c r="G52" s="30"/>
      <c r="H52" s="90"/>
      <c r="I52" s="30"/>
      <c r="J52" s="43"/>
      <c r="K52" s="119"/>
      <c r="L52" s="30"/>
      <c r="M52" s="73"/>
      <c r="N52" s="30"/>
    </row>
    <row r="53" spans="1:14" ht="20.25">
      <c r="A53" s="33" t="s">
        <v>34</v>
      </c>
      <c r="B53" s="33"/>
      <c r="C53" s="101"/>
      <c r="D53" s="134"/>
      <c r="E53" s="33"/>
      <c r="F53" s="30"/>
      <c r="G53" s="30"/>
      <c r="H53" s="90"/>
      <c r="I53" s="30"/>
      <c r="J53" s="43"/>
      <c r="K53" s="119"/>
      <c r="L53" s="30"/>
      <c r="M53" s="73"/>
      <c r="N53" s="36"/>
    </row>
    <row r="54" spans="1:14" s="55" customFormat="1" ht="20.25">
      <c r="A54" s="47" t="s">
        <v>35</v>
      </c>
      <c r="B54" s="34" t="s">
        <v>121</v>
      </c>
      <c r="C54" s="97"/>
      <c r="D54" s="134">
        <v>3278728607</v>
      </c>
      <c r="E54" s="34"/>
      <c r="F54" s="40"/>
      <c r="G54" s="40"/>
      <c r="H54" s="80"/>
      <c r="I54" s="40"/>
      <c r="J54" s="65" t="s">
        <v>152</v>
      </c>
      <c r="K54" s="119">
        <v>29865413</v>
      </c>
      <c r="L54" s="40">
        <v>-29865413</v>
      </c>
      <c r="M54" s="113" t="s">
        <v>90</v>
      </c>
      <c r="N54" s="40">
        <f>+SUM(D54:M54)</f>
        <v>3278728607</v>
      </c>
    </row>
    <row r="55" spans="1:14" s="55" customFormat="1" ht="20.25">
      <c r="A55" s="47" t="s">
        <v>36</v>
      </c>
      <c r="B55" s="34" t="s">
        <v>123</v>
      </c>
      <c r="C55" s="97"/>
      <c r="D55" s="134">
        <v>0</v>
      </c>
      <c r="E55" s="34"/>
      <c r="F55" s="40"/>
      <c r="G55" s="40"/>
      <c r="H55" s="80"/>
      <c r="I55" s="40"/>
      <c r="J55" s="65"/>
      <c r="K55" s="119"/>
      <c r="L55" s="40"/>
      <c r="M55" s="113"/>
      <c r="N55" s="40">
        <f>+SUM(D55:L55)</f>
        <v>0</v>
      </c>
    </row>
    <row r="56" spans="1:14" s="55" customFormat="1" ht="20.25">
      <c r="A56" s="69" t="s">
        <v>37</v>
      </c>
      <c r="B56" s="70" t="s">
        <v>74</v>
      </c>
      <c r="C56" s="105"/>
      <c r="D56" s="139">
        <f>SUM(D54:D55)</f>
        <v>3278728607</v>
      </c>
      <c r="E56" s="70"/>
      <c r="F56" s="64">
        <f>SUM(F54:F55)</f>
        <v>0</v>
      </c>
      <c r="G56" s="64">
        <f>SUM(G54:G55)</f>
        <v>0</v>
      </c>
      <c r="H56" s="80"/>
      <c r="I56" s="64">
        <f>SUM(I54:I55)</f>
        <v>0</v>
      </c>
      <c r="J56" s="65" t="s">
        <v>153</v>
      </c>
      <c r="K56" s="124">
        <f>SUM(K54:K55)</f>
        <v>29865413</v>
      </c>
      <c r="L56" s="64">
        <f>SUM(L54:L55)</f>
        <v>-29865413</v>
      </c>
      <c r="M56" s="113"/>
      <c r="N56" s="64">
        <f>SUM(N54:N55)</f>
        <v>3278728607</v>
      </c>
    </row>
    <row r="57" spans="1:14" s="55" customFormat="1" ht="20.25">
      <c r="A57" s="47" t="s">
        <v>38</v>
      </c>
      <c r="B57" s="34" t="s">
        <v>124</v>
      </c>
      <c r="C57" s="97"/>
      <c r="D57" s="134"/>
      <c r="E57" s="34"/>
      <c r="F57" s="40"/>
      <c r="G57" s="40"/>
      <c r="H57" s="80"/>
      <c r="I57" s="40"/>
      <c r="J57" s="65"/>
      <c r="K57" s="119"/>
      <c r="L57" s="40"/>
      <c r="M57" s="113"/>
      <c r="N57" s="40">
        <f>+SUM(D57:L57)</f>
        <v>0</v>
      </c>
    </row>
    <row r="58" spans="1:14" s="55" customFormat="1" ht="20.25">
      <c r="A58" s="58" t="s">
        <v>39</v>
      </c>
      <c r="B58" s="34" t="s">
        <v>125</v>
      </c>
      <c r="C58" s="97"/>
      <c r="D58" s="134">
        <v>250000000</v>
      </c>
      <c r="E58" s="34"/>
      <c r="F58" s="40"/>
      <c r="G58" s="40"/>
      <c r="H58" s="80"/>
      <c r="I58" s="40"/>
      <c r="J58" s="65"/>
      <c r="K58" s="119"/>
      <c r="L58" s="40"/>
      <c r="M58" s="113"/>
      <c r="N58" s="40">
        <f>+SUM(D58:M58)</f>
        <v>250000000</v>
      </c>
    </row>
    <row r="59" spans="1:14" s="55" customFormat="1" ht="20.25">
      <c r="A59" s="58" t="s">
        <v>129</v>
      </c>
      <c r="B59" s="34" t="s">
        <v>126</v>
      </c>
      <c r="C59" s="97"/>
      <c r="D59" s="134">
        <v>3510860000</v>
      </c>
      <c r="E59" s="34"/>
      <c r="F59" s="40">
        <v>-162000000</v>
      </c>
      <c r="G59" s="40"/>
      <c r="H59" s="80"/>
      <c r="I59" s="40"/>
      <c r="J59" s="65" t="s">
        <v>154</v>
      </c>
      <c r="K59" s="119">
        <v>2411777</v>
      </c>
      <c r="L59" s="40"/>
      <c r="M59" s="113"/>
      <c r="N59" s="40">
        <f>+SUM(D59:M59)</f>
        <v>3351271777</v>
      </c>
    </row>
    <row r="60" spans="1:14" s="55" customFormat="1" ht="20.25">
      <c r="A60" s="58" t="s">
        <v>134</v>
      </c>
      <c r="B60" s="34" t="s">
        <v>127</v>
      </c>
      <c r="C60" s="97"/>
      <c r="D60" s="134">
        <v>-13140</v>
      </c>
      <c r="E60" s="34"/>
      <c r="F60" s="40"/>
      <c r="G60" s="40"/>
      <c r="H60" s="80"/>
      <c r="I60" s="40"/>
      <c r="J60" s="65"/>
      <c r="K60" s="119"/>
      <c r="L60" s="40"/>
      <c r="M60" s="113"/>
      <c r="N60" s="40">
        <f>+SUM(D60:M60)</f>
        <v>-13140</v>
      </c>
    </row>
    <row r="61" spans="1:14" s="55" customFormat="1" ht="20.25" hidden="1">
      <c r="A61" s="58" t="s">
        <v>135</v>
      </c>
      <c r="B61" s="85" t="s">
        <v>74</v>
      </c>
      <c r="C61" s="106"/>
      <c r="D61" s="134">
        <f>SUM(D59:D60)</f>
        <v>3510846860</v>
      </c>
      <c r="E61" s="85"/>
      <c r="F61" s="40">
        <f>SUM(F59:F60)</f>
        <v>-162000000</v>
      </c>
      <c r="G61" s="40"/>
      <c r="H61" s="80"/>
      <c r="I61" s="40"/>
      <c r="J61" s="65"/>
      <c r="K61" s="119">
        <f>SUM(K59:K60)</f>
        <v>2411777</v>
      </c>
      <c r="L61" s="40"/>
      <c r="M61" s="113"/>
      <c r="N61" s="40">
        <f>+SUM(D61:L61)</f>
        <v>3351258637</v>
      </c>
    </row>
    <row r="62" spans="1:14" s="55" customFormat="1" ht="40.5">
      <c r="A62" s="69" t="s">
        <v>136</v>
      </c>
      <c r="B62" s="70" t="s">
        <v>74</v>
      </c>
      <c r="C62" s="105"/>
      <c r="D62" s="135">
        <f>SUM(D57:D60)</f>
        <v>3760846860</v>
      </c>
      <c r="E62" s="70"/>
      <c r="F62" s="64">
        <f>SUM(F57:F60)</f>
        <v>-162000000</v>
      </c>
      <c r="G62" s="64">
        <f>SUM(G57:G60)</f>
        <v>0</v>
      </c>
      <c r="H62" s="80"/>
      <c r="I62" s="64">
        <f>SUM(I57:I60)</f>
        <v>0</v>
      </c>
      <c r="J62" s="65" t="s">
        <v>155</v>
      </c>
      <c r="K62" s="124">
        <f>SUM(K57:K60)</f>
        <v>2411777</v>
      </c>
      <c r="L62" s="64">
        <f>SUM(L57:L60)</f>
        <v>0</v>
      </c>
      <c r="M62" s="113"/>
      <c r="N62" s="64">
        <f>SUM(N57:N60)</f>
        <v>3601258637</v>
      </c>
    </row>
    <row r="63" spans="1:14" s="55" customFormat="1" ht="20.25">
      <c r="A63" s="48" t="s">
        <v>40</v>
      </c>
      <c r="B63" s="48" t="s">
        <v>40</v>
      </c>
      <c r="C63" s="101"/>
      <c r="D63" s="132">
        <f>SUM(D56+D62)</f>
        <v>7039575467</v>
      </c>
      <c r="E63" s="48"/>
      <c r="F63" s="40">
        <f>F62</f>
        <v>-162000000</v>
      </c>
      <c r="G63" s="40"/>
      <c r="H63" s="80"/>
      <c r="I63" s="40"/>
      <c r="J63" s="65"/>
      <c r="K63" s="119">
        <f>K62</f>
        <v>2411777</v>
      </c>
      <c r="L63" s="40"/>
      <c r="M63" s="113"/>
      <c r="N63" s="59">
        <f>SUM(N56+N62)</f>
        <v>6879987244</v>
      </c>
    </row>
    <row r="64" spans="1:14" s="55" customFormat="1" ht="20.25">
      <c r="A64" s="33" t="s">
        <v>41</v>
      </c>
      <c r="B64" s="34"/>
      <c r="C64" s="97"/>
      <c r="D64" s="134"/>
      <c r="E64" s="34"/>
      <c r="F64" s="40"/>
      <c r="G64" s="40"/>
      <c r="H64" s="80"/>
      <c r="I64" s="40"/>
      <c r="J64" s="65"/>
      <c r="K64" s="119"/>
      <c r="L64" s="40"/>
      <c r="M64" s="113"/>
      <c r="N64" s="40"/>
    </row>
    <row r="65" spans="1:14" s="55" customFormat="1" ht="20.25">
      <c r="A65" s="47" t="s">
        <v>42</v>
      </c>
      <c r="B65" s="34" t="s">
        <v>65</v>
      </c>
      <c r="C65" s="97"/>
      <c r="D65" s="134">
        <v>270554296</v>
      </c>
      <c r="E65" s="34"/>
      <c r="F65" s="40"/>
      <c r="G65" s="40"/>
      <c r="H65" s="90" t="s">
        <v>142</v>
      </c>
      <c r="I65" s="146">
        <v>36753431</v>
      </c>
      <c r="J65" s="65" t="s">
        <v>156</v>
      </c>
      <c r="K65" s="119">
        <v>263938</v>
      </c>
      <c r="L65" s="40"/>
      <c r="M65" s="113"/>
      <c r="N65" s="40">
        <f>+SUM(D65:M65)</f>
        <v>307571665</v>
      </c>
    </row>
    <row r="66" spans="1:14" s="55" customFormat="1" ht="20.25">
      <c r="A66" s="47" t="s">
        <v>43</v>
      </c>
      <c r="B66" s="34" t="s">
        <v>128</v>
      </c>
      <c r="C66" s="97"/>
      <c r="D66" s="134">
        <v>0</v>
      </c>
      <c r="E66" s="34"/>
      <c r="F66" s="40"/>
      <c r="G66" s="40"/>
      <c r="H66" s="80"/>
      <c r="I66" s="40"/>
      <c r="J66" s="65"/>
      <c r="K66" s="119"/>
      <c r="L66" s="40"/>
      <c r="M66" s="113"/>
      <c r="N66" s="40">
        <f aca="true" t="shared" si="3" ref="N66:N77">+SUM(D66:M66)</f>
        <v>0</v>
      </c>
    </row>
    <row r="67" spans="1:14" s="55" customFormat="1" ht="20.25">
      <c r="A67" s="47" t="s">
        <v>44</v>
      </c>
      <c r="B67" s="34" t="s">
        <v>113</v>
      </c>
      <c r="C67" s="97"/>
      <c r="D67" s="134">
        <v>85000000</v>
      </c>
      <c r="E67" s="34"/>
      <c r="F67" s="40"/>
      <c r="G67" s="40"/>
      <c r="H67" s="80"/>
      <c r="I67" s="40"/>
      <c r="J67" s="65"/>
      <c r="K67" s="119"/>
      <c r="L67" s="40"/>
      <c r="M67" s="113"/>
      <c r="N67" s="40">
        <f t="shared" si="3"/>
        <v>85000000</v>
      </c>
    </row>
    <row r="68" spans="1:14" s="55" customFormat="1" ht="20.25">
      <c r="A68" s="47" t="s">
        <v>45</v>
      </c>
      <c r="B68" s="34" t="s">
        <v>114</v>
      </c>
      <c r="C68" s="97"/>
      <c r="D68" s="134">
        <v>28932785</v>
      </c>
      <c r="E68" s="34"/>
      <c r="F68" s="40"/>
      <c r="G68" s="40"/>
      <c r="H68" s="80"/>
      <c r="I68" s="40"/>
      <c r="J68" s="65"/>
      <c r="K68" s="119"/>
      <c r="L68" s="40"/>
      <c r="M68" s="113"/>
      <c r="N68" s="40">
        <f t="shared" si="3"/>
        <v>28932785</v>
      </c>
    </row>
    <row r="69" spans="1:14" s="55" customFormat="1" ht="20.25">
      <c r="A69" s="47" t="s">
        <v>46</v>
      </c>
      <c r="B69" s="47" t="s">
        <v>46</v>
      </c>
      <c r="C69" s="107"/>
      <c r="D69" s="134">
        <v>0</v>
      </c>
      <c r="E69" s="47"/>
      <c r="F69" s="40">
        <v>162000000</v>
      </c>
      <c r="G69" s="40"/>
      <c r="H69" s="80"/>
      <c r="I69" s="40"/>
      <c r="J69" s="65"/>
      <c r="K69" s="119"/>
      <c r="L69" s="40"/>
      <c r="M69" s="113"/>
      <c r="N69" s="40">
        <f t="shared" si="3"/>
        <v>162000000</v>
      </c>
    </row>
    <row r="70" spans="1:14" s="55" customFormat="1" ht="20.25">
      <c r="A70" s="53" t="s">
        <v>47</v>
      </c>
      <c r="B70" s="34"/>
      <c r="C70" s="97"/>
      <c r="D70" s="134"/>
      <c r="E70" s="34"/>
      <c r="F70" s="40"/>
      <c r="G70" s="40"/>
      <c r="H70" s="80"/>
      <c r="I70" s="40"/>
      <c r="J70" s="65"/>
      <c r="K70" s="119"/>
      <c r="L70" s="40"/>
      <c r="M70" s="113"/>
      <c r="N70" s="40">
        <f t="shared" si="3"/>
        <v>0</v>
      </c>
    </row>
    <row r="71" spans="1:14" s="55" customFormat="1" ht="20.25">
      <c r="A71" s="47" t="s">
        <v>48</v>
      </c>
      <c r="B71" s="47" t="s">
        <v>48</v>
      </c>
      <c r="C71" s="107"/>
      <c r="D71" s="134">
        <v>0</v>
      </c>
      <c r="E71" s="47"/>
      <c r="F71" s="40">
        <v>0</v>
      </c>
      <c r="G71" s="40"/>
      <c r="H71" s="80"/>
      <c r="I71" s="40"/>
      <c r="J71" s="65"/>
      <c r="K71" s="119"/>
      <c r="L71" s="40"/>
      <c r="M71" s="113"/>
      <c r="N71" s="40">
        <f t="shared" si="3"/>
        <v>0</v>
      </c>
    </row>
    <row r="72" spans="1:14" s="55" customFormat="1" ht="20.25">
      <c r="A72" s="47" t="s">
        <v>49</v>
      </c>
      <c r="B72" s="34" t="s">
        <v>66</v>
      </c>
      <c r="C72" s="97"/>
      <c r="D72" s="134">
        <v>107481198</v>
      </c>
      <c r="E72" s="34"/>
      <c r="F72" s="40">
        <v>301244</v>
      </c>
      <c r="G72" s="40"/>
      <c r="H72" s="80"/>
      <c r="I72" s="40"/>
      <c r="J72" s="65"/>
      <c r="K72" s="119">
        <v>0</v>
      </c>
      <c r="L72" s="40"/>
      <c r="M72" s="113"/>
      <c r="N72" s="40">
        <f t="shared" si="3"/>
        <v>107782442</v>
      </c>
    </row>
    <row r="73" spans="1:14" s="55" customFormat="1" ht="20.25">
      <c r="A73" s="47" t="s">
        <v>50</v>
      </c>
      <c r="B73" s="34" t="s">
        <v>115</v>
      </c>
      <c r="C73" s="97"/>
      <c r="D73" s="134">
        <v>40970048</v>
      </c>
      <c r="E73" s="34"/>
      <c r="F73" s="40"/>
      <c r="G73" s="40"/>
      <c r="H73" s="80"/>
      <c r="I73" s="40"/>
      <c r="J73" s="65"/>
      <c r="K73" s="119"/>
      <c r="L73" s="40"/>
      <c r="M73" s="113"/>
      <c r="N73" s="40">
        <f t="shared" si="3"/>
        <v>40970048</v>
      </c>
    </row>
    <row r="74" spans="1:14" s="55" customFormat="1" ht="20.25">
      <c r="A74" s="47" t="s">
        <v>51</v>
      </c>
      <c r="B74" s="34" t="s">
        <v>116</v>
      </c>
      <c r="C74" s="97"/>
      <c r="D74" s="134">
        <v>55345644</v>
      </c>
      <c r="E74" s="34"/>
      <c r="F74" s="40"/>
      <c r="G74" s="40"/>
      <c r="H74" s="80"/>
      <c r="I74" s="40"/>
      <c r="J74" s="65"/>
      <c r="K74" s="119"/>
      <c r="L74" s="40"/>
      <c r="M74" s="113"/>
      <c r="N74" s="40">
        <f t="shared" si="3"/>
        <v>55345644</v>
      </c>
    </row>
    <row r="75" spans="1:14" s="55" customFormat="1" ht="20.25">
      <c r="A75" s="47" t="s">
        <v>19</v>
      </c>
      <c r="B75" s="34" t="s">
        <v>117</v>
      </c>
      <c r="C75" s="97"/>
      <c r="D75" s="134">
        <v>135973062</v>
      </c>
      <c r="E75" s="34"/>
      <c r="F75" s="40"/>
      <c r="G75" s="40"/>
      <c r="H75" s="80"/>
      <c r="I75" s="40"/>
      <c r="J75" s="65"/>
      <c r="K75" s="119"/>
      <c r="L75" s="40"/>
      <c r="M75" s="113"/>
      <c r="N75" s="40">
        <f t="shared" si="3"/>
        <v>135973062</v>
      </c>
    </row>
    <row r="76" spans="1:14" s="55" customFormat="1" ht="20.25">
      <c r="A76" s="47" t="s">
        <v>22</v>
      </c>
      <c r="B76" s="34"/>
      <c r="C76" s="97"/>
      <c r="D76" s="134">
        <v>0</v>
      </c>
      <c r="E76" s="34"/>
      <c r="F76" s="40">
        <v>0</v>
      </c>
      <c r="G76" s="40"/>
      <c r="H76" s="80"/>
      <c r="I76" s="40"/>
      <c r="J76" s="65"/>
      <c r="K76" s="119"/>
      <c r="L76" s="40"/>
      <c r="M76" s="113"/>
      <c r="N76" s="40">
        <f t="shared" si="3"/>
        <v>0</v>
      </c>
    </row>
    <row r="77" spans="1:14" s="55" customFormat="1" ht="20.25">
      <c r="A77" s="47" t="s">
        <v>77</v>
      </c>
      <c r="B77" s="34" t="s">
        <v>67</v>
      </c>
      <c r="C77" s="97"/>
      <c r="D77" s="150">
        <v>58483793</v>
      </c>
      <c r="E77" s="34"/>
      <c r="F77" s="40">
        <v>3981000</v>
      </c>
      <c r="G77" s="40"/>
      <c r="H77" s="80"/>
      <c r="I77" s="40"/>
      <c r="J77" s="87"/>
      <c r="K77" s="125"/>
      <c r="L77" s="40">
        <v>0</v>
      </c>
      <c r="M77" s="113"/>
      <c r="N77" s="40">
        <f t="shared" si="3"/>
        <v>62464793</v>
      </c>
    </row>
    <row r="78" spans="1:14" s="55" customFormat="1" ht="20.25">
      <c r="A78" s="51" t="s">
        <v>52</v>
      </c>
      <c r="B78" s="70" t="s">
        <v>74</v>
      </c>
      <c r="C78" s="105"/>
      <c r="D78" s="139">
        <f>SUM(D65:D77)</f>
        <v>782740826</v>
      </c>
      <c r="E78" s="70"/>
      <c r="F78" s="71">
        <f>SUM(F65:F77)</f>
        <v>166282244</v>
      </c>
      <c r="G78" s="71">
        <f>SUM(G65:G77)</f>
        <v>0</v>
      </c>
      <c r="H78" s="80"/>
      <c r="I78" s="71">
        <f>SUM(I65:I77)</f>
        <v>36753431</v>
      </c>
      <c r="J78" s="65"/>
      <c r="K78" s="121">
        <f>SUM(K65:K77)</f>
        <v>263938</v>
      </c>
      <c r="L78" s="71">
        <f>SUM(L65:L77)</f>
        <v>0</v>
      </c>
      <c r="M78" s="114"/>
      <c r="N78" s="71">
        <f>SUM(N65:N77)</f>
        <v>986040439</v>
      </c>
    </row>
    <row r="79" spans="1:14" s="55" customFormat="1" ht="20.25">
      <c r="A79" s="33" t="s">
        <v>53</v>
      </c>
      <c r="B79" s="34"/>
      <c r="C79" s="97"/>
      <c r="D79" s="134"/>
      <c r="E79" s="34"/>
      <c r="F79" s="40"/>
      <c r="G79" s="40"/>
      <c r="H79" s="80"/>
      <c r="I79" s="40"/>
      <c r="J79" s="65"/>
      <c r="K79" s="119"/>
      <c r="L79" s="40"/>
      <c r="M79" s="113"/>
      <c r="N79" s="40"/>
    </row>
    <row r="80" spans="1:14" s="55" customFormat="1" ht="20.25">
      <c r="A80" s="47" t="s">
        <v>54</v>
      </c>
      <c r="B80" s="34" t="s">
        <v>118</v>
      </c>
      <c r="C80" s="97"/>
      <c r="D80" s="134">
        <v>1651416257</v>
      </c>
      <c r="E80" s="34"/>
      <c r="F80" s="57"/>
      <c r="G80" s="57"/>
      <c r="H80" s="80"/>
      <c r="I80" s="57"/>
      <c r="J80" s="65" t="s">
        <v>157</v>
      </c>
      <c r="K80" s="119">
        <v>-1121993</v>
      </c>
      <c r="L80" s="40">
        <v>-437000</v>
      </c>
      <c r="M80" s="113" t="s">
        <v>91</v>
      </c>
      <c r="N80" s="40">
        <f aca="true" t="shared" si="4" ref="N80:N86">+SUM(D80:M80)</f>
        <v>1649857264</v>
      </c>
    </row>
    <row r="81" spans="1:14" s="55" customFormat="1" ht="20.25">
      <c r="A81" s="47" t="s">
        <v>55</v>
      </c>
      <c r="B81" s="34" t="s">
        <v>119</v>
      </c>
      <c r="C81" s="97"/>
      <c r="D81" s="134">
        <v>60062562</v>
      </c>
      <c r="E81" s="34"/>
      <c r="F81" s="40"/>
      <c r="G81" s="40"/>
      <c r="H81" s="80"/>
      <c r="I81" s="40"/>
      <c r="J81" s="65"/>
      <c r="K81" s="119"/>
      <c r="L81" s="40"/>
      <c r="M81" s="113"/>
      <c r="N81" s="40">
        <f t="shared" si="4"/>
        <v>60062562</v>
      </c>
    </row>
    <row r="82" spans="1:14" s="55" customFormat="1" ht="20.25">
      <c r="A82" s="48" t="s">
        <v>56</v>
      </c>
      <c r="B82" s="83"/>
      <c r="C82" s="101"/>
      <c r="D82" s="134">
        <v>0</v>
      </c>
      <c r="E82" s="48"/>
      <c r="F82" s="40">
        <v>0</v>
      </c>
      <c r="G82" s="40"/>
      <c r="H82" s="80"/>
      <c r="I82" s="40"/>
      <c r="J82" s="65"/>
      <c r="K82" s="119"/>
      <c r="L82" s="40"/>
      <c r="M82" s="113"/>
      <c r="N82" s="40">
        <f t="shared" si="4"/>
        <v>0</v>
      </c>
    </row>
    <row r="83" spans="1:14" s="55" customFormat="1" ht="20.25" hidden="1" outlineLevel="1">
      <c r="A83" s="78" t="s">
        <v>98</v>
      </c>
      <c r="B83" s="34"/>
      <c r="C83" s="97"/>
      <c r="D83" s="140"/>
      <c r="E83" s="34"/>
      <c r="F83" s="40"/>
      <c r="G83" s="40"/>
      <c r="H83" s="80"/>
      <c r="I83" s="40"/>
      <c r="J83" s="65"/>
      <c r="K83" s="119"/>
      <c r="L83" s="40"/>
      <c r="M83" s="113"/>
      <c r="N83" s="40">
        <f t="shared" si="4"/>
        <v>0</v>
      </c>
    </row>
    <row r="84" spans="1:14" s="55" customFormat="1" ht="20.25" hidden="1" outlineLevel="1">
      <c r="A84" s="79" t="s">
        <v>99</v>
      </c>
      <c r="B84" s="34"/>
      <c r="C84" s="97"/>
      <c r="D84" s="140"/>
      <c r="E84" s="34"/>
      <c r="F84" s="40"/>
      <c r="G84" s="40"/>
      <c r="H84" s="80"/>
      <c r="I84" s="40"/>
      <c r="J84" s="65"/>
      <c r="K84" s="119"/>
      <c r="L84" s="40"/>
      <c r="M84" s="113"/>
      <c r="N84" s="40">
        <f t="shared" si="4"/>
        <v>0</v>
      </c>
    </row>
    <row r="85" spans="1:14" s="55" customFormat="1" ht="20.25" collapsed="1">
      <c r="A85" s="63" t="s">
        <v>98</v>
      </c>
      <c r="B85" s="48" t="s">
        <v>89</v>
      </c>
      <c r="C85" s="101"/>
      <c r="D85" s="134">
        <v>630650654</v>
      </c>
      <c r="E85" s="48"/>
      <c r="F85" s="40"/>
      <c r="G85" s="40"/>
      <c r="H85" s="73"/>
      <c r="I85" s="40"/>
      <c r="J85" s="65"/>
      <c r="K85" s="119"/>
      <c r="L85" s="40"/>
      <c r="M85" s="113"/>
      <c r="N85" s="40">
        <f t="shared" si="4"/>
        <v>630650654</v>
      </c>
    </row>
    <row r="86" spans="1:14" s="55" customFormat="1" ht="20.25">
      <c r="A86" s="63" t="s">
        <v>57</v>
      </c>
      <c r="B86" s="48" t="s">
        <v>120</v>
      </c>
      <c r="C86" s="101"/>
      <c r="D86" s="150">
        <v>587243437</v>
      </c>
      <c r="E86" s="48"/>
      <c r="F86" s="40">
        <v>-3981000</v>
      </c>
      <c r="G86" s="40"/>
      <c r="H86" s="80" t="s">
        <v>132</v>
      </c>
      <c r="I86" s="40">
        <v>0</v>
      </c>
      <c r="J86" s="65" t="s">
        <v>158</v>
      </c>
      <c r="K86" s="119">
        <v>1000</v>
      </c>
      <c r="L86" s="40"/>
      <c r="M86" s="113"/>
      <c r="N86" s="40">
        <f t="shared" si="4"/>
        <v>583263437</v>
      </c>
    </row>
    <row r="87" spans="1:14" s="62" customFormat="1" ht="20.25">
      <c r="A87" s="60" t="s">
        <v>58</v>
      </c>
      <c r="B87" s="50"/>
      <c r="C87" s="108"/>
      <c r="D87" s="141">
        <f>SUM(D79:D86)</f>
        <v>2929372910</v>
      </c>
      <c r="E87" s="50"/>
      <c r="F87" s="61">
        <f>SUM(F79:F86)</f>
        <v>-3981000</v>
      </c>
      <c r="G87" s="61">
        <f>SUM(G79:G86)</f>
        <v>0</v>
      </c>
      <c r="H87" s="91"/>
      <c r="I87" s="61">
        <f>SUM(I79:I86)</f>
        <v>0</v>
      </c>
      <c r="J87" s="65"/>
      <c r="K87" s="126">
        <f>SUM(K79:K86)</f>
        <v>-1120993</v>
      </c>
      <c r="L87" s="61">
        <f>SUM(L79:L86)</f>
        <v>-437000</v>
      </c>
      <c r="M87" s="114"/>
      <c r="N87" s="61">
        <f>SUM(N79:N86)</f>
        <v>2923833917</v>
      </c>
    </row>
    <row r="88" spans="1:14" s="10" customFormat="1" ht="21" thickBot="1">
      <c r="A88" s="44" t="s">
        <v>59</v>
      </c>
      <c r="B88" s="44"/>
      <c r="C88" s="104"/>
      <c r="D88" s="138">
        <f>D63+D78+D87</f>
        <v>10751689203</v>
      </c>
      <c r="E88" s="44"/>
      <c r="F88" s="45">
        <f>+F56+F62+F78+F87</f>
        <v>301244</v>
      </c>
      <c r="G88" s="45">
        <f>SUM(G54:G86)</f>
        <v>0</v>
      </c>
      <c r="H88" s="90"/>
      <c r="I88" s="45">
        <f>+I56+I62+I78+I87</f>
        <v>36753431</v>
      </c>
      <c r="J88" s="43" t="s">
        <v>159</v>
      </c>
      <c r="K88" s="123">
        <f>K62+K78+K87+K56</f>
        <v>31420135</v>
      </c>
      <c r="L88" s="46">
        <f>L62+L78+L87+L56</f>
        <v>-30302413</v>
      </c>
      <c r="M88" s="112"/>
      <c r="N88" s="46">
        <f>N62+N78+N87+N56</f>
        <v>10789861600</v>
      </c>
    </row>
    <row r="89" spans="1:14" ht="21" thickTop="1">
      <c r="A89" s="32"/>
      <c r="B89" s="33"/>
      <c r="C89" s="101"/>
      <c r="D89" s="131">
        <f>D51-D88</f>
        <v>0</v>
      </c>
      <c r="E89" s="33"/>
      <c r="F89" s="49">
        <f>F51-F88</f>
        <v>0</v>
      </c>
      <c r="G89" s="49">
        <f>G51-G88</f>
        <v>0</v>
      </c>
      <c r="H89" s="88"/>
      <c r="I89" s="49">
        <f>I51-I88</f>
        <v>0</v>
      </c>
      <c r="J89" s="88"/>
      <c r="K89" s="127">
        <f>K51-K88</f>
        <v>0</v>
      </c>
      <c r="L89" s="49">
        <f>L51-L88</f>
        <v>0</v>
      </c>
      <c r="M89" s="115"/>
      <c r="N89" s="49">
        <f>N51-N88</f>
        <v>0</v>
      </c>
    </row>
    <row r="90" spans="2:7" ht="18">
      <c r="B90" s="3"/>
      <c r="C90" s="68"/>
      <c r="E90" s="3"/>
      <c r="G90" s="10"/>
    </row>
    <row r="91" spans="2:5" ht="18">
      <c r="B91" s="3"/>
      <c r="C91" s="68"/>
      <c r="E91" s="3"/>
    </row>
    <row r="92" spans="2:5" ht="18">
      <c r="B92" s="3"/>
      <c r="C92" s="68"/>
      <c r="E92" s="3"/>
    </row>
    <row r="93" spans="2:5" ht="18">
      <c r="B93" s="3"/>
      <c r="C93" s="68"/>
      <c r="E93" s="3"/>
    </row>
    <row r="94" spans="2:5" ht="18">
      <c r="B94" s="3"/>
      <c r="C94" s="68"/>
      <c r="E94" s="3"/>
    </row>
    <row r="95" spans="2:5" ht="18">
      <c r="B95" s="3"/>
      <c r="C95" s="68"/>
      <c r="E95" s="3"/>
    </row>
  </sheetData>
  <sheetProtection/>
  <printOptions gridLines="1" horizontalCentered="1"/>
  <pageMargins left="0.25" right="0.25" top="0.5" bottom="0.5" header="0.3" footer="0.3"/>
  <pageSetup blackAndWhite="1" fitToHeight="1" fitToWidth="1" horizontalDpi="600" verticalDpi="600" orientation="portrait" scale="38" r:id="rId4"/>
  <headerFooter alignWithMargins="0">
    <oddHeader>&amp;C&amp;"Arial,Bold"&amp;14PSE COMPANIES
BALANCE SHEET FOR DECEMBER 2014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Boneva</dc:creator>
  <cp:keywords/>
  <dc:description/>
  <cp:lastModifiedBy>sblaga</cp:lastModifiedBy>
  <cp:lastPrinted>2015-04-28T15:34:56Z</cp:lastPrinted>
  <dcterms:created xsi:type="dcterms:W3CDTF">2009-02-09T19:34:14Z</dcterms:created>
  <dcterms:modified xsi:type="dcterms:W3CDTF">2015-04-30T18:58:25Z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150710</vt:lpwstr>
  </property>
  <property fmtid="{D5CDD505-2E9C-101B-9397-08002B2CF9AE}" pid="6" name="IsConfidenti">
    <vt:lpwstr>0</vt:lpwstr>
  </property>
  <property fmtid="{D5CDD505-2E9C-101B-9397-08002B2CF9AE}" pid="7" name="Dat">
    <vt:lpwstr>2015-04-30T00:00:00Z</vt:lpwstr>
  </property>
  <property fmtid="{D5CDD505-2E9C-101B-9397-08002B2CF9AE}" pid="8" name="_docset_NoMedatataSyncRequir">
    <vt:lpwstr>False</vt:lpwstr>
  </property>
  <property fmtid="{D5CDD505-2E9C-101B-9397-08002B2CF9AE}" pid="9" name="CaseTy">
    <vt:lpwstr>Staff Investigation</vt:lpwstr>
  </property>
  <property fmtid="{D5CDD505-2E9C-101B-9397-08002B2CF9AE}" pid="10" name="OpenedDa">
    <vt:lpwstr>2015-04-30T00:00:00Z</vt:lpwstr>
  </property>
  <property fmtid="{D5CDD505-2E9C-101B-9397-08002B2CF9AE}" pid="11" name="Pref">
    <vt:lpwstr>UG</vt:lpwstr>
  </property>
  <property fmtid="{D5CDD505-2E9C-101B-9397-08002B2CF9AE}" pid="12" name="CaseCompanyNam">
    <vt:lpwstr>Puget Sound Energy</vt:lpwstr>
  </property>
  <property fmtid="{D5CDD505-2E9C-101B-9397-08002B2CF9AE}" pid="13" name="IndustryCo">
    <vt:lpwstr>150</vt:lpwstr>
  </property>
  <property fmtid="{D5CDD505-2E9C-101B-9397-08002B2CF9AE}" pid="14" name="CaseStat">
    <vt:lpwstr>Closed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