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50" windowHeight="7200"/>
  </bookViews>
  <sheets>
    <sheet name="Exhibit No.__(RBD-2) - Revised" sheetId="1" r:id="rId1"/>
  </sheets>
  <externalReferences>
    <externalReference r:id="rId2"/>
    <externalReference r:id="rId3"/>
  </externalReferences>
  <definedNames>
    <definedName name="Common">[1]Variables!$AQ$27</definedName>
    <definedName name="Debt">[1]Variables!$AQ$25</definedName>
    <definedName name="DebtCost">[1]Variables!$AT$25</definedName>
    <definedName name="JurisNumber">[1]Variables!$AL$15</definedName>
    <definedName name="NetToGross">[1]Variables!$H$2</definedName>
    <definedName name="OpRevReturn">[1]Variables!$AY$14</definedName>
    <definedName name="Pref">[1]Variables!$AQ$26</definedName>
    <definedName name="PrefCost">[1]Variables!$AT$26</definedName>
    <definedName name="_xlnm.Print_Titles" localSheetId="0">'Exhibit No.__(RBD-2) - Revised'!$A:$B,'Exhibit No.__(RBD-2) - Revised'!$1:$4</definedName>
    <definedName name="RateBase">[1]Variables!$AZ$14</definedName>
    <definedName name="RateBaseType">[1]Variables!$AP$14</definedName>
    <definedName name="ROE">[1]Variables!$BA$14</definedName>
    <definedName name="UnadjBegEnd">[1]UnadjData!$A$5:$J$79</definedName>
    <definedName name="UnadjYE">[1]UnadjData!$L$5:$U$253</definedName>
  </definedNames>
  <calcPr calcId="125725"/>
</workbook>
</file>

<file path=xl/calcChain.xml><?xml version="1.0" encoding="utf-8"?>
<calcChain xmlns="http://schemas.openxmlformats.org/spreadsheetml/2006/main">
  <c r="K83" i="1"/>
  <c r="J83"/>
  <c r="I83"/>
  <c r="H83"/>
  <c r="G83"/>
  <c r="F83"/>
  <c r="E83"/>
  <c r="C83"/>
  <c r="K81"/>
  <c r="J81"/>
  <c r="I81"/>
  <c r="H81"/>
  <c r="G81"/>
  <c r="F81"/>
  <c r="E81"/>
  <c r="C81"/>
  <c r="K80"/>
  <c r="J80"/>
  <c r="I80"/>
  <c r="H80"/>
  <c r="G80"/>
  <c r="F80"/>
  <c r="E80"/>
  <c r="C80"/>
  <c r="K78"/>
  <c r="J78"/>
  <c r="I78"/>
  <c r="H78"/>
  <c r="G78"/>
  <c r="F78"/>
  <c r="E78"/>
  <c r="C78"/>
  <c r="K77"/>
  <c r="J77"/>
  <c r="I77"/>
  <c r="H77"/>
  <c r="G77"/>
  <c r="F77"/>
  <c r="E77"/>
  <c r="C77"/>
  <c r="K76"/>
  <c r="J76"/>
  <c r="I76"/>
  <c r="H76"/>
  <c r="G76"/>
  <c r="F76"/>
  <c r="E76"/>
  <c r="C76"/>
  <c r="K75"/>
  <c r="J75"/>
  <c r="I75"/>
  <c r="H75"/>
  <c r="G75"/>
  <c r="F75"/>
  <c r="E75"/>
  <c r="C75"/>
  <c r="K74"/>
  <c r="J74"/>
  <c r="I74"/>
  <c r="H74"/>
  <c r="G74"/>
  <c r="F74"/>
  <c r="E74"/>
  <c r="C74"/>
  <c r="K73"/>
  <c r="J73"/>
  <c r="I73"/>
  <c r="H73"/>
  <c r="G73"/>
  <c r="F73"/>
  <c r="E73"/>
  <c r="C73"/>
  <c r="K72"/>
  <c r="J72"/>
  <c r="I72"/>
  <c r="H72"/>
  <c r="G72"/>
  <c r="F72"/>
  <c r="E72"/>
  <c r="C72"/>
  <c r="K69"/>
  <c r="J69"/>
  <c r="I69"/>
  <c r="H69"/>
  <c r="G69"/>
  <c r="F69"/>
  <c r="E69"/>
  <c r="C69"/>
  <c r="M68"/>
  <c r="K68"/>
  <c r="J68"/>
  <c r="I68"/>
  <c r="H68"/>
  <c r="G68"/>
  <c r="F68"/>
  <c r="E68"/>
  <c r="C68"/>
  <c r="K66"/>
  <c r="J66"/>
  <c r="I66"/>
  <c r="H66"/>
  <c r="G66"/>
  <c r="F66"/>
  <c r="E66"/>
  <c r="C66"/>
  <c r="K64"/>
  <c r="J64"/>
  <c r="I64"/>
  <c r="H64"/>
  <c r="G64"/>
  <c r="F64"/>
  <c r="E64"/>
  <c r="C64"/>
  <c r="K62"/>
  <c r="J62"/>
  <c r="I62"/>
  <c r="H62"/>
  <c r="G62"/>
  <c r="F62"/>
  <c r="E62"/>
  <c r="C62"/>
  <c r="K61"/>
  <c r="J61"/>
  <c r="I61"/>
  <c r="H61"/>
  <c r="G61"/>
  <c r="F61"/>
  <c r="E61"/>
  <c r="C61"/>
  <c r="K60"/>
  <c r="J60"/>
  <c r="I60"/>
  <c r="H60"/>
  <c r="G60"/>
  <c r="F60"/>
  <c r="E60"/>
  <c r="C60"/>
  <c r="K59"/>
  <c r="J59"/>
  <c r="I59"/>
  <c r="H59"/>
  <c r="G59"/>
  <c r="F59"/>
  <c r="E59"/>
  <c r="C59"/>
  <c r="K58"/>
  <c r="J58"/>
  <c r="I58"/>
  <c r="H58"/>
  <c r="G58"/>
  <c r="F58"/>
  <c r="E58"/>
  <c r="C58"/>
  <c r="K57"/>
  <c r="J57"/>
  <c r="I57"/>
  <c r="H57"/>
  <c r="G57"/>
  <c r="F57"/>
  <c r="E57"/>
  <c r="C57"/>
  <c r="K56"/>
  <c r="J56"/>
  <c r="I56"/>
  <c r="H56"/>
  <c r="G56"/>
  <c r="F56"/>
  <c r="E56"/>
  <c r="C56"/>
  <c r="K53"/>
  <c r="J53"/>
  <c r="I53"/>
  <c r="H53"/>
  <c r="G53"/>
  <c r="F53"/>
  <c r="E53"/>
  <c r="C53"/>
  <c r="K52"/>
  <c r="J52"/>
  <c r="I52"/>
  <c r="H52"/>
  <c r="G52"/>
  <c r="F52"/>
  <c r="E52"/>
  <c r="C52"/>
  <c r="K51"/>
  <c r="J51"/>
  <c r="I51"/>
  <c r="H51"/>
  <c r="G51"/>
  <c r="F51"/>
  <c r="E51"/>
  <c r="C51"/>
  <c r="K50"/>
  <c r="J50"/>
  <c r="I50"/>
  <c r="H50"/>
  <c r="G50"/>
  <c r="F50"/>
  <c r="E50"/>
  <c r="C50"/>
  <c r="K49"/>
  <c r="J49"/>
  <c r="I49"/>
  <c r="H49"/>
  <c r="G49"/>
  <c r="F49"/>
  <c r="E49"/>
  <c r="C49"/>
  <c r="K48"/>
  <c r="J48"/>
  <c r="I48"/>
  <c r="H48"/>
  <c r="G48"/>
  <c r="F48"/>
  <c r="E48"/>
  <c r="C48"/>
  <c r="K47"/>
  <c r="J47"/>
  <c r="I47"/>
  <c r="H47"/>
  <c r="G47"/>
  <c r="F47"/>
  <c r="E47"/>
  <c r="C47"/>
  <c r="K46"/>
  <c r="J46"/>
  <c r="I46"/>
  <c r="H46"/>
  <c r="G46"/>
  <c r="F46"/>
  <c r="E46"/>
  <c r="C46"/>
  <c r="K45"/>
  <c r="J45"/>
  <c r="I45"/>
  <c r="H45"/>
  <c r="G45"/>
  <c r="F45"/>
  <c r="E45"/>
  <c r="C45"/>
  <c r="K44"/>
  <c r="J44"/>
  <c r="I44"/>
  <c r="H44"/>
  <c r="G44"/>
  <c r="F44"/>
  <c r="E44"/>
  <c r="C44"/>
  <c r="K43"/>
  <c r="J43"/>
  <c r="I43"/>
  <c r="H43"/>
  <c r="G43"/>
  <c r="F43"/>
  <c r="E43"/>
  <c r="C43"/>
  <c r="K42"/>
  <c r="J42"/>
  <c r="I42"/>
  <c r="H42"/>
  <c r="G42"/>
  <c r="F42"/>
  <c r="E42"/>
  <c r="C42"/>
  <c r="K39"/>
  <c r="J39"/>
  <c r="I39"/>
  <c r="H39"/>
  <c r="G39"/>
  <c r="F39"/>
  <c r="E39"/>
  <c r="C39"/>
  <c r="K37"/>
  <c r="J37"/>
  <c r="I37"/>
  <c r="H37"/>
  <c r="G37"/>
  <c r="F37"/>
  <c r="E37"/>
  <c r="C37"/>
  <c r="K36"/>
  <c r="J36"/>
  <c r="I36"/>
  <c r="H36"/>
  <c r="G36"/>
  <c r="F36"/>
  <c r="E36"/>
  <c r="C36"/>
  <c r="K35"/>
  <c r="J35"/>
  <c r="I35"/>
  <c r="H35"/>
  <c r="G35"/>
  <c r="F35"/>
  <c r="E35"/>
  <c r="C35"/>
  <c r="K34"/>
  <c r="J34"/>
  <c r="I34"/>
  <c r="H34"/>
  <c r="G34"/>
  <c r="F34"/>
  <c r="E34"/>
  <c r="C34"/>
  <c r="K33"/>
  <c r="J33"/>
  <c r="I33"/>
  <c r="H33"/>
  <c r="G33"/>
  <c r="F33"/>
  <c r="E33"/>
  <c r="C33"/>
  <c r="K32"/>
  <c r="J32"/>
  <c r="I32"/>
  <c r="H32"/>
  <c r="G32"/>
  <c r="F32"/>
  <c r="E32"/>
  <c r="C32"/>
  <c r="K31"/>
  <c r="J31"/>
  <c r="I31"/>
  <c r="H31"/>
  <c r="G31"/>
  <c r="F31"/>
  <c r="E31"/>
  <c r="C31"/>
  <c r="K30"/>
  <c r="J30"/>
  <c r="I30"/>
  <c r="H30"/>
  <c r="G30"/>
  <c r="F30"/>
  <c r="E30"/>
  <c r="C30"/>
  <c r="K29"/>
  <c r="J29"/>
  <c r="I29"/>
  <c r="H29"/>
  <c r="G29"/>
  <c r="F29"/>
  <c r="E29"/>
  <c r="C29"/>
  <c r="K28"/>
  <c r="J28"/>
  <c r="I28"/>
  <c r="H28"/>
  <c r="G28"/>
  <c r="F28"/>
  <c r="E28"/>
  <c r="C28"/>
  <c r="K27"/>
  <c r="J27"/>
  <c r="I27"/>
  <c r="H27"/>
  <c r="G27"/>
  <c r="F27"/>
  <c r="E27"/>
  <c r="C27"/>
  <c r="K26"/>
  <c r="J26"/>
  <c r="I26"/>
  <c r="H26"/>
  <c r="G26"/>
  <c r="F26"/>
  <c r="E26"/>
  <c r="C26"/>
  <c r="K25"/>
  <c r="J25"/>
  <c r="I25"/>
  <c r="H25"/>
  <c r="G25"/>
  <c r="F25"/>
  <c r="E25"/>
  <c r="C25"/>
  <c r="K24"/>
  <c r="J24"/>
  <c r="I24"/>
  <c r="H24"/>
  <c r="G24"/>
  <c r="F24"/>
  <c r="E24"/>
  <c r="C24"/>
  <c r="K23"/>
  <c r="J23"/>
  <c r="I23"/>
  <c r="H23"/>
  <c r="G23"/>
  <c r="F23"/>
  <c r="E23"/>
  <c r="C23"/>
  <c r="K22"/>
  <c r="J22"/>
  <c r="I22"/>
  <c r="H22"/>
  <c r="G22"/>
  <c r="F22"/>
  <c r="E22"/>
  <c r="C22"/>
  <c r="K21"/>
  <c r="J21"/>
  <c r="I21"/>
  <c r="H21"/>
  <c r="G21"/>
  <c r="F21"/>
  <c r="E21"/>
  <c r="C21"/>
  <c r="K20"/>
  <c r="J20"/>
  <c r="I20"/>
  <c r="H20"/>
  <c r="G20"/>
  <c r="F20"/>
  <c r="E20"/>
  <c r="C20"/>
  <c r="K19"/>
  <c r="J19"/>
  <c r="I19"/>
  <c r="H19"/>
  <c r="G19"/>
  <c r="F19"/>
  <c r="E19"/>
  <c r="C19"/>
  <c r="K18"/>
  <c r="J18"/>
  <c r="I18"/>
  <c r="H18"/>
  <c r="G18"/>
  <c r="F18"/>
  <c r="E18"/>
  <c r="C18"/>
  <c r="K15"/>
  <c r="J15"/>
  <c r="I15"/>
  <c r="H15"/>
  <c r="G15"/>
  <c r="F15"/>
  <c r="E15"/>
  <c r="C15"/>
  <c r="K14"/>
  <c r="J14"/>
  <c r="I14"/>
  <c r="H14"/>
  <c r="G14"/>
  <c r="F14"/>
  <c r="E14"/>
  <c r="C14"/>
  <c r="K13"/>
  <c r="J13"/>
  <c r="I13"/>
  <c r="H13"/>
  <c r="G13"/>
  <c r="F13"/>
  <c r="E13"/>
  <c r="C13"/>
  <c r="K12"/>
  <c r="J12"/>
  <c r="I12"/>
  <c r="H12"/>
  <c r="G12"/>
  <c r="F12"/>
  <c r="E12"/>
  <c r="C12"/>
  <c r="K11"/>
  <c r="J11"/>
  <c r="I11"/>
  <c r="H11"/>
  <c r="G11"/>
  <c r="F11"/>
  <c r="E11"/>
  <c r="C11"/>
  <c r="M77"/>
  <c r="O77" s="1"/>
  <c r="Q77" s="1"/>
  <c r="M75"/>
  <c r="M66"/>
  <c r="M62"/>
  <c r="O62" s="1"/>
  <c r="Q62" s="1"/>
  <c r="M60"/>
  <c r="O60" s="1"/>
  <c r="Q60" s="1"/>
  <c r="M58"/>
  <c r="O58" s="1"/>
  <c r="Q58" s="1"/>
  <c r="M56"/>
  <c r="O56" s="1"/>
  <c r="Q56" s="1"/>
  <c r="M52"/>
  <c r="O52" s="1"/>
  <c r="Q52" s="1"/>
  <c r="M50"/>
  <c r="O50" s="1"/>
  <c r="Q50" s="1"/>
  <c r="M48"/>
  <c r="O48" s="1"/>
  <c r="Q48" s="1"/>
  <c r="M46"/>
  <c r="O46" s="1"/>
  <c r="Q46" s="1"/>
  <c r="M44"/>
  <c r="O44" s="1"/>
  <c r="Q44" s="1"/>
  <c r="M42"/>
  <c r="O42" s="1"/>
  <c r="Q42" s="1"/>
  <c r="M37"/>
  <c r="M35"/>
  <c r="O35" s="1"/>
  <c r="Q35" s="1"/>
  <c r="M33"/>
  <c r="O33" s="1"/>
  <c r="Q33" s="1"/>
  <c r="M31"/>
  <c r="O31" s="1"/>
  <c r="Q31" s="1"/>
  <c r="M29"/>
  <c r="O29" s="1"/>
  <c r="Q29" s="1"/>
  <c r="M27"/>
  <c r="O27" s="1"/>
  <c r="Q27" s="1"/>
  <c r="M25"/>
  <c r="O25" s="1"/>
  <c r="Q25" s="1"/>
  <c r="M23"/>
  <c r="O23" s="1"/>
  <c r="Q23" s="1"/>
  <c r="M21"/>
  <c r="O21" s="1"/>
  <c r="Q21" s="1"/>
  <c r="M19"/>
  <c r="O19" s="1"/>
  <c r="Q19" s="1"/>
  <c r="M15"/>
  <c r="M13"/>
  <c r="O13" s="1"/>
  <c r="Q13" s="1"/>
  <c r="M11"/>
  <c r="O11" s="1"/>
  <c r="Q11" s="1"/>
  <c r="O68"/>
  <c r="Q68" s="1"/>
  <c r="M69"/>
  <c r="Q82"/>
  <c r="Q79"/>
  <c r="Q73"/>
  <c r="Q65"/>
  <c r="Q55"/>
  <c r="Q54"/>
  <c r="Q41"/>
  <c r="Q40"/>
  <c r="Q38"/>
  <c r="Q17"/>
  <c r="Q16"/>
  <c r="M80"/>
  <c r="O80" s="1"/>
  <c r="Q80" s="1"/>
  <c r="M12"/>
  <c r="O12" s="1"/>
  <c r="Q12" s="1"/>
  <c r="M14"/>
  <c r="M18"/>
  <c r="M20"/>
  <c r="O20" s="1"/>
  <c r="Q20" s="1"/>
  <c r="M22"/>
  <c r="O22" s="1"/>
  <c r="Q22" s="1"/>
  <c r="M24"/>
  <c r="O24" s="1"/>
  <c r="Q24" s="1"/>
  <c r="M26"/>
  <c r="O26" s="1"/>
  <c r="Q26" s="1"/>
  <c r="M30"/>
  <c r="O30" s="1"/>
  <c r="Q30" s="1"/>
  <c r="M32"/>
  <c r="M34"/>
  <c r="O34" s="1"/>
  <c r="Q34" s="1"/>
  <c r="M36"/>
  <c r="M43"/>
  <c r="O43" s="1"/>
  <c r="Q43" s="1"/>
  <c r="M45"/>
  <c r="M47"/>
  <c r="O47" s="1"/>
  <c r="Q47" s="1"/>
  <c r="M49"/>
  <c r="M51"/>
  <c r="O51" s="1"/>
  <c r="Q51" s="1"/>
  <c r="M57"/>
  <c r="O57" s="1"/>
  <c r="Q57" s="1"/>
  <c r="M59"/>
  <c r="O59" s="1"/>
  <c r="Q59" s="1"/>
  <c r="M61"/>
  <c r="O61" s="1"/>
  <c r="Q61" s="1"/>
  <c r="O63"/>
  <c r="Q63" s="1"/>
  <c r="M78"/>
  <c r="M74"/>
  <c r="O74" s="1"/>
  <c r="Q74" s="1"/>
  <c r="M76"/>
  <c r="O76" s="1"/>
  <c r="Q76" s="1"/>
  <c r="M39"/>
  <c r="M72"/>
  <c r="M64"/>
  <c r="M53"/>
  <c r="M28"/>
  <c r="O75" l="1"/>
  <c r="Q75" s="1"/>
  <c r="O78"/>
  <c r="Q78" s="1"/>
  <c r="O49"/>
  <c r="Q49" s="1"/>
  <c r="O45"/>
  <c r="Q45" s="1"/>
  <c r="O36"/>
  <c r="Q36" s="1"/>
  <c r="O32"/>
  <c r="Q32" s="1"/>
  <c r="O14"/>
  <c r="Q14" s="1"/>
  <c r="O69"/>
  <c r="O18"/>
  <c r="Q18" s="1"/>
  <c r="O64"/>
  <c r="Q64" s="1"/>
  <c r="O15"/>
  <c r="Q15" s="1"/>
  <c r="O53" l="1"/>
  <c r="Q53" s="1"/>
  <c r="O28"/>
  <c r="Q28" s="1"/>
  <c r="O66"/>
  <c r="Q66" s="1"/>
  <c r="O37" l="1"/>
  <c r="Q37" s="1"/>
  <c r="O72"/>
  <c r="Q72" s="1"/>
  <c r="O39"/>
  <c r="Q39" s="1"/>
  <c r="M81"/>
  <c r="O81" s="1"/>
  <c r="Q81" s="1"/>
  <c r="M83" l="1"/>
  <c r="O83" s="1"/>
  <c r="Q83" s="1"/>
</calcChain>
</file>

<file path=xl/sharedStrings.xml><?xml version="1.0" encoding="utf-8"?>
<sst xmlns="http://schemas.openxmlformats.org/spreadsheetml/2006/main" count="92" uniqueCount="91">
  <si>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</si>
  <si>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</si>
  <si>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</si>
  <si>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</si>
  <si>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</si>
  <si>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</si>
  <si>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</si>
  <si>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</si>
  <si>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</si>
  <si>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</si>
  <si>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</si>
  <si>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</si>
  <si>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</si>
  <si>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</si>
  <si>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</si>
  <si>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</si>
  <si>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</si>
  <si>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</si>
  <si>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</si>
  <si>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</si>
  <si>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</si>
  <si>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</si>
  <si>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</si>
  <si>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</si>
  <si>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</si>
  <si>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</si>
  <si>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</si>
  <si>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</si>
  <si>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</si>
  <si>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</si>
  <si>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</si>
  <si>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</si>
  <si>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</si>
  <si>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</si>
  <si>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</si>
  <si>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</si>
  <si>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</si>
  <si>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</si>
  <si>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</si>
  <si>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</si>
  <si>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</si>
  <si>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</si>
  <si>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</si>
  <si>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</si>
  <si>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</si>
  <si>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</si>
  <si>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</si>
  <si>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</si>
  <si>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</si>
  <si>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</si>
  <si>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</si>
  <si>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</si>
  <si>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</si>
  <si>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</si>
  <si>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</si>
  <si>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</si>
  <si>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</si>
  <si>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</si>
  <si>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</si>
  <si>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</si>
  <si>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</si>
  <si>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</si>
  <si>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</si>
  <si>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Tab 3</t>
  </si>
  <si>
    <t>Revenue Adjustments</t>
  </si>
  <si>
    <t>Tab 4</t>
  </si>
  <si>
    <t>O&amp;M Adjustments</t>
  </si>
  <si>
    <t>Tab 5</t>
  </si>
  <si>
    <t>Net Power Cost Adjustments</t>
  </si>
  <si>
    <t>Tab 6</t>
  </si>
  <si>
    <t>Depreciation &amp; Amortization Adjustments</t>
  </si>
  <si>
    <t>Tab 7</t>
  </si>
  <si>
    <t>Tax Adjustments</t>
  </si>
  <si>
    <t>Tab 8</t>
  </si>
  <si>
    <t>Rate Base Adjustments</t>
  </si>
  <si>
    <t>Production Factor Adjustment</t>
  </si>
  <si>
    <t>Tab 9</t>
  </si>
  <si>
    <t>Tabs 3-9</t>
  </si>
  <si>
    <t>Normalizing Adjustments</t>
  </si>
  <si>
    <t>Total</t>
  </si>
  <si>
    <t>Price Change</t>
  </si>
  <si>
    <t>PacifiCorp</t>
  </si>
  <si>
    <t>Washington Allocated Acutal Results Dec 2009</t>
  </si>
  <si>
    <t>Total Normalized</t>
  </si>
  <si>
    <t>Results</t>
  </si>
  <si>
    <t>Washington Normalized Results</t>
  </si>
  <si>
    <t>pg 1.1 RAM</t>
  </si>
  <si>
    <t>Summary</t>
  </si>
  <si>
    <t>Washington Results of Operations</t>
  </si>
  <si>
    <t>12-Months Ended December 31, 2009</t>
  </si>
  <si>
    <t>Exhibit No.___(RBD-3) - Revised 11/23/10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</si>
</sst>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quotePrefix="1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3" xfId="1" applyNumberFormat="1" applyFont="1" applyBorder="1" applyAlignment="1"/>
    <xf numFmtId="164" fontId="3" fillId="0" borderId="3" xfId="1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164" fontId="3" fillId="0" borderId="0" xfId="0" applyNumberFormat="1" applyFont="1"/>
    <xf numFmtId="164" fontId="3" fillId="0" borderId="0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0" xfId="1" applyNumberFormat="1" applyFont="1" applyBorder="1" applyAlignment="1"/>
    <xf numFmtId="164" fontId="4" fillId="0" borderId="0" xfId="1" applyNumberFormat="1" applyFont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4" xfId="1" applyNumberFormat="1" applyFont="1" applyBorder="1"/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0" xfId="1" quotePrefix="1" applyNumberFormat="1" applyFont="1"/>
    <xf numFmtId="0" fontId="3" fillId="0" borderId="0" xfId="0" applyFont="1"/>
    <xf numFmtId="164" fontId="3" fillId="0" borderId="4" xfId="0" applyNumberFormat="1" applyFont="1" applyBorder="1"/>
    <xf numFmtId="164" fontId="3" fillId="0" borderId="0" xfId="1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164" fontId="4" fillId="0" borderId="0" xfId="0" applyNumberFormat="1" applyFont="1"/>
    <xf numFmtId="17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164" fontId="4" fillId="0" borderId="5" xfId="0" applyNumberFormat="1" applyFont="1" applyBorder="1"/>
    <xf numFmtId="0" fontId="5" fillId="0" borderId="0" xfId="0" quotePrefix="1" applyFont="1"/>
    <xf numFmtId="0" fontId="6" fillId="0" borderId="4" xfId="0" applyFont="1" applyBorder="1" applyAlignment="1">
      <alignment horizontal="centerContinuous"/>
    </xf>
    <xf numFmtId="0" fontId="7" fillId="0" borderId="0" xfId="0" applyFont="1"/>
    <xf numFmtId="17" fontId="8" fillId="0" borderId="4" xfId="0" applyNumberFormat="1" applyFont="1" applyBorder="1" applyAlignment="1">
      <alignment horizontal="center" wrapText="1"/>
    </xf>
    <xf numFmtId="164" fontId="7" fillId="0" borderId="0" xfId="0" applyNumberFormat="1" applyFont="1"/>
    <xf numFmtId="164" fontId="7" fillId="0" borderId="1" xfId="1" applyNumberFormat="1" applyFont="1" applyBorder="1"/>
    <xf numFmtId="164" fontId="7" fillId="0" borderId="2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3" xfId="1" applyNumberFormat="1" applyFont="1" applyBorder="1" applyAlignment="1"/>
    <xf numFmtId="164" fontId="7" fillId="0" borderId="3" xfId="1" applyNumberFormat="1" applyFont="1" applyBorder="1" applyAlignment="1">
      <alignment vertical="center"/>
    </xf>
    <xf numFmtId="165" fontId="7" fillId="0" borderId="0" xfId="2" applyNumberFormat="1" applyFont="1"/>
    <xf numFmtId="164" fontId="7" fillId="0" borderId="4" xfId="1" applyNumberFormat="1" applyFont="1" applyBorder="1" applyAlignment="1">
      <alignment vertical="center"/>
    </xf>
    <xf numFmtId="164" fontId="7" fillId="0" borderId="5" xfId="1" applyNumberFormat="1" applyFont="1" applyBorder="1" applyAlignment="1">
      <alignment vertical="center"/>
    </xf>
    <xf numFmtId="164" fontId="7" fillId="0" borderId="5" xfId="0" applyNumberFormat="1" applyFont="1" applyBorder="1"/>
    <xf numFmtId="166" fontId="7" fillId="0" borderId="0" xfId="2" applyNumberFormat="1" applyFont="1"/>
    <xf numFmtId="0" fontId="7" fillId="0" borderId="0" xfId="0" applyFont="1" applyAlignment="1">
      <alignment horizontal="center"/>
    </xf>
    <xf numFmtId="10" fontId="3" fillId="0" borderId="0" xfId="2" applyNumberFormat="1" applyFont="1"/>
    <xf numFmtId="10" fontId="3" fillId="0" borderId="0" xfId="2" applyNumberFormat="1" applyFont="1" applyAlignment="1">
      <alignment vertical="center"/>
    </xf>
    <xf numFmtId="10" fontId="4" fillId="0" borderId="0" xfId="0" applyNumberFormat="1" applyFont="1"/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9" fillId="0" borderId="0" xfId="0" quotePrefix="1" applyFont="1"/>
    <xf numFmtId="0" fontId="2" fillId="0" borderId="4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PSB1_GROUPS.PSB.OR.PPW/REGULATN/ER/06_08%20Washington%20GRC/Models/WA%20RAM%20JUNE%202008%20G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v.%20Req.%20Models/WA%20RAM%20Dec%202009%20GRC%20-%20Supplemen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/>
      <sheetData sheetId="12"/>
      <sheetData sheetId="13"/>
      <sheetData sheetId="14"/>
      <sheetData sheetId="15"/>
      <sheetData sheetId="16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6">
          <cell r="C76">
            <v>64493174.138834439</v>
          </cell>
        </row>
        <row r="77">
          <cell r="C77">
            <v>138386468.17417011</v>
          </cell>
        </row>
        <row r="78">
          <cell r="C78">
            <v>-39903372.400949448</v>
          </cell>
        </row>
        <row r="80">
          <cell r="C80">
            <v>0</v>
          </cell>
        </row>
        <row r="81">
          <cell r="C81">
            <v>-39903372.400949448</v>
          </cell>
        </row>
        <row r="83">
          <cell r="C83">
            <v>-13966180.340332296</v>
          </cell>
        </row>
        <row r="188">
          <cell r="C188">
            <v>266100834.98999998</v>
          </cell>
        </row>
        <row r="189">
          <cell r="C189">
            <v>0</v>
          </cell>
        </row>
        <row r="190">
          <cell r="C190">
            <v>78723890.002297029</v>
          </cell>
        </row>
        <row r="191">
          <cell r="C191">
            <v>12554856.948306177</v>
          </cell>
        </row>
        <row r="192">
          <cell r="C192">
            <v>357379581.9406032</v>
          </cell>
        </row>
        <row r="195">
          <cell r="C195">
            <v>48371132.770529747</v>
          </cell>
        </row>
        <row r="196">
          <cell r="C196">
            <v>0</v>
          </cell>
        </row>
        <row r="197">
          <cell r="C197">
            <v>6349037.5511267083</v>
          </cell>
        </row>
        <row r="198">
          <cell r="C198">
            <v>125305885.00091264</v>
          </cell>
        </row>
        <row r="199">
          <cell r="C199">
            <v>25362553.335236829</v>
          </cell>
        </row>
        <row r="200">
          <cell r="C200">
            <v>13621606.721800074</v>
          </cell>
        </row>
        <row r="201">
          <cell r="C201">
            <v>8025975.3729733964</v>
          </cell>
        </row>
        <row r="202">
          <cell r="C202">
            <v>5423426.4819710292</v>
          </cell>
        </row>
        <row r="203">
          <cell r="C203">
            <v>0</v>
          </cell>
        </row>
        <row r="204">
          <cell r="C204">
            <v>12167262.867714064</v>
          </cell>
        </row>
        <row r="205">
          <cell r="C205">
            <v>244626880.10226449</v>
          </cell>
        </row>
        <row r="206">
          <cell r="C206">
            <v>36705844.209221087</v>
          </cell>
        </row>
        <row r="207">
          <cell r="C207">
            <v>4017010.1383138788</v>
          </cell>
        </row>
        <row r="208">
          <cell r="C208">
            <v>17744812.254208628</v>
          </cell>
        </row>
        <row r="209">
          <cell r="C209">
            <v>-13966180.340332296</v>
          </cell>
        </row>
        <row r="210">
          <cell r="C210">
            <v>0</v>
          </cell>
        </row>
        <row r="211">
          <cell r="C211">
            <v>22359798.153024439</v>
          </cell>
        </row>
        <row r="212">
          <cell r="C212">
            <v>0</v>
          </cell>
        </row>
        <row r="213">
          <cell r="C213">
            <v>-341244.31117613171</v>
          </cell>
        </row>
        <row r="214">
          <cell r="C214">
            <v>311146920.20552415</v>
          </cell>
        </row>
        <row r="216">
          <cell r="C216">
            <v>46232661.73507905</v>
          </cell>
        </row>
        <row r="219">
          <cell r="C219">
            <v>1398743840.7185168</v>
          </cell>
        </row>
        <row r="220">
          <cell r="C220">
            <v>37310.24459140328</v>
          </cell>
        </row>
        <row r="221">
          <cell r="C221">
            <v>6671729.2360731997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2850427.943054324</v>
          </cell>
        </row>
        <row r="225">
          <cell r="C225">
            <v>3524551.0469494397</v>
          </cell>
        </row>
        <row r="226">
          <cell r="C226">
            <v>7763142.7157643503</v>
          </cell>
        </row>
        <row r="227">
          <cell r="C227">
            <v>2159291.1506739343</v>
          </cell>
        </row>
        <row r="228">
          <cell r="C228">
            <v>2046740.5986772478</v>
          </cell>
        </row>
        <row r="229">
          <cell r="C229">
            <v>268576.60807565699</v>
          </cell>
        </row>
        <row r="230">
          <cell r="C230">
            <v>1424065610.2623763</v>
          </cell>
        </row>
        <row r="233">
          <cell r="C233">
            <v>-503192583.84775847</v>
          </cell>
        </row>
        <row r="234">
          <cell r="C234">
            <v>-34606345.321051545</v>
          </cell>
        </row>
        <row r="235">
          <cell r="C235">
            <v>-128569574.10448816</v>
          </cell>
        </row>
        <row r="236">
          <cell r="C236">
            <v>-1096753.183804</v>
          </cell>
        </row>
        <row r="237">
          <cell r="C237">
            <v>-334499.98611589998</v>
          </cell>
        </row>
        <row r="238">
          <cell r="C238">
            <v>0</v>
          </cell>
        </row>
        <row r="239">
          <cell r="C239">
            <v>-4865967.0740704359</v>
          </cell>
        </row>
        <row r="241">
          <cell r="C241">
            <v>-672665723.51728857</v>
          </cell>
        </row>
        <row r="243">
          <cell r="C243">
            <v>751399886.74508774</v>
          </cell>
        </row>
        <row r="246">
          <cell r="C246">
            <v>6.3973137599340105E-2</v>
          </cell>
          <cell r="D246">
            <v>-4.5167092738471998E-2</v>
          </cell>
        </row>
        <row r="249">
          <cell r="C249">
            <v>54626279.547771238</v>
          </cell>
        </row>
        <row r="251">
          <cell r="C251">
            <v>-4599793.2770370385</v>
          </cell>
        </row>
        <row r="252">
          <cell r="C252">
            <v>25236151.190422058</v>
          </cell>
        </row>
        <row r="261">
          <cell r="C261">
            <v>26511726.171938557</v>
          </cell>
        </row>
        <row r="271">
          <cell r="D271">
            <v>5664589.5200000107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D273">
            <v>0</v>
          </cell>
          <cell r="E273">
            <v>0</v>
          </cell>
          <cell r="F273">
            <v>-39683882.340323374</v>
          </cell>
          <cell r="G273">
            <v>0</v>
          </cell>
          <cell r="H273">
            <v>0</v>
          </cell>
          <cell r="I273">
            <v>0</v>
          </cell>
          <cell r="J273">
            <v>-69009.458875338576</v>
          </cell>
        </row>
        <row r="274">
          <cell r="D274">
            <v>-4126051.6996727935</v>
          </cell>
          <cell r="E274">
            <v>0</v>
          </cell>
          <cell r="F274">
            <v>1178569.3667911782</v>
          </cell>
          <cell r="G274">
            <v>0</v>
          </cell>
          <cell r="H274">
            <v>0</v>
          </cell>
          <cell r="I274">
            <v>-3000000</v>
          </cell>
          <cell r="J274">
            <v>5361.4349026870132</v>
          </cell>
        </row>
        <row r="275">
          <cell r="D275">
            <v>1538537.8203272172</v>
          </cell>
          <cell r="E275">
            <v>0</v>
          </cell>
          <cell r="F275">
            <v>-38505312.973532192</v>
          </cell>
          <cell r="G275">
            <v>0</v>
          </cell>
          <cell r="H275">
            <v>0</v>
          </cell>
          <cell r="I275">
            <v>-3000000</v>
          </cell>
          <cell r="J275">
            <v>-63648.023972651565</v>
          </cell>
        </row>
        <row r="278">
          <cell r="D278">
            <v>0</v>
          </cell>
          <cell r="E278">
            <v>63531.522219434832</v>
          </cell>
          <cell r="F278">
            <v>2890012.4014773984</v>
          </cell>
          <cell r="G278">
            <v>0</v>
          </cell>
          <cell r="H278">
            <v>0</v>
          </cell>
          <cell r="I278">
            <v>0</v>
          </cell>
          <cell r="J278">
            <v>-90724.57660061316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D280">
            <v>0</v>
          </cell>
          <cell r="E280">
            <v>27364.23314235971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-11271.310203687006</v>
          </cell>
        </row>
        <row r="281">
          <cell r="D281">
            <v>0</v>
          </cell>
          <cell r="E281">
            <v>-49971.818379299148</v>
          </cell>
          <cell r="F281">
            <v>-11302417.467723571</v>
          </cell>
          <cell r="G281">
            <v>0</v>
          </cell>
          <cell r="H281">
            <v>0</v>
          </cell>
          <cell r="I281">
            <v>0</v>
          </cell>
          <cell r="J281">
            <v>-201431.03311736949</v>
          </cell>
        </row>
        <row r="282">
          <cell r="D282">
            <v>-7394.9629479036066</v>
          </cell>
          <cell r="E282">
            <v>-89849.152093178607</v>
          </cell>
          <cell r="F282">
            <v>3336530.3943000822</v>
          </cell>
          <cell r="G282">
            <v>0</v>
          </cell>
          <cell r="H282">
            <v>0</v>
          </cell>
          <cell r="I282">
            <v>0</v>
          </cell>
          <cell r="J282">
            <v>-41998.329920637007</v>
          </cell>
        </row>
        <row r="283">
          <cell r="D283">
            <v>0</v>
          </cell>
          <cell r="E283">
            <v>98474.934809274215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D284">
            <v>0</v>
          </cell>
          <cell r="E284">
            <v>62199.501023949764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D285">
            <v>0</v>
          </cell>
          <cell r="E285">
            <v>-4856177.8771926202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D287">
            <v>0</v>
          </cell>
          <cell r="E287">
            <v>-1443747.5685319633</v>
          </cell>
          <cell r="F287">
            <v>0</v>
          </cell>
          <cell r="G287">
            <v>0</v>
          </cell>
          <cell r="H287">
            <v>0</v>
          </cell>
          <cell r="I287">
            <v>54303.537524919564</v>
          </cell>
          <cell r="J287">
            <v>0</v>
          </cell>
        </row>
        <row r="288">
          <cell r="D288">
            <v>-7394.9629479036066</v>
          </cell>
          <cell r="E288">
            <v>-6188176.225002042</v>
          </cell>
          <cell r="F288">
            <v>-5075874.6719460897</v>
          </cell>
          <cell r="G288">
            <v>0</v>
          </cell>
          <cell r="H288">
            <v>0</v>
          </cell>
          <cell r="I288">
            <v>54303.537524919564</v>
          </cell>
          <cell r="J288">
            <v>-345425.24984230666</v>
          </cell>
        </row>
        <row r="289">
          <cell r="D289">
            <v>0</v>
          </cell>
          <cell r="E289">
            <v>0</v>
          </cell>
          <cell r="F289">
            <v>-397232.00153080252</v>
          </cell>
          <cell r="G289">
            <v>0</v>
          </cell>
          <cell r="H289">
            <v>0</v>
          </cell>
          <cell r="I289">
            <v>-17990.552800000001</v>
          </cell>
          <cell r="J289">
            <v>-29238.355724457091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-351857.95314850612</v>
          </cell>
          <cell r="J290">
            <v>0</v>
          </cell>
        </row>
        <row r="291">
          <cell r="D291">
            <v>0</v>
          </cell>
          <cell r="E291">
            <v>0</v>
          </cell>
          <cell r="F291">
            <v>-42124.459304340671</v>
          </cell>
          <cell r="G291">
            <v>0</v>
          </cell>
          <cell r="H291">
            <v>-428616.54</v>
          </cell>
          <cell r="I291">
            <v>0</v>
          </cell>
          <cell r="J291">
            <v>0</v>
          </cell>
        </row>
        <row r="292">
          <cell r="D292">
            <v>-128384.24863978302</v>
          </cell>
          <cell r="E292">
            <v>2094922.2098692143</v>
          </cell>
          <cell r="F292">
            <v>-11672187.021707667</v>
          </cell>
          <cell r="G292">
            <v>0</v>
          </cell>
          <cell r="H292">
            <v>-4334467.5802177778</v>
          </cell>
          <cell r="I292">
            <v>4557.6634522470704</v>
          </cell>
          <cell r="J292">
            <v>108523.18217629296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D294">
            <v>816211.58385662246</v>
          </cell>
          <cell r="E294">
            <v>76920.836595007684</v>
          </cell>
          <cell r="F294">
            <v>136253.30590310734</v>
          </cell>
          <cell r="G294">
            <v>0</v>
          </cell>
          <cell r="H294">
            <v>3737965.5327728949</v>
          </cell>
          <cell r="I294">
            <v>-1043454.0756993192</v>
          </cell>
          <cell r="J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D296">
            <v>-237950.87274093495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34004.906666666662</v>
          </cell>
          <cell r="J296">
            <v>949.34680470370222</v>
          </cell>
        </row>
        <row r="297">
          <cell r="D297">
            <v>442481.49952800095</v>
          </cell>
          <cell r="E297">
            <v>-4016333.17853782</v>
          </cell>
          <cell r="F297">
            <v>-17051164.848585792</v>
          </cell>
          <cell r="G297">
            <v>0</v>
          </cell>
          <cell r="H297">
            <v>-1025118.5874448828</v>
          </cell>
          <cell r="I297">
            <v>-1320436.474003992</v>
          </cell>
          <cell r="J297">
            <v>-265191.07658576709</v>
          </cell>
        </row>
        <row r="299">
          <cell r="D299">
            <v>1096056.3207992162</v>
          </cell>
          <cell r="E299">
            <v>4016333.17853782</v>
          </cell>
          <cell r="F299">
            <v>-21454148.124946401</v>
          </cell>
          <cell r="G299">
            <v>0</v>
          </cell>
          <cell r="H299">
            <v>1025118.5874448828</v>
          </cell>
          <cell r="I299">
            <v>-1679563.525996008</v>
          </cell>
          <cell r="J299">
            <v>201543.05261311552</v>
          </cell>
        </row>
        <row r="302">
          <cell r="D302">
            <v>0</v>
          </cell>
          <cell r="E302">
            <v>0</v>
          </cell>
          <cell r="F302">
            <v>-26125927.969872698</v>
          </cell>
          <cell r="G302">
            <v>0</v>
          </cell>
          <cell r="H302">
            <v>0</v>
          </cell>
          <cell r="I302">
            <v>53172845.041649356</v>
          </cell>
          <cell r="J302">
            <v>-1161846.8837236031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D304">
            <v>0</v>
          </cell>
          <cell r="E304">
            <v>-637047.28166666592</v>
          </cell>
          <cell r="F304">
            <v>0</v>
          </cell>
          <cell r="G304">
            <v>0</v>
          </cell>
          <cell r="H304">
            <v>0</v>
          </cell>
          <cell r="I304">
            <v>13628652.354361463</v>
          </cell>
          <cell r="J304">
            <v>-909.00754916836752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-2850427.9619466118</v>
          </cell>
          <cell r="J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2033952.2560125524</v>
          </cell>
          <cell r="J308">
            <v>-3595.335989266634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2018177.8990736436</v>
          </cell>
          <cell r="J309">
            <v>-3545.2505568028428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8945812.341932185</v>
          </cell>
          <cell r="J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-268576.60836182453</v>
          </cell>
          <cell r="J312">
            <v>0</v>
          </cell>
        </row>
        <row r="313">
          <cell r="D313">
            <v>0</v>
          </cell>
          <cell r="E313">
            <v>-637047.28166666592</v>
          </cell>
          <cell r="F313">
            <v>-26125927.969872698</v>
          </cell>
          <cell r="G313">
            <v>0</v>
          </cell>
          <cell r="H313">
            <v>0</v>
          </cell>
          <cell r="I313">
            <v>76680435.322720751</v>
          </cell>
          <cell r="J313">
            <v>-1169896.4778188409</v>
          </cell>
        </row>
        <row r="316">
          <cell r="D316">
            <v>0</v>
          </cell>
          <cell r="E316">
            <v>0</v>
          </cell>
          <cell r="F316">
            <v>16010762.339428132</v>
          </cell>
          <cell r="G316">
            <v>-264083.87465224485</v>
          </cell>
          <cell r="H316">
            <v>0</v>
          </cell>
          <cell r="I316">
            <v>-23449722.352869298</v>
          </cell>
          <cell r="J316">
            <v>379367.88981529564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D318">
            <v>4352244.3899401119</v>
          </cell>
          <cell r="E318">
            <v>803076.85179575416</v>
          </cell>
          <cell r="F318">
            <v>1810649.4576148225</v>
          </cell>
          <cell r="G318">
            <v>0</v>
          </cell>
          <cell r="H318">
            <v>-14745818.04079441</v>
          </cell>
          <cell r="I318">
            <v>-4239941.0026116502</v>
          </cell>
          <cell r="J318">
            <v>0</v>
          </cell>
        </row>
        <row r="319">
          <cell r="D319">
            <v>0</v>
          </cell>
          <cell r="E319">
            <v>0</v>
          </cell>
          <cell r="F319">
            <v>144385.82344165733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23142.536575635779</v>
          </cell>
          <cell r="J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-2980495.6783333328</v>
          </cell>
          <cell r="J321">
            <v>0</v>
          </cell>
        </row>
        <row r="322">
          <cell r="D322">
            <v>-4218445.3037073184</v>
          </cell>
          <cell r="E322">
            <v>0</v>
          </cell>
          <cell r="F322">
            <v>-212582.87396787116</v>
          </cell>
          <cell r="G322">
            <v>0</v>
          </cell>
          <cell r="H322">
            <v>0</v>
          </cell>
          <cell r="I322">
            <v>1185108.7951282924</v>
          </cell>
          <cell r="J322">
            <v>7456.7769102435559</v>
          </cell>
        </row>
        <row r="324">
          <cell r="D324">
            <v>133799.08623279352</v>
          </cell>
          <cell r="E324">
            <v>803076.85179575416</v>
          </cell>
          <cell r="F324">
            <v>17753214.746516742</v>
          </cell>
          <cell r="G324">
            <v>-264083.87465224485</v>
          </cell>
          <cell r="H324">
            <v>-14745818.04079441</v>
          </cell>
          <cell r="I324">
            <v>-29461907.70211035</v>
          </cell>
          <cell r="J324">
            <v>386824.66672553919</v>
          </cell>
        </row>
        <row r="326">
          <cell r="D326">
            <v>133799.08623279352</v>
          </cell>
          <cell r="E326">
            <v>166029.57012908824</v>
          </cell>
          <cell r="F326">
            <v>-8372713.2233559564</v>
          </cell>
          <cell r="G326">
            <v>-264083.87465224485</v>
          </cell>
          <cell r="H326">
            <v>-14745818.04079441</v>
          </cell>
          <cell r="I326">
            <v>47218527.620610401</v>
          </cell>
          <cell r="J326">
            <v>-783071.81109330175</v>
          </cell>
        </row>
        <row r="329">
          <cell r="D329">
            <v>2.778256863222861E-3</v>
          </cell>
          <cell r="E329">
            <v>1.0231019053119864E-2</v>
          </cell>
          <cell r="F329">
            <v>-5.4089532135311841E-2</v>
          </cell>
          <cell r="G329">
            <v>4.1520585523632803E-5</v>
          </cell>
          <cell r="H329">
            <v>5.034981592239321E-3</v>
          </cell>
          <cell r="I329">
            <v>-1.1019169946595513E-2</v>
          </cell>
          <cell r="J329">
            <v>6.3856490656231946E-4</v>
          </cell>
        </row>
        <row r="330">
          <cell r="D330">
            <v>-1750173.3835700478</v>
          </cell>
          <cell r="E330">
            <v>-6456872.8018149547</v>
          </cell>
          <cell r="F330">
            <v>33483680.457699094</v>
          </cell>
          <cell r="G330">
            <v>-35530.417413043207</v>
          </cell>
          <cell r="H330">
            <v>-3637671.504238138</v>
          </cell>
          <cell r="I330">
            <v>9062380.9923774209</v>
          </cell>
          <cell r="J330">
            <v>-430488.54884541675</v>
          </cell>
        </row>
        <row r="335">
          <cell r="D335">
            <v>1783883.6560160555</v>
          </cell>
          <cell r="E335">
            <v>6188176.225002042</v>
          </cell>
          <cell r="F335">
            <v>-32990081.840750966</v>
          </cell>
          <cell r="G335">
            <v>0</v>
          </cell>
          <cell r="H335">
            <v>428616.54</v>
          </cell>
          <cell r="I335">
            <v>-2718459.9382430799</v>
          </cell>
          <cell r="J335">
            <v>310066.23478940851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217013.20626896209</v>
          </cell>
          <cell r="I337">
            <v>0</v>
          </cell>
          <cell r="J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-3514878.6273604259</v>
          </cell>
          <cell r="I338">
            <v>0</v>
          </cell>
          <cell r="J338">
            <v>0</v>
          </cell>
        </row>
        <row r="339">
          <cell r="D339">
            <v>-1624238.6427268351</v>
          </cell>
          <cell r="E339">
            <v>-637047</v>
          </cell>
          <cell r="F339">
            <v>-449420.00153080252</v>
          </cell>
          <cell r="G339">
            <v>0</v>
          </cell>
          <cell r="H339">
            <v>0</v>
          </cell>
          <cell r="I339">
            <v>2193195.2457913472</v>
          </cell>
          <cell r="J339">
            <v>0</v>
          </cell>
        </row>
        <row r="340">
          <cell r="D340">
            <v>526457.15226003109</v>
          </cell>
          <cell r="E340">
            <v>-434362.80319571274</v>
          </cell>
          <cell r="F340">
            <v>-90396.065974144673</v>
          </cell>
          <cell r="G340">
            <v>0</v>
          </cell>
          <cell r="H340">
            <v>0</v>
          </cell>
          <cell r="I340">
            <v>-538286.5880295817</v>
          </cell>
          <cell r="J340">
            <v>0</v>
          </cell>
        </row>
        <row r="341">
          <cell r="D341">
            <v>-366812.13897081069</v>
          </cell>
          <cell r="E341">
            <v>5985492.0281977551</v>
          </cell>
          <cell r="F341">
            <v>-33349105.776307624</v>
          </cell>
          <cell r="G341">
            <v>0</v>
          </cell>
          <cell r="H341">
            <v>3726481.9610914639</v>
          </cell>
          <cell r="I341">
            <v>13021.895577849005</v>
          </cell>
          <cell r="J341">
            <v>310066.23478940851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D344">
            <v>-366812.13897081069</v>
          </cell>
          <cell r="E344">
            <v>5985492.0281977551</v>
          </cell>
          <cell r="F344">
            <v>-33349105.776307624</v>
          </cell>
          <cell r="G344">
            <v>0</v>
          </cell>
          <cell r="H344">
            <v>3726481.9610914639</v>
          </cell>
          <cell r="I344">
            <v>13021.895577849005</v>
          </cell>
          <cell r="J344">
            <v>310066.23478940851</v>
          </cell>
        </row>
        <row r="346">
          <cell r="D346">
            <v>-128384.24863978302</v>
          </cell>
          <cell r="E346">
            <v>2094922.2098692143</v>
          </cell>
          <cell r="F346">
            <v>-11672187.021707667</v>
          </cell>
          <cell r="G346">
            <v>0</v>
          </cell>
          <cell r="H346">
            <v>-4334467.5802177778</v>
          </cell>
          <cell r="I346">
            <v>4557.6634522470704</v>
          </cell>
          <cell r="J346">
            <v>108523.18217629296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tabSelected="1" zoomScaleNormal="100" workbookViewId="0">
      <selection activeCell="B36" sqref="B36"/>
    </sheetView>
  </sheetViews>
  <sheetFormatPr defaultRowHeight="11.25"/>
  <cols>
    <col min="1" max="1" width="3.42578125" style="1" customWidth="1"/>
    <col min="2" max="2" width="30.42578125" style="1" customWidth="1"/>
    <col min="3" max="3" width="12.28515625" style="1" customWidth="1"/>
    <col min="4" max="4" width="3.28515625" style="1" customWidth="1"/>
    <col min="5" max="9" width="11.85546875" style="1" customWidth="1"/>
    <col min="10" max="11" width="12.85546875" style="1" customWidth="1"/>
    <col min="12" max="12" width="5.28515625" style="1" customWidth="1"/>
    <col min="13" max="13" width="11.85546875" style="1" customWidth="1"/>
    <col min="14" max="14" width="3.140625" style="1" customWidth="1"/>
    <col min="15" max="15" width="11.85546875" style="1" customWidth="1"/>
    <col min="16" max="16" width="11.85546875" style="40" hidden="1" customWidth="1"/>
    <col min="17" max="17" width="0" style="40" hidden="1" customWidth="1"/>
    <col min="18" max="16384" width="9.140625" style="1"/>
  </cols>
  <sheetData>
    <row r="1" spans="1:18" ht="12">
      <c r="A1" s="59" t="s">
        <v>81</v>
      </c>
      <c r="B1" s="60"/>
      <c r="E1" s="58"/>
      <c r="F1" s="58"/>
      <c r="G1" s="58"/>
      <c r="H1" s="58"/>
      <c r="I1" s="58"/>
      <c r="J1" s="64"/>
      <c r="K1" s="58"/>
      <c r="L1" s="58"/>
      <c r="M1" s="58"/>
      <c r="N1" s="58"/>
      <c r="O1" s="58"/>
    </row>
    <row r="2" spans="1:18" ht="12">
      <c r="A2" s="66" t="s">
        <v>87</v>
      </c>
      <c r="B2" s="67"/>
      <c r="E2" s="58"/>
      <c r="F2" s="58"/>
      <c r="G2" s="58"/>
      <c r="H2" s="58"/>
      <c r="I2" s="58"/>
      <c r="J2" s="64"/>
      <c r="K2" s="58"/>
      <c r="L2" s="58"/>
      <c r="M2" s="58"/>
      <c r="N2" s="58"/>
      <c r="O2" s="58"/>
    </row>
    <row r="3" spans="1:18" ht="12">
      <c r="A3" s="66" t="s">
        <v>88</v>
      </c>
      <c r="B3" s="6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8" ht="12">
      <c r="A4" s="61" t="s">
        <v>89</v>
      </c>
      <c r="B4" s="60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8" ht="12.75">
      <c r="A5" s="3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8">
      <c r="A6" s="31"/>
      <c r="C6" s="31"/>
      <c r="K6" s="65" t="s">
        <v>90</v>
      </c>
      <c r="L6" s="63"/>
      <c r="M6" s="63"/>
      <c r="N6" s="26"/>
      <c r="O6" s="26"/>
      <c r="P6" s="26"/>
      <c r="Q6" s="26"/>
      <c r="R6" s="26"/>
    </row>
    <row r="7" spans="1:18">
      <c r="C7" s="39"/>
      <c r="D7" s="2"/>
      <c r="E7" s="62" t="s">
        <v>90</v>
      </c>
      <c r="F7" s="63"/>
      <c r="G7" s="63"/>
      <c r="H7" s="63"/>
      <c r="I7" s="35"/>
      <c r="J7" s="35"/>
      <c r="M7" s="34" t="s">
        <v>79</v>
      </c>
      <c r="P7" s="54" t="s">
        <v>86</v>
      </c>
    </row>
    <row r="8" spans="1:18">
      <c r="C8" s="34"/>
      <c r="D8" s="2"/>
      <c r="E8" s="34" t="s">
        <v>63</v>
      </c>
      <c r="F8" s="34" t="s">
        <v>65</v>
      </c>
      <c r="G8" s="34" t="s">
        <v>67</v>
      </c>
      <c r="H8" s="34" t="s">
        <v>69</v>
      </c>
      <c r="I8" s="34" t="s">
        <v>71</v>
      </c>
      <c r="J8" s="34" t="s">
        <v>73</v>
      </c>
      <c r="K8" s="34" t="s">
        <v>76</v>
      </c>
      <c r="L8" s="2"/>
      <c r="M8" s="34" t="s">
        <v>77</v>
      </c>
      <c r="P8" s="40" t="s">
        <v>83</v>
      </c>
    </row>
    <row r="9" spans="1:18" ht="45">
      <c r="C9" s="33" t="s">
        <v>82</v>
      </c>
      <c r="D9" s="3"/>
      <c r="E9" s="33" t="s">
        <v>64</v>
      </c>
      <c r="F9" s="33" t="s">
        <v>66</v>
      </c>
      <c r="G9" s="33" t="s">
        <v>68</v>
      </c>
      <c r="H9" s="33" t="s">
        <v>70</v>
      </c>
      <c r="I9" s="33" t="s">
        <v>72</v>
      </c>
      <c r="J9" s="33" t="s">
        <v>74</v>
      </c>
      <c r="K9" s="33" t="s">
        <v>75</v>
      </c>
      <c r="L9" s="3"/>
      <c r="M9" s="33" t="s">
        <v>78</v>
      </c>
      <c r="O9" s="33" t="s">
        <v>85</v>
      </c>
      <c r="P9" s="41" t="s">
        <v>84</v>
      </c>
    </row>
    <row r="10" spans="1:18">
      <c r="A10" s="4">
        <v>1</v>
      </c>
      <c r="B10" s="4" t="s">
        <v>0</v>
      </c>
    </row>
    <row r="11" spans="1:18">
      <c r="A11" s="4">
        <v>2</v>
      </c>
      <c r="B11" s="4" t="s">
        <v>1</v>
      </c>
      <c r="C11" s="20">
        <f>[2]Results!C188</f>
        <v>266100834.98999998</v>
      </c>
      <c r="D11" s="8"/>
      <c r="E11" s="20">
        <f>[2]Results!$D$271</f>
        <v>5664589.5200000107</v>
      </c>
      <c r="F11" s="20">
        <f>[2]Results!$E$271</f>
        <v>0</v>
      </c>
      <c r="G11" s="20">
        <f>[2]Results!$F$271</f>
        <v>0</v>
      </c>
      <c r="H11" s="20">
        <f>[2]Results!$G$271</f>
        <v>0</v>
      </c>
      <c r="I11" s="20">
        <f>[2]Results!$H$271</f>
        <v>0</v>
      </c>
      <c r="J11" s="20">
        <f>[2]Results!$I$271</f>
        <v>0</v>
      </c>
      <c r="K11" s="20">
        <f>[2]Results!$J$271</f>
        <v>0</v>
      </c>
      <c r="M11" s="20">
        <f>SUM(E11:L11)</f>
        <v>5664589.5200000107</v>
      </c>
      <c r="O11" s="32">
        <f>+C11+M11</f>
        <v>271765424.50999999</v>
      </c>
      <c r="P11" s="42">
        <v>271765424.50999999</v>
      </c>
      <c r="Q11" s="42">
        <f>O11-P11</f>
        <v>0</v>
      </c>
    </row>
    <row r="12" spans="1:18">
      <c r="A12" s="4">
        <v>3</v>
      </c>
      <c r="B12" s="4" t="s">
        <v>2</v>
      </c>
      <c r="C12" s="20">
        <f>[2]Results!C189</f>
        <v>0</v>
      </c>
      <c r="D12" s="8"/>
      <c r="E12" s="20">
        <f>[2]Results!$D$272</f>
        <v>0</v>
      </c>
      <c r="F12" s="20">
        <f>[2]Results!$E$272</f>
        <v>0</v>
      </c>
      <c r="G12" s="20">
        <f>[2]Results!$F$272</f>
        <v>0</v>
      </c>
      <c r="H12" s="20">
        <f>[2]Results!$G$272</f>
        <v>0</v>
      </c>
      <c r="I12" s="20">
        <f>[2]Results!$H$272</f>
        <v>0</v>
      </c>
      <c r="J12" s="20">
        <f>[2]Results!$I$272</f>
        <v>0</v>
      </c>
      <c r="K12" s="20">
        <f>[2]Results!$J$272</f>
        <v>0</v>
      </c>
      <c r="M12" s="20">
        <f>SUM(E12:L12)</f>
        <v>0</v>
      </c>
      <c r="O12" s="32">
        <f>+C12+M12</f>
        <v>0</v>
      </c>
      <c r="P12" s="42">
        <v>0</v>
      </c>
      <c r="Q12" s="42">
        <f t="shared" ref="Q12:Q66" si="0">O12-P12</f>
        <v>0</v>
      </c>
    </row>
    <row r="13" spans="1:18">
      <c r="A13" s="4">
        <v>4</v>
      </c>
      <c r="B13" s="4" t="s">
        <v>3</v>
      </c>
      <c r="C13" s="20">
        <f>[2]Results!C190</f>
        <v>78723890.002297029</v>
      </c>
      <c r="D13" s="8"/>
      <c r="E13" s="20">
        <f>[2]Results!$D$273</f>
        <v>0</v>
      </c>
      <c r="F13" s="20">
        <f>[2]Results!$E$273</f>
        <v>0</v>
      </c>
      <c r="G13" s="20">
        <f>[2]Results!$F$273</f>
        <v>-39683882.340323374</v>
      </c>
      <c r="H13" s="20">
        <f>[2]Results!$G$273</f>
        <v>0</v>
      </c>
      <c r="I13" s="20">
        <f>[2]Results!$H$273</f>
        <v>0</v>
      </c>
      <c r="J13" s="20">
        <f>[2]Results!$I$273</f>
        <v>0</v>
      </c>
      <c r="K13" s="20">
        <f>[2]Results!$J$273</f>
        <v>-69009.458875338576</v>
      </c>
      <c r="M13" s="20">
        <f>SUM(E13:L13)</f>
        <v>-39752891.799198709</v>
      </c>
      <c r="O13" s="32">
        <f>+C13+M13</f>
        <v>38970998.203098319</v>
      </c>
      <c r="P13" s="42">
        <v>38970998.203098312</v>
      </c>
      <c r="Q13" s="42">
        <f t="shared" si="0"/>
        <v>0</v>
      </c>
    </row>
    <row r="14" spans="1:18">
      <c r="A14" s="4">
        <v>5</v>
      </c>
      <c r="B14" s="4" t="s">
        <v>4</v>
      </c>
      <c r="C14" s="20">
        <f>[2]Results!C191</f>
        <v>12554856.948306177</v>
      </c>
      <c r="D14" s="8"/>
      <c r="E14" s="20">
        <f>[2]Results!$D$274</f>
        <v>-4126051.6996727935</v>
      </c>
      <c r="F14" s="20">
        <f>[2]Results!$E$274</f>
        <v>0</v>
      </c>
      <c r="G14" s="20">
        <f>[2]Results!$F$274</f>
        <v>1178569.3667911782</v>
      </c>
      <c r="H14" s="20">
        <f>[2]Results!$G$274</f>
        <v>0</v>
      </c>
      <c r="I14" s="20">
        <f>[2]Results!$H$274</f>
        <v>0</v>
      </c>
      <c r="J14" s="20">
        <f>[2]Results!$I$274</f>
        <v>-3000000</v>
      </c>
      <c r="K14" s="20">
        <f>[2]Results!$J$274</f>
        <v>5361.4349026870132</v>
      </c>
      <c r="M14" s="20">
        <f>SUM(E14:L14)</f>
        <v>-5942120.8979789289</v>
      </c>
      <c r="O14" s="32">
        <f>+C14+M14</f>
        <v>6612736.0503272479</v>
      </c>
      <c r="P14" s="42">
        <v>6612736.0503272489</v>
      </c>
      <c r="Q14" s="42">
        <f t="shared" si="0"/>
        <v>0</v>
      </c>
    </row>
    <row r="15" spans="1:18">
      <c r="A15" s="4">
        <v>6</v>
      </c>
      <c r="B15" s="4" t="s">
        <v>5</v>
      </c>
      <c r="C15" s="21">
        <f>[2]Results!C192</f>
        <v>357379581.9406032</v>
      </c>
      <c r="D15" s="15"/>
      <c r="E15" s="21">
        <f>[2]Results!$D$275</f>
        <v>1538537.8203272172</v>
      </c>
      <c r="F15" s="21">
        <f>[2]Results!$E$275</f>
        <v>0</v>
      </c>
      <c r="G15" s="21">
        <f>[2]Results!$F$275</f>
        <v>-38505312.973532192</v>
      </c>
      <c r="H15" s="21">
        <f>[2]Results!$G$275</f>
        <v>0</v>
      </c>
      <c r="I15" s="21">
        <f>[2]Results!$H$275</f>
        <v>0</v>
      </c>
      <c r="J15" s="21">
        <f>[2]Results!$I$275</f>
        <v>-3000000</v>
      </c>
      <c r="K15" s="21">
        <f>[2]Results!$J$275</f>
        <v>-63648.023972651565</v>
      </c>
      <c r="M15" s="21">
        <f>SUM(E15:L15)</f>
        <v>-40030423.17717763</v>
      </c>
      <c r="O15" s="21">
        <f>SUM(O11:O14)</f>
        <v>317349158.76342553</v>
      </c>
      <c r="P15" s="43">
        <v>317349158.76342553</v>
      </c>
      <c r="Q15" s="42">
        <f t="shared" si="0"/>
        <v>0</v>
      </c>
    </row>
    <row r="16" spans="1:18" ht="12.75">
      <c r="A16" s="4">
        <v>7</v>
      </c>
      <c r="B16" s="4"/>
      <c r="C16"/>
      <c r="D16" s="8"/>
      <c r="E16"/>
      <c r="F16"/>
      <c r="G16"/>
      <c r="H16"/>
      <c r="I16"/>
      <c r="J16"/>
      <c r="K16"/>
      <c r="M16"/>
      <c r="Q16" s="42">
        <f t="shared" si="0"/>
        <v>0</v>
      </c>
    </row>
    <row r="17" spans="1:17" ht="12.75">
      <c r="A17" s="4">
        <v>8</v>
      </c>
      <c r="B17" s="4" t="s">
        <v>6</v>
      </c>
      <c r="C17"/>
      <c r="D17" s="8"/>
      <c r="E17"/>
      <c r="F17"/>
      <c r="G17"/>
      <c r="H17"/>
      <c r="I17"/>
      <c r="J17"/>
      <c r="K17"/>
      <c r="M17"/>
      <c r="Q17" s="42">
        <f t="shared" si="0"/>
        <v>0</v>
      </c>
    </row>
    <row r="18" spans="1:17">
      <c r="A18" s="4">
        <v>9</v>
      </c>
      <c r="B18" s="4" t="s">
        <v>7</v>
      </c>
      <c r="C18" s="20">
        <f>[2]Results!C195</f>
        <v>48371132.770529747</v>
      </c>
      <c r="D18" s="8"/>
      <c r="E18" s="20">
        <f>[2]Results!$D$278</f>
        <v>0</v>
      </c>
      <c r="F18" s="20">
        <f>[2]Results!$E$278</f>
        <v>63531.522219434832</v>
      </c>
      <c r="G18" s="20">
        <f>[2]Results!$F$278</f>
        <v>2890012.4014773984</v>
      </c>
      <c r="H18" s="20">
        <f>[2]Results!$G$278</f>
        <v>0</v>
      </c>
      <c r="I18" s="20">
        <f>[2]Results!$H$278</f>
        <v>0</v>
      </c>
      <c r="J18" s="20">
        <f>[2]Results!$I$278</f>
        <v>0</v>
      </c>
      <c r="K18" s="20">
        <f>[2]Results!$J$278</f>
        <v>-90724.57660061316</v>
      </c>
      <c r="M18" s="20">
        <f t="shared" ref="M18:M37" si="1">SUM(E18:L18)</f>
        <v>2862819.3470962201</v>
      </c>
      <c r="O18" s="32">
        <f t="shared" ref="O18:O27" si="2">+C18+M18</f>
        <v>51233952.117625967</v>
      </c>
      <c r="P18" s="42">
        <v>51233952.117625967</v>
      </c>
      <c r="Q18" s="42">
        <f t="shared" si="0"/>
        <v>0</v>
      </c>
    </row>
    <row r="19" spans="1:17">
      <c r="A19" s="4">
        <v>10</v>
      </c>
      <c r="B19" s="4" t="s">
        <v>8</v>
      </c>
      <c r="C19" s="20">
        <f>[2]Results!C196</f>
        <v>0</v>
      </c>
      <c r="D19" s="8"/>
      <c r="E19" s="20">
        <f>[2]Results!$D$279</f>
        <v>0</v>
      </c>
      <c r="F19" s="20">
        <f>[2]Results!$E$279</f>
        <v>0</v>
      </c>
      <c r="G19" s="20">
        <f>[2]Results!$F$279</f>
        <v>0</v>
      </c>
      <c r="H19" s="20">
        <f>[2]Results!$G$279</f>
        <v>0</v>
      </c>
      <c r="I19" s="20">
        <f>[2]Results!$H$279</f>
        <v>0</v>
      </c>
      <c r="J19" s="20">
        <f>[2]Results!$I$279</f>
        <v>0</v>
      </c>
      <c r="K19" s="20">
        <f>[2]Results!$J$279</f>
        <v>0</v>
      </c>
      <c r="M19" s="20">
        <f t="shared" si="1"/>
        <v>0</v>
      </c>
      <c r="O19" s="32">
        <f t="shared" si="2"/>
        <v>0</v>
      </c>
      <c r="P19" s="42">
        <v>0</v>
      </c>
      <c r="Q19" s="42">
        <f t="shared" si="0"/>
        <v>0</v>
      </c>
    </row>
    <row r="20" spans="1:17">
      <c r="A20" s="5">
        <v>11</v>
      </c>
      <c r="B20" s="4" t="s">
        <v>9</v>
      </c>
      <c r="C20" s="20">
        <f>[2]Results!C197</f>
        <v>6349037.5511267083</v>
      </c>
      <c r="D20" s="8"/>
      <c r="E20" s="20">
        <f>[2]Results!$D$280</f>
        <v>0</v>
      </c>
      <c r="F20" s="20">
        <f>[2]Results!$E$280</f>
        <v>27364.23314235971</v>
      </c>
      <c r="G20" s="20">
        <f>[2]Results!$F$280</f>
        <v>0</v>
      </c>
      <c r="H20" s="20">
        <f>[2]Results!$G$280</f>
        <v>0</v>
      </c>
      <c r="I20" s="20">
        <f>[2]Results!$H$280</f>
        <v>0</v>
      </c>
      <c r="J20" s="20">
        <f>[2]Results!$I$280</f>
        <v>0</v>
      </c>
      <c r="K20" s="20">
        <f>[2]Results!$J$280</f>
        <v>-11271.310203687006</v>
      </c>
      <c r="M20" s="20">
        <f t="shared" si="1"/>
        <v>16092.922938672704</v>
      </c>
      <c r="O20" s="32">
        <f t="shared" si="2"/>
        <v>6365130.4740653811</v>
      </c>
      <c r="P20" s="42">
        <v>6365130.4740653811</v>
      </c>
      <c r="Q20" s="42">
        <f t="shared" si="0"/>
        <v>0</v>
      </c>
    </row>
    <row r="21" spans="1:17">
      <c r="A21" s="4">
        <v>12</v>
      </c>
      <c r="B21" s="4" t="s">
        <v>10</v>
      </c>
      <c r="C21" s="20">
        <f>[2]Results!C198</f>
        <v>125305885.00091264</v>
      </c>
      <c r="D21" s="8"/>
      <c r="E21" s="20">
        <f>[2]Results!$D$281</f>
        <v>0</v>
      </c>
      <c r="F21" s="20">
        <f>[2]Results!$E$281</f>
        <v>-49971.818379299148</v>
      </c>
      <c r="G21" s="20">
        <f>[2]Results!$F$281</f>
        <v>-11302417.467723571</v>
      </c>
      <c r="H21" s="20">
        <f>[2]Results!$G$281</f>
        <v>0</v>
      </c>
      <c r="I21" s="20">
        <f>[2]Results!$H$281</f>
        <v>0</v>
      </c>
      <c r="J21" s="20">
        <f>[2]Results!$I$281</f>
        <v>0</v>
      </c>
      <c r="K21" s="20">
        <f>[2]Results!$J$281</f>
        <v>-201431.03311736949</v>
      </c>
      <c r="M21" s="20">
        <f t="shared" si="1"/>
        <v>-11553820.319220239</v>
      </c>
      <c r="O21" s="32">
        <f t="shared" si="2"/>
        <v>113752064.68169239</v>
      </c>
      <c r="P21" s="42">
        <v>113752064.68169239</v>
      </c>
      <c r="Q21" s="42">
        <f t="shared" si="0"/>
        <v>0</v>
      </c>
    </row>
    <row r="22" spans="1:17">
      <c r="A22" s="4">
        <v>13</v>
      </c>
      <c r="B22" s="4" t="s">
        <v>11</v>
      </c>
      <c r="C22" s="20">
        <f>[2]Results!C199</f>
        <v>25362553.335236829</v>
      </c>
      <c r="D22" s="8"/>
      <c r="E22" s="20">
        <f>[2]Results!$D$282</f>
        <v>-7394.9629479036066</v>
      </c>
      <c r="F22" s="20">
        <f>[2]Results!$E$282</f>
        <v>-89849.152093178607</v>
      </c>
      <c r="G22" s="20">
        <f>[2]Results!$F$282</f>
        <v>3336530.3943000822</v>
      </c>
      <c r="H22" s="20">
        <f>[2]Results!$G$282</f>
        <v>0</v>
      </c>
      <c r="I22" s="20">
        <f>[2]Results!$H$282</f>
        <v>0</v>
      </c>
      <c r="J22" s="20">
        <f>[2]Results!$I$282</f>
        <v>0</v>
      </c>
      <c r="K22" s="20">
        <f>[2]Results!$J$282</f>
        <v>-41998.329920637007</v>
      </c>
      <c r="M22" s="20">
        <f t="shared" si="1"/>
        <v>3197287.949338363</v>
      </c>
      <c r="O22" s="32">
        <f t="shared" si="2"/>
        <v>28559841.28457519</v>
      </c>
      <c r="P22" s="42">
        <v>28559841.28457519</v>
      </c>
      <c r="Q22" s="42">
        <f t="shared" si="0"/>
        <v>0</v>
      </c>
    </row>
    <row r="23" spans="1:17">
      <c r="A23" s="4">
        <v>14</v>
      </c>
      <c r="B23" s="4" t="s">
        <v>12</v>
      </c>
      <c r="C23" s="20">
        <f>[2]Results!C200</f>
        <v>13621606.721800074</v>
      </c>
      <c r="D23" s="8"/>
      <c r="E23" s="20">
        <f>[2]Results!$D$283</f>
        <v>0</v>
      </c>
      <c r="F23" s="20">
        <f>[2]Results!$E$283</f>
        <v>98474.934809274215</v>
      </c>
      <c r="G23" s="20">
        <f>[2]Results!$F$283</f>
        <v>0</v>
      </c>
      <c r="H23" s="20">
        <f>[2]Results!$G$283</f>
        <v>0</v>
      </c>
      <c r="I23" s="20">
        <f>[2]Results!$H$283</f>
        <v>0</v>
      </c>
      <c r="J23" s="20">
        <f>[2]Results!$I$283</f>
        <v>0</v>
      </c>
      <c r="K23" s="20">
        <f>[2]Results!$J$283</f>
        <v>0</v>
      </c>
      <c r="M23" s="20">
        <f t="shared" si="1"/>
        <v>98474.934809274215</v>
      </c>
      <c r="O23" s="32">
        <f t="shared" si="2"/>
        <v>13720081.656609349</v>
      </c>
      <c r="P23" s="42">
        <v>13720081.656609347</v>
      </c>
      <c r="Q23" s="42">
        <f t="shared" si="0"/>
        <v>0</v>
      </c>
    </row>
    <row r="24" spans="1:17">
      <c r="A24" s="4">
        <v>15</v>
      </c>
      <c r="B24" s="4" t="s">
        <v>13</v>
      </c>
      <c r="C24" s="20">
        <f>[2]Results!C201</f>
        <v>8025975.3729733964</v>
      </c>
      <c r="D24" s="8"/>
      <c r="E24" s="20">
        <f>[2]Results!$D$284</f>
        <v>0</v>
      </c>
      <c r="F24" s="20">
        <f>[2]Results!$E$284</f>
        <v>62199.501023949764</v>
      </c>
      <c r="G24" s="20">
        <f>[2]Results!$F$284</f>
        <v>0</v>
      </c>
      <c r="H24" s="20">
        <f>[2]Results!$G$284</f>
        <v>0</v>
      </c>
      <c r="I24" s="20">
        <f>[2]Results!$H$284</f>
        <v>0</v>
      </c>
      <c r="J24" s="20">
        <f>[2]Results!$I$284</f>
        <v>0</v>
      </c>
      <c r="K24" s="20">
        <f>[2]Results!$J$284</f>
        <v>0</v>
      </c>
      <c r="M24" s="20">
        <f t="shared" si="1"/>
        <v>62199.501023949764</v>
      </c>
      <c r="O24" s="32">
        <f t="shared" si="2"/>
        <v>8088174.8739973465</v>
      </c>
      <c r="P24" s="42">
        <v>8088174.8739973465</v>
      </c>
      <c r="Q24" s="42">
        <f t="shared" si="0"/>
        <v>0</v>
      </c>
    </row>
    <row r="25" spans="1:17">
      <c r="A25" s="4">
        <v>16</v>
      </c>
      <c r="B25" s="4" t="s">
        <v>14</v>
      </c>
      <c r="C25" s="20">
        <f>[2]Results!C202</f>
        <v>5423426.4819710292</v>
      </c>
      <c r="D25" s="8"/>
      <c r="E25" s="20">
        <f>[2]Results!$D$285</f>
        <v>0</v>
      </c>
      <c r="F25" s="20">
        <f>[2]Results!$E$285</f>
        <v>-4856177.8771926202</v>
      </c>
      <c r="G25" s="20">
        <f>[2]Results!$F$285</f>
        <v>0</v>
      </c>
      <c r="H25" s="20">
        <f>[2]Results!$G$285</f>
        <v>0</v>
      </c>
      <c r="I25" s="20">
        <f>[2]Results!$H$285</f>
        <v>0</v>
      </c>
      <c r="J25" s="20">
        <f>[2]Results!$I$285</f>
        <v>0</v>
      </c>
      <c r="K25" s="20">
        <f>[2]Results!$J$285</f>
        <v>0</v>
      </c>
      <c r="M25" s="20">
        <f t="shared" si="1"/>
        <v>-4856177.8771926202</v>
      </c>
      <c r="O25" s="32">
        <f t="shared" si="2"/>
        <v>567248.604778409</v>
      </c>
      <c r="P25" s="42">
        <v>567248.60477840831</v>
      </c>
      <c r="Q25" s="42">
        <f t="shared" si="0"/>
        <v>0</v>
      </c>
    </row>
    <row r="26" spans="1:17">
      <c r="A26" s="4">
        <v>17</v>
      </c>
      <c r="B26" s="4" t="s">
        <v>15</v>
      </c>
      <c r="C26" s="20">
        <f>[2]Results!C203</f>
        <v>0</v>
      </c>
      <c r="D26" s="8"/>
      <c r="E26" s="20">
        <f>[2]Results!$D$286</f>
        <v>0</v>
      </c>
      <c r="F26" s="20">
        <f>[2]Results!$E$286</f>
        <v>0</v>
      </c>
      <c r="G26" s="20">
        <f>[2]Results!$F$286</f>
        <v>0</v>
      </c>
      <c r="H26" s="20">
        <f>[2]Results!$G$286</f>
        <v>0</v>
      </c>
      <c r="I26" s="20">
        <f>[2]Results!$H$286</f>
        <v>0</v>
      </c>
      <c r="J26" s="20">
        <f>[2]Results!$I$286</f>
        <v>0</v>
      </c>
      <c r="K26" s="20">
        <f>[2]Results!$J$286</f>
        <v>0</v>
      </c>
      <c r="M26" s="20">
        <f t="shared" si="1"/>
        <v>0</v>
      </c>
      <c r="O26" s="32">
        <f t="shared" si="2"/>
        <v>0</v>
      </c>
      <c r="P26" s="42">
        <v>0</v>
      </c>
      <c r="Q26" s="42">
        <f t="shared" si="0"/>
        <v>0</v>
      </c>
    </row>
    <row r="27" spans="1:17">
      <c r="A27" s="4">
        <v>18</v>
      </c>
      <c r="B27" s="4" t="s">
        <v>16</v>
      </c>
      <c r="C27" s="22">
        <f>[2]Results!C204</f>
        <v>12167262.867714064</v>
      </c>
      <c r="D27" s="8"/>
      <c r="E27" s="22">
        <f>[2]Results!$D$287</f>
        <v>0</v>
      </c>
      <c r="F27" s="22">
        <f>[2]Results!$E$287</f>
        <v>-1443747.5685319633</v>
      </c>
      <c r="G27" s="22">
        <f>[2]Results!$F$287</f>
        <v>0</v>
      </c>
      <c r="H27" s="22">
        <f>[2]Results!$G$287</f>
        <v>0</v>
      </c>
      <c r="I27" s="22">
        <f>[2]Results!$H$287</f>
        <v>0</v>
      </c>
      <c r="J27" s="22">
        <f>[2]Results!$I$287</f>
        <v>54303.537524919564</v>
      </c>
      <c r="K27" s="22">
        <f>[2]Results!$J$287</f>
        <v>0</v>
      </c>
      <c r="M27" s="22">
        <f t="shared" si="1"/>
        <v>-1389444.0310070438</v>
      </c>
      <c r="O27" s="32">
        <f t="shared" si="2"/>
        <v>10777818.83670702</v>
      </c>
      <c r="P27" s="42">
        <v>10777818.836707022</v>
      </c>
      <c r="Q27" s="42">
        <f t="shared" si="0"/>
        <v>0</v>
      </c>
    </row>
    <row r="28" spans="1:17">
      <c r="A28" s="4">
        <v>19</v>
      </c>
      <c r="B28" s="4" t="s">
        <v>17</v>
      </c>
      <c r="C28" s="14">
        <f>[2]Results!C205</f>
        <v>244626880.10226449</v>
      </c>
      <c r="D28" s="15"/>
      <c r="E28" s="14">
        <f>[2]Results!$D$288</f>
        <v>-7394.9629479036066</v>
      </c>
      <c r="F28" s="14">
        <f>[2]Results!$E$288</f>
        <v>-6188176.225002042</v>
      </c>
      <c r="G28" s="14">
        <f>[2]Results!$F$288</f>
        <v>-5075874.6719460897</v>
      </c>
      <c r="H28" s="14">
        <f>[2]Results!$G$288</f>
        <v>0</v>
      </c>
      <c r="I28" s="14">
        <f>[2]Results!$H$288</f>
        <v>0</v>
      </c>
      <c r="J28" s="14">
        <f>[2]Results!$I$288</f>
        <v>54303.537524919564</v>
      </c>
      <c r="K28" s="14">
        <f>[2]Results!$J$288</f>
        <v>-345425.24984230666</v>
      </c>
      <c r="M28" s="14">
        <f t="shared" si="1"/>
        <v>-11562567.572213421</v>
      </c>
      <c r="O28" s="10">
        <f>SUM(O18:O27)</f>
        <v>233064312.53005108</v>
      </c>
      <c r="P28" s="44">
        <v>233064312.53005108</v>
      </c>
      <c r="Q28" s="42">
        <f t="shared" si="0"/>
        <v>0</v>
      </c>
    </row>
    <row r="29" spans="1:17">
      <c r="A29" s="4">
        <v>20</v>
      </c>
      <c r="B29" s="4" t="s">
        <v>18</v>
      </c>
      <c r="C29" s="20">
        <f>[2]Results!C206</f>
        <v>36705844.209221087</v>
      </c>
      <c r="D29" s="8"/>
      <c r="E29" s="20">
        <f>[2]Results!$D$289</f>
        <v>0</v>
      </c>
      <c r="F29" s="20">
        <f>[2]Results!$E$289</f>
        <v>0</v>
      </c>
      <c r="G29" s="20">
        <f>[2]Results!$F$289</f>
        <v>-397232.00153080252</v>
      </c>
      <c r="H29" s="20">
        <f>[2]Results!$G$289</f>
        <v>0</v>
      </c>
      <c r="I29" s="20">
        <f>[2]Results!$H$289</f>
        <v>0</v>
      </c>
      <c r="J29" s="20">
        <f>[2]Results!$I$289</f>
        <v>-17990.552800000001</v>
      </c>
      <c r="K29" s="20">
        <f>[2]Results!$J$289</f>
        <v>-29238.355724457091</v>
      </c>
      <c r="M29" s="20">
        <f t="shared" si="1"/>
        <v>-444460.91005525959</v>
      </c>
      <c r="O29" s="32">
        <f t="shared" ref="O29:O36" si="3">+C29+M29</f>
        <v>36261383.29916583</v>
      </c>
      <c r="P29" s="42">
        <v>36261383.29916583</v>
      </c>
      <c r="Q29" s="42">
        <f t="shared" si="0"/>
        <v>0</v>
      </c>
    </row>
    <row r="30" spans="1:17">
      <c r="A30" s="4">
        <v>21</v>
      </c>
      <c r="B30" s="4" t="s">
        <v>19</v>
      </c>
      <c r="C30" s="20">
        <f>[2]Results!C207</f>
        <v>4017010.1383138788</v>
      </c>
      <c r="D30" s="8"/>
      <c r="E30" s="20">
        <f>[2]Results!$D$290</f>
        <v>0</v>
      </c>
      <c r="F30" s="20">
        <f>[2]Results!$E$290</f>
        <v>0</v>
      </c>
      <c r="G30" s="20">
        <f>[2]Results!$F$290</f>
        <v>0</v>
      </c>
      <c r="H30" s="20">
        <f>[2]Results!$G$290</f>
        <v>0</v>
      </c>
      <c r="I30" s="20">
        <f>[2]Results!$H$290</f>
        <v>0</v>
      </c>
      <c r="J30" s="20">
        <f>[2]Results!$I$290</f>
        <v>-351857.95314850612</v>
      </c>
      <c r="K30" s="20">
        <f>[2]Results!$J$290</f>
        <v>0</v>
      </c>
      <c r="M30" s="20">
        <f t="shared" si="1"/>
        <v>-351857.95314850612</v>
      </c>
      <c r="O30" s="32">
        <f t="shared" si="3"/>
        <v>3665152.1851653727</v>
      </c>
      <c r="P30" s="42">
        <v>3665152.1851653727</v>
      </c>
      <c r="Q30" s="42">
        <f t="shared" si="0"/>
        <v>0</v>
      </c>
    </row>
    <row r="31" spans="1:17">
      <c r="A31" s="4">
        <v>22</v>
      </c>
      <c r="B31" s="4" t="s">
        <v>20</v>
      </c>
      <c r="C31" s="20">
        <f>[2]Results!C208</f>
        <v>17744812.254208628</v>
      </c>
      <c r="D31" s="8"/>
      <c r="E31" s="20">
        <f>[2]Results!$D$291</f>
        <v>0</v>
      </c>
      <c r="F31" s="20">
        <f>[2]Results!$E$291</f>
        <v>0</v>
      </c>
      <c r="G31" s="20">
        <f>[2]Results!$F$291</f>
        <v>-42124.459304340671</v>
      </c>
      <c r="H31" s="20">
        <f>[2]Results!$G$291</f>
        <v>0</v>
      </c>
      <c r="I31" s="20">
        <f>[2]Results!$H$291</f>
        <v>-428616.54</v>
      </c>
      <c r="J31" s="20">
        <f>[2]Results!$I$291</f>
        <v>0</v>
      </c>
      <c r="K31" s="20">
        <f>[2]Results!$J$291</f>
        <v>0</v>
      </c>
      <c r="M31" s="20">
        <f t="shared" si="1"/>
        <v>-470740.99930434063</v>
      </c>
      <c r="O31" s="32">
        <f t="shared" si="3"/>
        <v>17274071.254904289</v>
      </c>
      <c r="P31" s="42">
        <v>17274071.254904289</v>
      </c>
      <c r="Q31" s="42">
        <f t="shared" si="0"/>
        <v>0</v>
      </c>
    </row>
    <row r="32" spans="1:17">
      <c r="A32" s="4">
        <v>23</v>
      </c>
      <c r="B32" s="4" t="s">
        <v>21</v>
      </c>
      <c r="C32" s="20">
        <f>[2]Results!C209</f>
        <v>-13966180.340332296</v>
      </c>
      <c r="D32" s="8"/>
      <c r="E32" s="20">
        <f>[2]Results!$D$292</f>
        <v>-128384.24863978302</v>
      </c>
      <c r="F32" s="20">
        <f>[2]Results!$E$292</f>
        <v>2094922.2098692143</v>
      </c>
      <c r="G32" s="20">
        <f>[2]Results!$F$292</f>
        <v>-11672187.021707667</v>
      </c>
      <c r="H32" s="20">
        <f>[2]Results!$G$292</f>
        <v>0</v>
      </c>
      <c r="I32" s="20">
        <f>[2]Results!$H$292</f>
        <v>-4334467.5802177778</v>
      </c>
      <c r="J32" s="20">
        <f>[2]Results!$I$292</f>
        <v>4557.6634522470704</v>
      </c>
      <c r="K32" s="20">
        <f>[2]Results!$J$292</f>
        <v>108523.18217629296</v>
      </c>
      <c r="M32" s="20">
        <f t="shared" si="1"/>
        <v>-13927035.795067474</v>
      </c>
      <c r="O32" s="32">
        <f t="shared" si="3"/>
        <v>-27893216.13539977</v>
      </c>
      <c r="P32" s="42">
        <v>-27893216.135399766</v>
      </c>
      <c r="Q32" s="42">
        <f t="shared" si="0"/>
        <v>0</v>
      </c>
    </row>
    <row r="33" spans="1:17">
      <c r="A33" s="4">
        <v>24</v>
      </c>
      <c r="B33" s="4" t="s">
        <v>22</v>
      </c>
      <c r="C33" s="20">
        <f>[2]Results!C210</f>
        <v>0</v>
      </c>
      <c r="D33" s="8"/>
      <c r="E33" s="20">
        <f>[2]Results!$D$293</f>
        <v>0</v>
      </c>
      <c r="F33" s="20">
        <f>[2]Results!$E$293</f>
        <v>0</v>
      </c>
      <c r="G33" s="20">
        <f>[2]Results!$F$293</f>
        <v>0</v>
      </c>
      <c r="H33" s="20">
        <f>[2]Results!$G$293</f>
        <v>0</v>
      </c>
      <c r="I33" s="20">
        <f>[2]Results!$H$293</f>
        <v>0</v>
      </c>
      <c r="J33" s="20">
        <f>[2]Results!$I$293</f>
        <v>0</v>
      </c>
      <c r="K33" s="20">
        <f>[2]Results!$J$293</f>
        <v>0</v>
      </c>
      <c r="M33" s="20">
        <f t="shared" si="1"/>
        <v>0</v>
      </c>
      <c r="O33" s="32">
        <f t="shared" si="3"/>
        <v>0</v>
      </c>
      <c r="P33" s="42">
        <v>0</v>
      </c>
      <c r="Q33" s="42">
        <f t="shared" si="0"/>
        <v>0</v>
      </c>
    </row>
    <row r="34" spans="1:17">
      <c r="A34" s="4">
        <v>25</v>
      </c>
      <c r="B34" s="4" t="s">
        <v>23</v>
      </c>
      <c r="C34" s="20">
        <f>[2]Results!C211</f>
        <v>22359798.153024439</v>
      </c>
      <c r="D34" s="8"/>
      <c r="E34" s="20">
        <f>[2]Results!$D$294</f>
        <v>816211.58385662246</v>
      </c>
      <c r="F34" s="20">
        <f>[2]Results!$E$294</f>
        <v>76920.836595007684</v>
      </c>
      <c r="G34" s="20">
        <f>[2]Results!$F$294</f>
        <v>136253.30590310734</v>
      </c>
      <c r="H34" s="20">
        <f>[2]Results!$G$294</f>
        <v>0</v>
      </c>
      <c r="I34" s="20">
        <f>[2]Results!$H$294</f>
        <v>3737965.5327728949</v>
      </c>
      <c r="J34" s="20">
        <f>[2]Results!$I$294</f>
        <v>-1043454.0756993192</v>
      </c>
      <c r="K34" s="20">
        <f>[2]Results!$J$294</f>
        <v>0</v>
      </c>
      <c r="M34" s="20">
        <f t="shared" si="1"/>
        <v>3723897.1834283136</v>
      </c>
      <c r="O34" s="32">
        <f t="shared" si="3"/>
        <v>26083695.336452752</v>
      </c>
      <c r="P34" s="42">
        <v>26083695.336452752</v>
      </c>
      <c r="Q34" s="42">
        <f t="shared" si="0"/>
        <v>0</v>
      </c>
    </row>
    <row r="35" spans="1:17">
      <c r="A35" s="4">
        <v>26</v>
      </c>
      <c r="B35" s="4" t="s">
        <v>24</v>
      </c>
      <c r="C35" s="20">
        <f>[2]Results!C212</f>
        <v>0</v>
      </c>
      <c r="D35" s="8"/>
      <c r="E35" s="20">
        <f>[2]Results!$D$295</f>
        <v>0</v>
      </c>
      <c r="F35" s="20">
        <f>[2]Results!$E$295</f>
        <v>0</v>
      </c>
      <c r="G35" s="20">
        <f>[2]Results!$F$295</f>
        <v>0</v>
      </c>
      <c r="H35" s="20">
        <f>[2]Results!$G$295</f>
        <v>0</v>
      </c>
      <c r="I35" s="20">
        <f>[2]Results!$H$295</f>
        <v>0</v>
      </c>
      <c r="J35" s="20">
        <f>[2]Results!$I$295</f>
        <v>0</v>
      </c>
      <c r="K35" s="20">
        <f>[2]Results!$J$295</f>
        <v>0</v>
      </c>
      <c r="M35" s="20">
        <f t="shared" si="1"/>
        <v>0</v>
      </c>
      <c r="O35" s="32">
        <f t="shared" si="3"/>
        <v>0</v>
      </c>
      <c r="P35" s="42">
        <v>0</v>
      </c>
      <c r="Q35" s="42">
        <f t="shared" si="0"/>
        <v>0</v>
      </c>
    </row>
    <row r="36" spans="1:17">
      <c r="A36" s="4">
        <v>27</v>
      </c>
      <c r="B36" s="4" t="s">
        <v>25</v>
      </c>
      <c r="C36" s="20">
        <f>[2]Results!C213</f>
        <v>-341244.31117613171</v>
      </c>
      <c r="D36" s="8"/>
      <c r="E36" s="20">
        <f>[2]Results!$D$296</f>
        <v>-237950.87274093495</v>
      </c>
      <c r="F36" s="20">
        <f>[2]Results!$E$296</f>
        <v>0</v>
      </c>
      <c r="G36" s="20">
        <f>[2]Results!$F$296</f>
        <v>0</v>
      </c>
      <c r="H36" s="20">
        <f>[2]Results!$G$296</f>
        <v>0</v>
      </c>
      <c r="I36" s="20">
        <f>[2]Results!$H$296</f>
        <v>0</v>
      </c>
      <c r="J36" s="20">
        <f>[2]Results!$I$296</f>
        <v>34004.906666666662</v>
      </c>
      <c r="K36" s="20">
        <f>[2]Results!$J$296</f>
        <v>949.34680470370222</v>
      </c>
      <c r="M36" s="20">
        <f t="shared" si="1"/>
        <v>-202996.61926956457</v>
      </c>
      <c r="O36" s="32">
        <f t="shared" si="3"/>
        <v>-544240.93044569623</v>
      </c>
      <c r="P36" s="42">
        <v>-544240.93044569634</v>
      </c>
      <c r="Q36" s="42">
        <f t="shared" si="0"/>
        <v>0</v>
      </c>
    </row>
    <row r="37" spans="1:17">
      <c r="A37" s="4">
        <v>28</v>
      </c>
      <c r="B37" s="4" t="s">
        <v>26</v>
      </c>
      <c r="C37" s="23">
        <f>[2]Results!C214</f>
        <v>311146920.20552415</v>
      </c>
      <c r="D37" s="15"/>
      <c r="E37" s="23">
        <f>[2]Results!$D$297</f>
        <v>442481.49952800095</v>
      </c>
      <c r="F37" s="23">
        <f>[2]Results!$E$297</f>
        <v>-4016333.17853782</v>
      </c>
      <c r="G37" s="23">
        <f>[2]Results!$F$297</f>
        <v>-17051164.848585792</v>
      </c>
      <c r="H37" s="23">
        <f>[2]Results!$G$297</f>
        <v>0</v>
      </c>
      <c r="I37" s="23">
        <f>[2]Results!$H$297</f>
        <v>-1025118.5874448828</v>
      </c>
      <c r="J37" s="23">
        <f>[2]Results!$I$297</f>
        <v>-1320436.474003992</v>
      </c>
      <c r="K37" s="23">
        <f>[2]Results!$J$297</f>
        <v>-265191.07658576709</v>
      </c>
      <c r="M37" s="23">
        <f t="shared" si="1"/>
        <v>-23235762.665630251</v>
      </c>
      <c r="O37" s="9">
        <f>SUM(O28:O36)</f>
        <v>287911157.53989387</v>
      </c>
      <c r="P37" s="45">
        <v>287911157.53989387</v>
      </c>
      <c r="Q37" s="42">
        <f t="shared" si="0"/>
        <v>0</v>
      </c>
    </row>
    <row r="38" spans="1:17" ht="12.75">
      <c r="A38" s="4">
        <v>29</v>
      </c>
      <c r="B38" s="4"/>
      <c r="C38"/>
      <c r="D38" s="8"/>
      <c r="E38"/>
      <c r="F38"/>
      <c r="G38"/>
      <c r="H38"/>
      <c r="I38"/>
      <c r="J38"/>
      <c r="K38"/>
      <c r="M38"/>
      <c r="O38" s="8"/>
      <c r="P38" s="46"/>
      <c r="Q38" s="42">
        <f t="shared" si="0"/>
        <v>0</v>
      </c>
    </row>
    <row r="39" spans="1:17" ht="12" thickBot="1">
      <c r="A39" s="4">
        <v>30</v>
      </c>
      <c r="B39" s="6" t="s">
        <v>27</v>
      </c>
      <c r="C39" s="24">
        <f>[2]Results!C216</f>
        <v>46232661.73507905</v>
      </c>
      <c r="D39" s="18"/>
      <c r="E39" s="24">
        <f>[2]Results!$D$299</f>
        <v>1096056.3207992162</v>
      </c>
      <c r="F39" s="24">
        <f>[2]Results!$E$299</f>
        <v>4016333.17853782</v>
      </c>
      <c r="G39" s="24">
        <f>[2]Results!$F$299</f>
        <v>-21454148.124946401</v>
      </c>
      <c r="H39" s="24">
        <f>[2]Results!$G$299</f>
        <v>0</v>
      </c>
      <c r="I39" s="24">
        <f>[2]Results!$H$299</f>
        <v>1025118.5874448828</v>
      </c>
      <c r="J39" s="24">
        <f>[2]Results!$I$299</f>
        <v>-1679563.525996008</v>
      </c>
      <c r="K39" s="24">
        <f>[2]Results!$J$299</f>
        <v>201543.05261311552</v>
      </c>
      <c r="M39" s="24">
        <f>SUM(E39:L39)</f>
        <v>-16794660.511547372</v>
      </c>
      <c r="O39" s="11">
        <f>+O15-O37</f>
        <v>29438001.223531663</v>
      </c>
      <c r="P39" s="47">
        <v>29438001.223531663</v>
      </c>
      <c r="Q39" s="42">
        <f t="shared" si="0"/>
        <v>0</v>
      </c>
    </row>
    <row r="40" spans="1:17" ht="13.5" thickTop="1">
      <c r="A40" s="4">
        <v>31</v>
      </c>
      <c r="B40" s="4"/>
      <c r="C40"/>
      <c r="D40" s="8"/>
      <c r="E40"/>
      <c r="F40"/>
      <c r="G40"/>
      <c r="H40"/>
      <c r="I40"/>
      <c r="J40"/>
      <c r="K40"/>
      <c r="M40"/>
      <c r="Q40" s="42">
        <f t="shared" si="0"/>
        <v>0</v>
      </c>
    </row>
    <row r="41" spans="1:17" ht="12.75">
      <c r="A41" s="4">
        <v>32</v>
      </c>
      <c r="B41" s="4" t="s">
        <v>28</v>
      </c>
      <c r="C41"/>
      <c r="D41" s="8"/>
      <c r="E41"/>
      <c r="F41"/>
      <c r="G41"/>
      <c r="H41"/>
      <c r="I41"/>
      <c r="J41"/>
      <c r="K41"/>
      <c r="M41"/>
      <c r="Q41" s="42">
        <f t="shared" si="0"/>
        <v>0</v>
      </c>
    </row>
    <row r="42" spans="1:17">
      <c r="A42" s="4">
        <v>33</v>
      </c>
      <c r="B42" s="4" t="s">
        <v>29</v>
      </c>
      <c r="C42" s="20">
        <f>[2]Results!C219</f>
        <v>1398743840.7185168</v>
      </c>
      <c r="D42" s="8"/>
      <c r="E42" s="20">
        <f>[2]Results!$D$302</f>
        <v>0</v>
      </c>
      <c r="F42" s="20">
        <f>[2]Results!$E$302</f>
        <v>0</v>
      </c>
      <c r="G42" s="20">
        <f>[2]Results!$F$302</f>
        <v>-26125927.969872698</v>
      </c>
      <c r="H42" s="20">
        <f>[2]Results!$G$302</f>
        <v>0</v>
      </c>
      <c r="I42" s="20">
        <f>[2]Results!$H$302</f>
        <v>0</v>
      </c>
      <c r="J42" s="20">
        <f>[2]Results!$I$302</f>
        <v>53172845.041649356</v>
      </c>
      <c r="K42" s="20">
        <f>[2]Results!$J$302</f>
        <v>-1161846.8837236031</v>
      </c>
      <c r="M42" s="20">
        <f t="shared" ref="M42:M53" si="4">SUM(E42:L42)</f>
        <v>25885070.188053057</v>
      </c>
      <c r="O42" s="32">
        <f t="shared" ref="O42:O52" si="5">+C42+M42</f>
        <v>1424628910.90657</v>
      </c>
      <c r="P42" s="42">
        <v>1405766403.7356484</v>
      </c>
      <c r="Q42" s="42">
        <f t="shared" si="0"/>
        <v>18862507.170921564</v>
      </c>
    </row>
    <row r="43" spans="1:17">
      <c r="A43" s="4">
        <v>34</v>
      </c>
      <c r="B43" s="4" t="s">
        <v>30</v>
      </c>
      <c r="C43" s="20">
        <f>[2]Results!C220</f>
        <v>37310.24459140328</v>
      </c>
      <c r="D43" s="8"/>
      <c r="E43" s="20">
        <f>[2]Results!$D$303</f>
        <v>0</v>
      </c>
      <c r="F43" s="20">
        <f>[2]Results!$E$303</f>
        <v>0</v>
      </c>
      <c r="G43" s="20">
        <f>[2]Results!$F$303</f>
        <v>0</v>
      </c>
      <c r="H43" s="20">
        <f>[2]Results!$G$303</f>
        <v>0</v>
      </c>
      <c r="I43" s="20">
        <f>[2]Results!$H$303</f>
        <v>0</v>
      </c>
      <c r="J43" s="20">
        <f>[2]Results!$I$303</f>
        <v>0</v>
      </c>
      <c r="K43" s="20">
        <f>[2]Results!$J$303</f>
        <v>0</v>
      </c>
      <c r="M43" s="20">
        <f t="shared" si="4"/>
        <v>0</v>
      </c>
      <c r="O43" s="32">
        <f t="shared" si="5"/>
        <v>37310.24459140328</v>
      </c>
      <c r="P43" s="42">
        <v>37310.24459140328</v>
      </c>
      <c r="Q43" s="42">
        <f t="shared" si="0"/>
        <v>0</v>
      </c>
    </row>
    <row r="44" spans="1:17">
      <c r="A44" s="4">
        <v>35</v>
      </c>
      <c r="B44" s="4" t="s">
        <v>31</v>
      </c>
      <c r="C44" s="20">
        <f>[2]Results!C221</f>
        <v>6671729.2360731997</v>
      </c>
      <c r="D44" s="8"/>
      <c r="E44" s="20">
        <f>[2]Results!$D$304</f>
        <v>0</v>
      </c>
      <c r="F44" s="20">
        <f>[2]Results!$E$304</f>
        <v>-637047.28166666592</v>
      </c>
      <c r="G44" s="20">
        <f>[2]Results!$F$304</f>
        <v>0</v>
      </c>
      <c r="H44" s="20">
        <f>[2]Results!$G$304</f>
        <v>0</v>
      </c>
      <c r="I44" s="20">
        <f>[2]Results!$H$304</f>
        <v>0</v>
      </c>
      <c r="J44" s="20">
        <f>[2]Results!$I$304</f>
        <v>13628652.354361463</v>
      </c>
      <c r="K44" s="20">
        <f>[2]Results!$J$304</f>
        <v>-909.00754916836752</v>
      </c>
      <c r="M44" s="20">
        <f t="shared" si="4"/>
        <v>12990696.065145629</v>
      </c>
      <c r="O44" s="32">
        <f t="shared" si="5"/>
        <v>19662425.30121883</v>
      </c>
      <c r="P44" s="42">
        <v>19149090.866463043</v>
      </c>
      <c r="Q44" s="42">
        <f t="shared" si="0"/>
        <v>513334.43475578725</v>
      </c>
    </row>
    <row r="45" spans="1:17">
      <c r="A45" s="4">
        <v>36</v>
      </c>
      <c r="B45" s="4" t="s">
        <v>32</v>
      </c>
      <c r="C45" s="20">
        <f>[2]Results!C222</f>
        <v>0</v>
      </c>
      <c r="D45" s="8"/>
      <c r="E45" s="20">
        <f>[2]Results!$D$305</f>
        <v>0</v>
      </c>
      <c r="F45" s="20">
        <f>[2]Results!$E$305</f>
        <v>0</v>
      </c>
      <c r="G45" s="20">
        <f>[2]Results!$F$305</f>
        <v>0</v>
      </c>
      <c r="H45" s="20">
        <f>[2]Results!$G$305</f>
        <v>0</v>
      </c>
      <c r="I45" s="20">
        <f>[2]Results!$H$305</f>
        <v>0</v>
      </c>
      <c r="J45" s="20">
        <f>[2]Results!$I$305</f>
        <v>0</v>
      </c>
      <c r="K45" s="20">
        <f>[2]Results!$J$305</f>
        <v>0</v>
      </c>
      <c r="M45" s="20">
        <f t="shared" si="4"/>
        <v>0</v>
      </c>
      <c r="O45" s="32">
        <f t="shared" si="5"/>
        <v>0</v>
      </c>
      <c r="P45" s="42">
        <v>0</v>
      </c>
      <c r="Q45" s="42">
        <f t="shared" si="0"/>
        <v>0</v>
      </c>
    </row>
    <row r="46" spans="1:17">
      <c r="A46" s="4">
        <v>37</v>
      </c>
      <c r="B46" s="4" t="s">
        <v>33</v>
      </c>
      <c r="C46" s="20">
        <f>[2]Results!C223</f>
        <v>0</v>
      </c>
      <c r="D46" s="8"/>
      <c r="E46" s="20">
        <f>[2]Results!$D$306</f>
        <v>0</v>
      </c>
      <c r="F46" s="20">
        <f>[2]Results!$E$306</f>
        <v>0</v>
      </c>
      <c r="G46" s="20">
        <f>[2]Results!$F$306</f>
        <v>0</v>
      </c>
      <c r="H46" s="20">
        <f>[2]Results!$G$306</f>
        <v>0</v>
      </c>
      <c r="I46" s="20">
        <f>[2]Results!$H$306</f>
        <v>0</v>
      </c>
      <c r="J46" s="20">
        <f>[2]Results!$I$306</f>
        <v>0</v>
      </c>
      <c r="K46" s="20">
        <f>[2]Results!$J$306</f>
        <v>0</v>
      </c>
      <c r="M46" s="20">
        <f t="shared" si="4"/>
        <v>0</v>
      </c>
      <c r="O46" s="32">
        <f t="shared" si="5"/>
        <v>0</v>
      </c>
      <c r="P46" s="42">
        <v>0</v>
      </c>
      <c r="Q46" s="42">
        <f t="shared" si="0"/>
        <v>0</v>
      </c>
    </row>
    <row r="47" spans="1:17">
      <c r="A47" s="4">
        <v>38</v>
      </c>
      <c r="B47" s="4" t="s">
        <v>34</v>
      </c>
      <c r="C47" s="20">
        <f>[2]Results!C224</f>
        <v>2850427.943054324</v>
      </c>
      <c r="D47" s="8"/>
      <c r="E47" s="20">
        <f>[2]Results!$D$307</f>
        <v>0</v>
      </c>
      <c r="F47" s="20">
        <f>[2]Results!$E$307</f>
        <v>0</v>
      </c>
      <c r="G47" s="20">
        <f>[2]Results!$F$307</f>
        <v>0</v>
      </c>
      <c r="H47" s="20">
        <f>[2]Results!$G$307</f>
        <v>0</v>
      </c>
      <c r="I47" s="20">
        <f>[2]Results!$H$307</f>
        <v>0</v>
      </c>
      <c r="J47" s="20">
        <f>[2]Results!$I$307</f>
        <v>-2850427.9619466118</v>
      </c>
      <c r="K47" s="20">
        <f>[2]Results!$J$307</f>
        <v>0</v>
      </c>
      <c r="M47" s="20">
        <f t="shared" si="4"/>
        <v>-2850427.9619466118</v>
      </c>
      <c r="O47" s="32">
        <f t="shared" si="5"/>
        <v>-1.8892287742346525E-2</v>
      </c>
      <c r="P47" s="42">
        <v>-1.8892287742346525E-2</v>
      </c>
      <c r="Q47" s="42">
        <f t="shared" si="0"/>
        <v>0</v>
      </c>
    </row>
    <row r="48" spans="1:17">
      <c r="A48" s="4">
        <v>39</v>
      </c>
      <c r="B48" s="4" t="s">
        <v>35</v>
      </c>
      <c r="C48" s="20">
        <f>[2]Results!C225</f>
        <v>3524551.0469494397</v>
      </c>
      <c r="D48" s="8"/>
      <c r="E48" s="20">
        <f>[2]Results!$D$308</f>
        <v>0</v>
      </c>
      <c r="F48" s="20">
        <f>[2]Results!$E$308</f>
        <v>0</v>
      </c>
      <c r="G48" s="20">
        <f>[2]Results!$F$308</f>
        <v>0</v>
      </c>
      <c r="H48" s="20">
        <f>[2]Results!$G$308</f>
        <v>0</v>
      </c>
      <c r="I48" s="20">
        <f>[2]Results!$H$308</f>
        <v>0</v>
      </c>
      <c r="J48" s="20">
        <f>[2]Results!$I$308</f>
        <v>2033952.2560125524</v>
      </c>
      <c r="K48" s="20">
        <f>[2]Results!$J$308</f>
        <v>-3595.335989266634</v>
      </c>
      <c r="M48" s="20">
        <f t="shared" si="4"/>
        <v>2030356.9200232858</v>
      </c>
      <c r="O48" s="32">
        <f t="shared" si="5"/>
        <v>5554907.9669727255</v>
      </c>
      <c r="P48" s="42">
        <v>3524551.0469494397</v>
      </c>
      <c r="Q48" s="42">
        <f t="shared" si="0"/>
        <v>2030356.9200232858</v>
      </c>
    </row>
    <row r="49" spans="1:17">
      <c r="A49" s="4">
        <v>40</v>
      </c>
      <c r="B49" s="4" t="s">
        <v>36</v>
      </c>
      <c r="C49" s="20">
        <f>[2]Results!C226</f>
        <v>7763142.7157643503</v>
      </c>
      <c r="D49" s="8"/>
      <c r="E49" s="20">
        <f>[2]Results!$D$309</f>
        <v>0</v>
      </c>
      <c r="F49" s="20">
        <f>[2]Results!$E$309</f>
        <v>0</v>
      </c>
      <c r="G49" s="20">
        <f>[2]Results!$F$309</f>
        <v>0</v>
      </c>
      <c r="H49" s="20">
        <f>[2]Results!$G$309</f>
        <v>0</v>
      </c>
      <c r="I49" s="20">
        <f>[2]Results!$H$309</f>
        <v>0</v>
      </c>
      <c r="J49" s="20">
        <f>[2]Results!$I$309</f>
        <v>2018177.8990736436</v>
      </c>
      <c r="K49" s="20">
        <f>[2]Results!$J$309</f>
        <v>-3545.2505568028428</v>
      </c>
      <c r="M49" s="20">
        <f t="shared" si="4"/>
        <v>2014632.6485168408</v>
      </c>
      <c r="O49" s="32">
        <f t="shared" si="5"/>
        <v>9777775.3642811906</v>
      </c>
      <c r="P49" s="42">
        <v>7775702.6726858066</v>
      </c>
      <c r="Q49" s="42">
        <f t="shared" si="0"/>
        <v>2002072.6915953839</v>
      </c>
    </row>
    <row r="50" spans="1:17">
      <c r="A50" s="4">
        <v>41</v>
      </c>
      <c r="B50" s="4" t="s">
        <v>37</v>
      </c>
      <c r="C50" s="20">
        <f>[2]Results!C227</f>
        <v>2159291.1506739343</v>
      </c>
      <c r="D50" s="8"/>
      <c r="E50" s="20">
        <f>[2]Results!$D$310</f>
        <v>0</v>
      </c>
      <c r="F50" s="20">
        <f>[2]Results!$E$310</f>
        <v>0</v>
      </c>
      <c r="G50" s="20">
        <f>[2]Results!$F$310</f>
        <v>0</v>
      </c>
      <c r="H50" s="20">
        <f>[2]Results!$G$310</f>
        <v>0</v>
      </c>
      <c r="I50" s="20">
        <f>[2]Results!$H$310</f>
        <v>0</v>
      </c>
      <c r="J50" s="20">
        <f>[2]Results!$I$310</f>
        <v>8945812.341932185</v>
      </c>
      <c r="K50" s="20">
        <f>[2]Results!$J$310</f>
        <v>0</v>
      </c>
      <c r="M50" s="20">
        <f t="shared" si="4"/>
        <v>8945812.341932185</v>
      </c>
      <c r="O50" s="32">
        <f t="shared" si="5"/>
        <v>11105103.492606118</v>
      </c>
      <c r="P50" s="42">
        <v>11145151.052284811</v>
      </c>
      <c r="Q50" s="42">
        <f t="shared" si="0"/>
        <v>-40047.559678692371</v>
      </c>
    </row>
    <row r="51" spans="1:17">
      <c r="A51" s="4">
        <v>42</v>
      </c>
      <c r="B51" s="4" t="s">
        <v>38</v>
      </c>
      <c r="C51" s="20">
        <f>[2]Results!C228</f>
        <v>2046740.5986772478</v>
      </c>
      <c r="D51" s="8"/>
      <c r="E51" s="20">
        <f>[2]Results!$D$311</f>
        <v>0</v>
      </c>
      <c r="F51" s="20">
        <f>[2]Results!$E$311</f>
        <v>0</v>
      </c>
      <c r="G51" s="20">
        <f>[2]Results!$F$311</f>
        <v>0</v>
      </c>
      <c r="H51" s="20">
        <f>[2]Results!$G$311</f>
        <v>0</v>
      </c>
      <c r="I51" s="20">
        <f>[2]Results!$H$311</f>
        <v>0</v>
      </c>
      <c r="J51" s="20">
        <f>[2]Results!$I$311</f>
        <v>0</v>
      </c>
      <c r="K51" s="20">
        <f>[2]Results!$J$311</f>
        <v>0</v>
      </c>
      <c r="M51" s="20">
        <f t="shared" si="4"/>
        <v>0</v>
      </c>
      <c r="O51" s="32">
        <f t="shared" si="5"/>
        <v>2046740.5986772478</v>
      </c>
      <c r="P51" s="42">
        <v>2046740.5986772478</v>
      </c>
      <c r="Q51" s="42">
        <f t="shared" si="0"/>
        <v>0</v>
      </c>
    </row>
    <row r="52" spans="1:17">
      <c r="A52" s="4">
        <v>43</v>
      </c>
      <c r="B52" s="4" t="s">
        <v>39</v>
      </c>
      <c r="C52" s="22">
        <f>[2]Results!C229</f>
        <v>268576.60807565699</v>
      </c>
      <c r="D52" s="8"/>
      <c r="E52" s="20">
        <f>[2]Results!$D$312</f>
        <v>0</v>
      </c>
      <c r="F52" s="20">
        <f>[2]Results!$E$312</f>
        <v>0</v>
      </c>
      <c r="G52" s="20">
        <f>[2]Results!$F$312</f>
        <v>0</v>
      </c>
      <c r="H52" s="20">
        <f>[2]Results!$G$312</f>
        <v>0</v>
      </c>
      <c r="I52" s="20">
        <f>[2]Results!$H$312</f>
        <v>0</v>
      </c>
      <c r="J52" s="20">
        <f>[2]Results!$I$312</f>
        <v>-268576.60836182453</v>
      </c>
      <c r="K52" s="20">
        <f>[2]Results!$J$312</f>
        <v>0</v>
      </c>
      <c r="M52" s="20">
        <f t="shared" si="4"/>
        <v>-268576.60836182453</v>
      </c>
      <c r="O52" s="32">
        <f t="shared" si="5"/>
        <v>-2.86167545709759E-4</v>
      </c>
      <c r="P52" s="42">
        <v>-40047.559964868124</v>
      </c>
      <c r="Q52" s="42">
        <f t="shared" si="0"/>
        <v>40047.559678700578</v>
      </c>
    </row>
    <row r="53" spans="1:17">
      <c r="A53" s="4">
        <v>44</v>
      </c>
      <c r="B53" s="4" t="s">
        <v>40</v>
      </c>
      <c r="C53" s="23">
        <f>[2]Results!C230</f>
        <v>1424065610.2623763</v>
      </c>
      <c r="D53" s="15"/>
      <c r="E53" s="23">
        <f>[2]Results!$D$313</f>
        <v>0</v>
      </c>
      <c r="F53" s="23">
        <f>[2]Results!$E$313</f>
        <v>-637047.28166666592</v>
      </c>
      <c r="G53" s="23">
        <f>[2]Results!$F$313</f>
        <v>-26125927.969872698</v>
      </c>
      <c r="H53" s="23">
        <f>[2]Results!$G$313</f>
        <v>0</v>
      </c>
      <c r="I53" s="23">
        <f>[2]Results!$H$313</f>
        <v>0</v>
      </c>
      <c r="J53" s="23">
        <f>[2]Results!$I$313</f>
        <v>76680435.322720751</v>
      </c>
      <c r="K53" s="23">
        <f>[2]Results!$J$313</f>
        <v>-1169896.4778188409</v>
      </c>
      <c r="M53" s="23">
        <f t="shared" si="4"/>
        <v>48747563.593362547</v>
      </c>
      <c r="O53" s="9">
        <f>SUM(O42:O52)</f>
        <v>1472813173.8557391</v>
      </c>
      <c r="P53" s="45">
        <v>1449404902.6384428</v>
      </c>
      <c r="Q53" s="42">
        <f t="shared" si="0"/>
        <v>23408271.217296362</v>
      </c>
    </row>
    <row r="54" spans="1:17" ht="12.75">
      <c r="A54" s="4">
        <v>45</v>
      </c>
      <c r="B54" s="4"/>
      <c r="C54"/>
      <c r="D54" s="8"/>
      <c r="E54"/>
      <c r="F54"/>
      <c r="G54"/>
      <c r="H54"/>
      <c r="I54"/>
      <c r="J54"/>
      <c r="K54"/>
      <c r="M54"/>
      <c r="Q54" s="42">
        <f t="shared" si="0"/>
        <v>0</v>
      </c>
    </row>
    <row r="55" spans="1:17" ht="12.75">
      <c r="A55" s="4">
        <v>46</v>
      </c>
      <c r="B55" s="4" t="s">
        <v>41</v>
      </c>
      <c r="C55"/>
      <c r="D55" s="8"/>
      <c r="E55"/>
      <c r="F55"/>
      <c r="G55"/>
      <c r="H55"/>
      <c r="I55"/>
      <c r="J55"/>
      <c r="K55"/>
      <c r="M55"/>
      <c r="Q55" s="42">
        <f t="shared" si="0"/>
        <v>0</v>
      </c>
    </row>
    <row r="56" spans="1:17">
      <c r="A56" s="4">
        <v>47</v>
      </c>
      <c r="B56" s="4" t="s">
        <v>42</v>
      </c>
      <c r="C56" s="20">
        <f>[2]Results!C233</f>
        <v>-503192583.84775847</v>
      </c>
      <c r="D56" s="8"/>
      <c r="E56" s="20">
        <f>[2]Results!$D$316</f>
        <v>0</v>
      </c>
      <c r="F56" s="20">
        <f>[2]Results!$E$316</f>
        <v>0</v>
      </c>
      <c r="G56" s="20">
        <f>[2]Results!$F$316</f>
        <v>16010762.339428132</v>
      </c>
      <c r="H56" s="20">
        <f>[2]Results!$G$316</f>
        <v>-264083.87465224485</v>
      </c>
      <c r="I56" s="20">
        <f>[2]Results!$H$316</f>
        <v>0</v>
      </c>
      <c r="J56" s="20">
        <f>[2]Results!$I$316</f>
        <v>-23449722.352869298</v>
      </c>
      <c r="K56" s="20">
        <f>[2]Results!$J$316</f>
        <v>379367.88981529564</v>
      </c>
      <c r="M56" s="20">
        <f t="shared" ref="M56:M62" si="6">SUM(E56:L56)</f>
        <v>-7323675.998278114</v>
      </c>
      <c r="O56" s="32">
        <f t="shared" ref="O56:O63" si="7">+C56+M56</f>
        <v>-510516259.84603661</v>
      </c>
      <c r="P56" s="42">
        <v>-487107988.62874055</v>
      </c>
      <c r="Q56" s="42">
        <f t="shared" si="0"/>
        <v>-23408271.217296064</v>
      </c>
    </row>
    <row r="57" spans="1:17">
      <c r="A57" s="4">
        <v>48</v>
      </c>
      <c r="B57" s="4" t="s">
        <v>43</v>
      </c>
      <c r="C57" s="20">
        <f>[2]Results!C234</f>
        <v>-34606345.321051545</v>
      </c>
      <c r="D57" s="8"/>
      <c r="E57" s="20">
        <f>[2]Results!$D$317</f>
        <v>0</v>
      </c>
      <c r="F57" s="20">
        <f>[2]Results!$E$317</f>
        <v>0</v>
      </c>
      <c r="G57" s="20">
        <f>[2]Results!$F$317</f>
        <v>0</v>
      </c>
      <c r="H57" s="20">
        <f>[2]Results!$G$317</f>
        <v>0</v>
      </c>
      <c r="I57" s="20">
        <f>[2]Results!$H$317</f>
        <v>0</v>
      </c>
      <c r="J57" s="20">
        <f>[2]Results!$I$317</f>
        <v>0</v>
      </c>
      <c r="K57" s="20">
        <f>[2]Results!$J$317</f>
        <v>0</v>
      </c>
      <c r="M57" s="20">
        <f t="shared" si="6"/>
        <v>0</v>
      </c>
      <c r="O57" s="32">
        <f t="shared" si="7"/>
        <v>-34606345.321051545</v>
      </c>
      <c r="P57" s="42">
        <v>-34606345.321051545</v>
      </c>
      <c r="Q57" s="42">
        <f t="shared" si="0"/>
        <v>0</v>
      </c>
    </row>
    <row r="58" spans="1:17">
      <c r="A58" s="4">
        <v>49</v>
      </c>
      <c r="B58" s="4" t="s">
        <v>44</v>
      </c>
      <c r="C58" s="20">
        <f>[2]Results!C235</f>
        <v>-128569574.10448816</v>
      </c>
      <c r="D58" s="8"/>
      <c r="E58" s="20">
        <f>[2]Results!$D$318</f>
        <v>4352244.3899401119</v>
      </c>
      <c r="F58" s="20">
        <f>[2]Results!$E$318</f>
        <v>803076.85179575416</v>
      </c>
      <c r="G58" s="20">
        <f>[2]Results!$F$318</f>
        <v>1810649.4576148225</v>
      </c>
      <c r="H58" s="20">
        <f>[2]Results!$G$318</f>
        <v>0</v>
      </c>
      <c r="I58" s="20">
        <f>[2]Results!$H$318</f>
        <v>-14745818.04079441</v>
      </c>
      <c r="J58" s="20">
        <f>[2]Results!$I$318</f>
        <v>-4239941.0026116502</v>
      </c>
      <c r="K58" s="20">
        <f>[2]Results!$J$318</f>
        <v>0</v>
      </c>
      <c r="M58" s="20">
        <f t="shared" si="6"/>
        <v>-12019788.344055371</v>
      </c>
      <c r="O58" s="32">
        <f t="shared" si="7"/>
        <v>-140589362.44854355</v>
      </c>
      <c r="P58" s="42">
        <v>-140589362.44854355</v>
      </c>
      <c r="Q58" s="42">
        <f t="shared" si="0"/>
        <v>0</v>
      </c>
    </row>
    <row r="59" spans="1:17">
      <c r="A59" s="4">
        <v>50</v>
      </c>
      <c r="B59" s="4" t="s">
        <v>45</v>
      </c>
      <c r="C59" s="20">
        <f>[2]Results!C236</f>
        <v>-1096753.183804</v>
      </c>
      <c r="D59" s="8"/>
      <c r="E59" s="20">
        <f>[2]Results!$D$319</f>
        <v>0</v>
      </c>
      <c r="F59" s="20">
        <f>[2]Results!$E$319</f>
        <v>0</v>
      </c>
      <c r="G59" s="20">
        <f>[2]Results!$F$319</f>
        <v>144385.82344165733</v>
      </c>
      <c r="H59" s="20">
        <f>[2]Results!$G$319</f>
        <v>0</v>
      </c>
      <c r="I59" s="20">
        <f>[2]Results!$H$319</f>
        <v>0</v>
      </c>
      <c r="J59" s="20">
        <f>[2]Results!$I$319</f>
        <v>0</v>
      </c>
      <c r="K59" s="20">
        <f>[2]Results!$J$319</f>
        <v>0</v>
      </c>
      <c r="M59" s="20">
        <f t="shared" si="6"/>
        <v>144385.82344165733</v>
      </c>
      <c r="O59" s="32">
        <f t="shared" si="7"/>
        <v>-952367.36036234268</v>
      </c>
      <c r="P59" s="42">
        <v>-952367.36036234268</v>
      </c>
      <c r="Q59" s="42">
        <f t="shared" si="0"/>
        <v>0</v>
      </c>
    </row>
    <row r="60" spans="1:17">
      <c r="A60" s="4">
        <v>51</v>
      </c>
      <c r="B60" s="4" t="s">
        <v>46</v>
      </c>
      <c r="C60" s="20">
        <f>[2]Results!C237</f>
        <v>-334499.98611589998</v>
      </c>
      <c r="D60" s="8"/>
      <c r="E60" s="20">
        <f>[2]Results!$D$320</f>
        <v>0</v>
      </c>
      <c r="F60" s="20">
        <f>[2]Results!$E$320</f>
        <v>0</v>
      </c>
      <c r="G60" s="20">
        <f>[2]Results!$F$320</f>
        <v>0</v>
      </c>
      <c r="H60" s="20">
        <f>[2]Results!$G$320</f>
        <v>0</v>
      </c>
      <c r="I60" s="20">
        <f>[2]Results!$H$320</f>
        <v>0</v>
      </c>
      <c r="J60" s="20">
        <f>[2]Results!$I$320</f>
        <v>23142.536575635779</v>
      </c>
      <c r="K60" s="20">
        <f>[2]Results!$J$320</f>
        <v>0</v>
      </c>
      <c r="M60" s="20">
        <f t="shared" si="6"/>
        <v>23142.536575635779</v>
      </c>
      <c r="O60" s="32">
        <f t="shared" si="7"/>
        <v>-311357.44954026421</v>
      </c>
      <c r="P60" s="42">
        <v>-311357.44954026421</v>
      </c>
      <c r="Q60" s="42">
        <f t="shared" si="0"/>
        <v>0</v>
      </c>
    </row>
    <row r="61" spans="1:17">
      <c r="A61" s="4">
        <v>52</v>
      </c>
      <c r="B61" s="4" t="s">
        <v>47</v>
      </c>
      <c r="C61" s="20">
        <f>[2]Results!C238</f>
        <v>0</v>
      </c>
      <c r="D61" s="8"/>
      <c r="E61" s="20">
        <f>[2]Results!$D$321</f>
        <v>0</v>
      </c>
      <c r="F61" s="20">
        <f>[2]Results!$E$321</f>
        <v>0</v>
      </c>
      <c r="G61" s="20">
        <f>[2]Results!$F$321</f>
        <v>0</v>
      </c>
      <c r="H61" s="20">
        <f>[2]Results!$G$321</f>
        <v>0</v>
      </c>
      <c r="I61" s="20">
        <f>[2]Results!$H$321</f>
        <v>0</v>
      </c>
      <c r="J61" s="20">
        <f>[2]Results!$I$321</f>
        <v>-2980495.6783333328</v>
      </c>
      <c r="K61" s="20">
        <f>[2]Results!$J$321</f>
        <v>0</v>
      </c>
      <c r="M61" s="20">
        <f t="shared" si="6"/>
        <v>-2980495.6783333328</v>
      </c>
      <c r="O61" s="32">
        <f t="shared" si="7"/>
        <v>-2980495.6783333328</v>
      </c>
      <c r="P61" s="42">
        <v>-2980495.6783333328</v>
      </c>
      <c r="Q61" s="42">
        <f t="shared" si="0"/>
        <v>0</v>
      </c>
    </row>
    <row r="62" spans="1:17">
      <c r="A62" s="4">
        <v>53</v>
      </c>
      <c r="B62" s="4" t="s">
        <v>48</v>
      </c>
      <c r="C62" s="20">
        <f>[2]Results!C239</f>
        <v>-4865967.0740704359</v>
      </c>
      <c r="D62" s="8"/>
      <c r="E62" s="20">
        <f>[2]Results!$D$322</f>
        <v>-4218445.3037073184</v>
      </c>
      <c r="F62" s="20">
        <f>[2]Results!$E$322</f>
        <v>0</v>
      </c>
      <c r="G62" s="20">
        <f>[2]Results!$F$322</f>
        <v>-212582.87396787116</v>
      </c>
      <c r="H62" s="20">
        <f>[2]Results!$G$322</f>
        <v>0</v>
      </c>
      <c r="I62" s="20">
        <f>[2]Results!$H$322</f>
        <v>0</v>
      </c>
      <c r="J62" s="20">
        <f>[2]Results!$I$322</f>
        <v>1185108.7951282924</v>
      </c>
      <c r="K62" s="20">
        <f>[2]Results!$J$322</f>
        <v>7456.7769102435559</v>
      </c>
      <c r="M62" s="20">
        <f t="shared" si="6"/>
        <v>-3238462.6056366535</v>
      </c>
      <c r="O62" s="32">
        <f t="shared" si="7"/>
        <v>-8104429.6797070894</v>
      </c>
      <c r="P62" s="42">
        <v>-8104429.6797070894</v>
      </c>
      <c r="Q62" s="42">
        <f t="shared" si="0"/>
        <v>0</v>
      </c>
    </row>
    <row r="63" spans="1:17" ht="12.75">
      <c r="A63" s="4">
        <v>54</v>
      </c>
      <c r="B63" s="4"/>
      <c r="C63"/>
      <c r="D63" s="8"/>
      <c r="E63"/>
      <c r="F63"/>
      <c r="G63"/>
      <c r="H63"/>
      <c r="I63"/>
      <c r="J63"/>
      <c r="K63"/>
      <c r="M63"/>
      <c r="O63" s="32">
        <f t="shared" si="7"/>
        <v>0</v>
      </c>
      <c r="P63" s="42"/>
      <c r="Q63" s="42">
        <f t="shared" si="0"/>
        <v>0</v>
      </c>
    </row>
    <row r="64" spans="1:17">
      <c r="A64" s="4">
        <v>55</v>
      </c>
      <c r="B64" s="4" t="s">
        <v>49</v>
      </c>
      <c r="C64" s="23">
        <f>[2]Results!C241</f>
        <v>-672665723.51728857</v>
      </c>
      <c r="D64" s="15"/>
      <c r="E64" s="23">
        <f>[2]Results!$D$324</f>
        <v>133799.08623279352</v>
      </c>
      <c r="F64" s="23">
        <f>[2]Results!$E$324</f>
        <v>803076.85179575416</v>
      </c>
      <c r="G64" s="23">
        <f>[2]Results!$F$324</f>
        <v>17753214.746516742</v>
      </c>
      <c r="H64" s="23">
        <f>[2]Results!$G$324</f>
        <v>-264083.87465224485</v>
      </c>
      <c r="I64" s="23">
        <f>[2]Results!$H$324</f>
        <v>-14745818.04079441</v>
      </c>
      <c r="J64" s="23">
        <f>[2]Results!$I$324</f>
        <v>-29461907.70211035</v>
      </c>
      <c r="K64" s="23">
        <f>[2]Results!$J$324</f>
        <v>386824.66672553919</v>
      </c>
      <c r="M64" s="23">
        <f>SUM(E64:L64)</f>
        <v>-25394894.266286176</v>
      </c>
      <c r="O64" s="9">
        <f>SUM(O56:O63)</f>
        <v>-698060617.78357458</v>
      </c>
      <c r="P64" s="45">
        <v>-674652346.56627858</v>
      </c>
      <c r="Q64" s="42">
        <f t="shared" si="0"/>
        <v>-23408271.217296004</v>
      </c>
    </row>
    <row r="65" spans="1:17" ht="12.75">
      <c r="A65" s="4">
        <v>56</v>
      </c>
      <c r="B65" s="4"/>
      <c r="C65"/>
      <c r="D65" s="8"/>
      <c r="E65"/>
      <c r="F65"/>
      <c r="G65"/>
      <c r="H65"/>
      <c r="I65"/>
      <c r="J65"/>
      <c r="K65"/>
      <c r="M65"/>
      <c r="O65" s="8"/>
      <c r="P65" s="46"/>
      <c r="Q65" s="42">
        <f t="shared" si="0"/>
        <v>0</v>
      </c>
    </row>
    <row r="66" spans="1:17" ht="12" thickBot="1">
      <c r="A66" s="4">
        <v>57</v>
      </c>
      <c r="B66" s="4" t="s">
        <v>50</v>
      </c>
      <c r="C66" s="24">
        <f>[2]Results!C243</f>
        <v>751399886.74508774</v>
      </c>
      <c r="D66" s="15"/>
      <c r="E66" s="24">
        <f>[2]Results!$D$326</f>
        <v>133799.08623279352</v>
      </c>
      <c r="F66" s="24">
        <f>[2]Results!$E$326</f>
        <v>166029.57012908824</v>
      </c>
      <c r="G66" s="24">
        <f>[2]Results!$F$326</f>
        <v>-8372713.2233559564</v>
      </c>
      <c r="H66" s="24">
        <f>[2]Results!$G$326</f>
        <v>-264083.87465224485</v>
      </c>
      <c r="I66" s="24">
        <f>[2]Results!$H$326</f>
        <v>-14745818.04079441</v>
      </c>
      <c r="J66" s="24">
        <f>[2]Results!$I$326</f>
        <v>47218527.620610401</v>
      </c>
      <c r="K66" s="24">
        <f>[2]Results!$J$326</f>
        <v>-783071.81109330175</v>
      </c>
      <c r="M66" s="24">
        <f>SUM(E66:L66)</f>
        <v>23352669.327076372</v>
      </c>
      <c r="O66" s="12">
        <f>+O53+O64</f>
        <v>774752556.07216454</v>
      </c>
      <c r="P66" s="48">
        <v>774752556.07216418</v>
      </c>
      <c r="Q66" s="42">
        <f t="shared" si="0"/>
        <v>0</v>
      </c>
    </row>
    <row r="67" spans="1:17" ht="13.5" thickTop="1">
      <c r="A67" s="4">
        <v>58</v>
      </c>
      <c r="B67" s="4"/>
      <c r="C67"/>
      <c r="D67" s="8"/>
      <c r="E67"/>
      <c r="F67"/>
      <c r="G67"/>
      <c r="H67"/>
      <c r="I67"/>
      <c r="J67"/>
      <c r="K67"/>
      <c r="M67"/>
      <c r="Q67" s="42"/>
    </row>
    <row r="68" spans="1:17">
      <c r="A68" s="4">
        <v>59</v>
      </c>
      <c r="B68" s="4" t="s">
        <v>51</v>
      </c>
      <c r="C68" s="55">
        <f>[2]Results!$C$246</f>
        <v>6.3973137599340105E-2</v>
      </c>
      <c r="D68" s="56"/>
      <c r="E68" s="55">
        <f>[2]Results!$D$329</f>
        <v>2.778256863222861E-3</v>
      </c>
      <c r="F68" s="55">
        <f>[2]Results!$E$329</f>
        <v>1.0231019053119864E-2</v>
      </c>
      <c r="G68" s="55">
        <f>[2]Results!$F$329</f>
        <v>-5.4089532135311841E-2</v>
      </c>
      <c r="H68" s="55">
        <f>[2]Results!$G$329</f>
        <v>4.1520585523632803E-5</v>
      </c>
      <c r="I68" s="55">
        <f>[2]Results!$H$329</f>
        <v>5.034981592239321E-3</v>
      </c>
      <c r="J68" s="55">
        <f>[2]Results!$I$329</f>
        <v>-1.1019169946595513E-2</v>
      </c>
      <c r="K68" s="55">
        <f>[2]Results!$J$329</f>
        <v>6.3856490656231946E-4</v>
      </c>
      <c r="L68" s="57"/>
      <c r="M68" s="55">
        <f>[2]Results!D246</f>
        <v>-4.5167092738471998E-2</v>
      </c>
      <c r="N68" s="57"/>
      <c r="O68" s="55">
        <f>C68+M68</f>
        <v>1.8806044860868107E-2</v>
      </c>
      <c r="P68" s="49">
        <v>1.8806044860868055E-2</v>
      </c>
      <c r="Q68" s="53">
        <f>O68-P68</f>
        <v>5.2041704279304213E-17</v>
      </c>
    </row>
    <row r="69" spans="1:17">
      <c r="A69" s="4">
        <v>60</v>
      </c>
      <c r="B69" s="1" t="s">
        <v>80</v>
      </c>
      <c r="C69" s="19">
        <f>[2]Results!$C$261</f>
        <v>26511726.171938557</v>
      </c>
      <c r="D69" s="13"/>
      <c r="E69" s="19">
        <f>[2]Results!$D$330</f>
        <v>-1750173.3835700478</v>
      </c>
      <c r="F69" s="19">
        <f>[2]Results!$E$330</f>
        <v>-6456872.8018149547</v>
      </c>
      <c r="G69" s="19">
        <f>[2]Results!$F$330</f>
        <v>33483680.457699094</v>
      </c>
      <c r="H69" s="19">
        <f>[2]Results!$G$330</f>
        <v>-35530.417413043207</v>
      </c>
      <c r="I69" s="19">
        <f>[2]Results!$H$330</f>
        <v>-3637671.504238138</v>
      </c>
      <c r="J69" s="19">
        <f>[2]Results!$I$330</f>
        <v>9062380.9923774209</v>
      </c>
      <c r="K69" s="19">
        <f>[2]Results!$J$330</f>
        <v>-430488.54884541675</v>
      </c>
      <c r="M69" s="19">
        <f>SUM(E69:L69)</f>
        <v>30235324.794194914</v>
      </c>
      <c r="O69" s="19">
        <f>C69+M69</f>
        <v>56747050.966133475</v>
      </c>
      <c r="P69" s="49"/>
      <c r="Q69" s="53"/>
    </row>
    <row r="70" spans="1:17">
      <c r="A70" s="4">
        <v>61</v>
      </c>
      <c r="B70" s="4"/>
      <c r="C70" s="25"/>
      <c r="D70" s="8"/>
      <c r="E70" s="25"/>
      <c r="F70" s="25"/>
      <c r="G70" s="25"/>
      <c r="H70" s="25"/>
      <c r="I70" s="25"/>
      <c r="J70" s="25"/>
      <c r="K70" s="25"/>
      <c r="M70" s="25"/>
      <c r="Q70" s="42"/>
    </row>
    <row r="71" spans="1:17" ht="12.75">
      <c r="A71" s="4">
        <v>62</v>
      </c>
      <c r="B71" s="4" t="s">
        <v>52</v>
      </c>
      <c r="C71"/>
      <c r="D71" s="8"/>
      <c r="E71"/>
      <c r="F71"/>
      <c r="G71"/>
      <c r="H71"/>
      <c r="I71"/>
      <c r="J71"/>
      <c r="K71"/>
      <c r="M71"/>
      <c r="P71" s="42"/>
      <c r="Q71" s="42"/>
    </row>
    <row r="72" spans="1:17">
      <c r="A72" s="4">
        <v>63</v>
      </c>
      <c r="B72" s="4" t="s">
        <v>53</v>
      </c>
      <c r="C72" s="14">
        <f>[2]Results!C249</f>
        <v>54626279.547771238</v>
      </c>
      <c r="D72" s="14"/>
      <c r="E72" s="14">
        <f>[2]Results!$D$335</f>
        <v>1783883.6560160555</v>
      </c>
      <c r="F72" s="14">
        <f>[2]Results!$E$335</f>
        <v>6188176.225002042</v>
      </c>
      <c r="G72" s="14">
        <f>[2]Results!$F$335</f>
        <v>-32990081.840750966</v>
      </c>
      <c r="H72" s="14">
        <f>[2]Results!$G$335</f>
        <v>0</v>
      </c>
      <c r="I72" s="14">
        <f>[2]Results!$H$335</f>
        <v>428616.54</v>
      </c>
      <c r="J72" s="14">
        <f>[2]Results!$I$335</f>
        <v>-2718459.9382430799</v>
      </c>
      <c r="K72" s="14">
        <f>[2]Results!$J$335</f>
        <v>310066.23478940851</v>
      </c>
      <c r="M72" s="14">
        <f>SUM(E72:L72)</f>
        <v>-26997799.12318654</v>
      </c>
      <c r="O72" s="32">
        <f>+O15-O28-O29-O30-O31-O36</f>
        <v>27628480.42458465</v>
      </c>
      <c r="P72" s="42">
        <v>27628480.42458465</v>
      </c>
      <c r="Q72" s="42">
        <f>O72-P72</f>
        <v>0</v>
      </c>
    </row>
    <row r="73" spans="1:17">
      <c r="A73" s="4">
        <v>64</v>
      </c>
      <c r="B73" s="4" t="s">
        <v>54</v>
      </c>
      <c r="C73" s="26">
        <f>[2]Results!C250</f>
        <v>0</v>
      </c>
      <c r="D73" s="8"/>
      <c r="E73" s="26">
        <f>[2]Results!$D$336</f>
        <v>0</v>
      </c>
      <c r="F73" s="26">
        <f>[2]Results!$E$336</f>
        <v>0</v>
      </c>
      <c r="G73" s="26">
        <f>[2]Results!$F$336</f>
        <v>0</v>
      </c>
      <c r="H73" s="26">
        <f>[2]Results!$G$336</f>
        <v>0</v>
      </c>
      <c r="I73" s="26">
        <f>[2]Results!$H$336</f>
        <v>0</v>
      </c>
      <c r="J73" s="26">
        <f>[2]Results!$I$336</f>
        <v>0</v>
      </c>
      <c r="K73" s="26">
        <f>[2]Results!$J$336</f>
        <v>0</v>
      </c>
      <c r="M73" s="26"/>
      <c r="Q73" s="42">
        <f t="shared" ref="Q73:Q83" si="8">O73-P73</f>
        <v>0</v>
      </c>
    </row>
    <row r="74" spans="1:17">
      <c r="A74" s="4">
        <v>65</v>
      </c>
      <c r="B74" s="4" t="s">
        <v>55</v>
      </c>
      <c r="C74" s="14">
        <f>[2]Results!C251</f>
        <v>-4599793.2770370385</v>
      </c>
      <c r="D74" s="8"/>
      <c r="E74" s="14">
        <f>[2]Results!$D$337</f>
        <v>0</v>
      </c>
      <c r="F74" s="14">
        <f>[2]Results!$E$337</f>
        <v>0</v>
      </c>
      <c r="G74" s="14">
        <f>[2]Results!$F$337</f>
        <v>0</v>
      </c>
      <c r="H74" s="14">
        <f>[2]Results!$G$337</f>
        <v>0</v>
      </c>
      <c r="I74" s="14">
        <f>[2]Results!$H$337</f>
        <v>217013.20626896209</v>
      </c>
      <c r="J74" s="14">
        <f>[2]Results!$I$337</f>
        <v>0</v>
      </c>
      <c r="K74" s="14">
        <f>[2]Results!$J$337</f>
        <v>0</v>
      </c>
      <c r="M74" s="14">
        <f>SUM(E74:L74)</f>
        <v>217013.20626896209</v>
      </c>
      <c r="O74" s="32">
        <f>+C74+M74</f>
        <v>-4382780.070768076</v>
      </c>
      <c r="P74" s="42">
        <v>-4382780.070768076</v>
      </c>
      <c r="Q74" s="42">
        <f t="shared" si="8"/>
        <v>0</v>
      </c>
    </row>
    <row r="75" spans="1:17">
      <c r="A75" s="4">
        <v>66</v>
      </c>
      <c r="B75" s="4" t="s">
        <v>56</v>
      </c>
      <c r="C75" s="14">
        <f>[2]Results!C252</f>
        <v>25236151.190422058</v>
      </c>
      <c r="D75" s="8"/>
      <c r="E75" s="14">
        <f>[2]Results!$D$338</f>
        <v>0</v>
      </c>
      <c r="F75" s="14">
        <f>[2]Results!$E$338</f>
        <v>0</v>
      </c>
      <c r="G75" s="14">
        <f>[2]Results!$F$338</f>
        <v>0</v>
      </c>
      <c r="H75" s="14">
        <f>[2]Results!$G$338</f>
        <v>0</v>
      </c>
      <c r="I75" s="14">
        <f>[2]Results!$H$338</f>
        <v>-3514878.6273604259</v>
      </c>
      <c r="J75" s="14">
        <f>[2]Results!$I$338</f>
        <v>0</v>
      </c>
      <c r="K75" s="14">
        <f>[2]Results!$J$338</f>
        <v>0</v>
      </c>
      <c r="M75" s="14">
        <f>SUM(E75:L75)</f>
        <v>-3514878.6273604259</v>
      </c>
      <c r="O75" s="32">
        <f>+C75+M75</f>
        <v>21721272.563061632</v>
      </c>
      <c r="P75" s="42">
        <v>21721272.563061625</v>
      </c>
      <c r="Q75" s="42">
        <f t="shared" si="8"/>
        <v>0</v>
      </c>
    </row>
    <row r="76" spans="1:17">
      <c r="A76" s="4">
        <v>67</v>
      </c>
      <c r="B76" s="7" t="s">
        <v>57</v>
      </c>
      <c r="C76" s="14">
        <f>[2]Results!C76</f>
        <v>64493174.138834439</v>
      </c>
      <c r="D76" s="15"/>
      <c r="E76" s="14">
        <f>[2]Results!$D$339</f>
        <v>-1624238.6427268351</v>
      </c>
      <c r="F76" s="14">
        <f>[2]Results!$E$339</f>
        <v>-637047</v>
      </c>
      <c r="G76" s="14">
        <f>[2]Results!$F$339</f>
        <v>-449420.00153080252</v>
      </c>
      <c r="H76" s="14">
        <f>[2]Results!$G$339</f>
        <v>0</v>
      </c>
      <c r="I76" s="14">
        <f>[2]Results!$H$339</f>
        <v>0</v>
      </c>
      <c r="J76" s="14">
        <f>[2]Results!$I$339</f>
        <v>2193195.2457913472</v>
      </c>
      <c r="K76" s="14">
        <f>[2]Results!$J$339</f>
        <v>0</v>
      </c>
      <c r="M76" s="14">
        <f>SUM(E76:L76)</f>
        <v>-517510.39846628997</v>
      </c>
      <c r="O76" s="32">
        <f>+C76+M76</f>
        <v>63975663.74036815</v>
      </c>
      <c r="P76" s="42">
        <v>63975663.74036815</v>
      </c>
      <c r="Q76" s="42">
        <f t="shared" si="8"/>
        <v>0</v>
      </c>
    </row>
    <row r="77" spans="1:17">
      <c r="A77" s="4">
        <v>68</v>
      </c>
      <c r="B77" s="7" t="s">
        <v>58</v>
      </c>
      <c r="C77" s="27">
        <f>[2]Results!C77</f>
        <v>138386468.17417011</v>
      </c>
      <c r="D77" s="15"/>
      <c r="E77" s="27">
        <f>[2]Results!$D$340</f>
        <v>526457.15226003109</v>
      </c>
      <c r="F77" s="27">
        <f>[2]Results!$E$340</f>
        <v>-434362.80319571274</v>
      </c>
      <c r="G77" s="27">
        <f>[2]Results!$F$340</f>
        <v>-90396.065974144673</v>
      </c>
      <c r="H77" s="27">
        <f>[2]Results!$G$340</f>
        <v>0</v>
      </c>
      <c r="I77" s="27">
        <f>[2]Results!$H$340</f>
        <v>0</v>
      </c>
      <c r="J77" s="27">
        <f>[2]Results!$I$340</f>
        <v>-538286.5880295817</v>
      </c>
      <c r="K77" s="27">
        <f>[2]Results!$J$340</f>
        <v>0</v>
      </c>
      <c r="M77" s="27">
        <f>SUM(E77:L77)</f>
        <v>-536588.30493940809</v>
      </c>
      <c r="O77" s="32">
        <f>+C77+M77</f>
        <v>137849879.86923069</v>
      </c>
      <c r="P77" s="42">
        <v>137849879.86923069</v>
      </c>
      <c r="Q77" s="42">
        <f t="shared" si="8"/>
        <v>0</v>
      </c>
    </row>
    <row r="78" spans="1:17">
      <c r="A78" s="4">
        <v>69</v>
      </c>
      <c r="B78" s="4" t="s">
        <v>59</v>
      </c>
      <c r="C78" s="28">
        <f>[2]Results!C78</f>
        <v>-39903372.400949448</v>
      </c>
      <c r="D78" s="8"/>
      <c r="E78" s="28">
        <f>[2]Results!$D$341</f>
        <v>-366812.13897081069</v>
      </c>
      <c r="F78" s="28">
        <f>[2]Results!$E$341</f>
        <v>5985492.0281977551</v>
      </c>
      <c r="G78" s="28">
        <f>[2]Results!$F$341</f>
        <v>-33349105.776307624</v>
      </c>
      <c r="H78" s="28">
        <f>[2]Results!$G$341</f>
        <v>0</v>
      </c>
      <c r="I78" s="28">
        <f>[2]Results!$H$341</f>
        <v>3726481.9610914639</v>
      </c>
      <c r="J78" s="28">
        <f>[2]Results!$I$341</f>
        <v>13021.895577849005</v>
      </c>
      <c r="K78" s="28">
        <f>[2]Results!$J$341</f>
        <v>310066.23478940851</v>
      </c>
      <c r="M78" s="28">
        <f>SUM(E78:L78)</f>
        <v>-23680855.795621961</v>
      </c>
      <c r="O78" s="10">
        <f>+C78+M78</f>
        <v>-63584228.19657141</v>
      </c>
      <c r="P78" s="44">
        <v>-63584228.196571395</v>
      </c>
      <c r="Q78" s="42">
        <f t="shared" si="8"/>
        <v>0</v>
      </c>
    </row>
    <row r="79" spans="1:17">
      <c r="A79" s="4">
        <v>70</v>
      </c>
      <c r="B79" s="4"/>
      <c r="C79" s="29"/>
      <c r="D79" s="8"/>
      <c r="E79" s="29"/>
      <c r="F79" s="29"/>
      <c r="G79" s="29"/>
      <c r="H79" s="29"/>
      <c r="I79" s="29"/>
      <c r="J79" s="29"/>
      <c r="K79" s="29"/>
      <c r="M79" s="29"/>
      <c r="Q79" s="42">
        <f t="shared" si="8"/>
        <v>0</v>
      </c>
    </row>
    <row r="80" spans="1:17">
      <c r="A80" s="4">
        <v>71</v>
      </c>
      <c r="B80" s="4" t="s">
        <v>60</v>
      </c>
      <c r="C80" s="14">
        <f>[2]Results!C80</f>
        <v>0</v>
      </c>
      <c r="D80" s="15"/>
      <c r="E80" s="14">
        <f>[2]Results!$D$343</f>
        <v>0</v>
      </c>
      <c r="F80" s="14">
        <f>[2]Results!$E$343</f>
        <v>0</v>
      </c>
      <c r="G80" s="14">
        <f>[2]Results!$F$343</f>
        <v>0</v>
      </c>
      <c r="H80" s="14">
        <f>[2]Results!$G$343</f>
        <v>0</v>
      </c>
      <c r="I80" s="14">
        <f>[2]Results!$H$343</f>
        <v>0</v>
      </c>
      <c r="J80" s="14">
        <f>[2]Results!$I$343</f>
        <v>0</v>
      </c>
      <c r="K80" s="14">
        <f>[2]Results!$J$343</f>
        <v>0</v>
      </c>
      <c r="M80" s="14">
        <f>SUM(E80:L80)</f>
        <v>0</v>
      </c>
      <c r="O80" s="16">
        <f>+C80+M80</f>
        <v>0</v>
      </c>
      <c r="P80" s="50">
        <v>0</v>
      </c>
      <c r="Q80" s="42">
        <f t="shared" si="8"/>
        <v>0</v>
      </c>
    </row>
    <row r="81" spans="1:17" ht="12" thickBot="1">
      <c r="A81" s="4">
        <v>72</v>
      </c>
      <c r="B81" s="4" t="s">
        <v>61</v>
      </c>
      <c r="C81" s="30">
        <f>[2]Results!C81</f>
        <v>-39903372.400949448</v>
      </c>
      <c r="D81" s="15"/>
      <c r="E81" s="30">
        <f>[2]Results!$D$344</f>
        <v>-366812.13897081069</v>
      </c>
      <c r="F81" s="30">
        <f>[2]Results!$E$344</f>
        <v>5985492.0281977551</v>
      </c>
      <c r="G81" s="30">
        <f>[2]Results!$F$344</f>
        <v>-33349105.776307624</v>
      </c>
      <c r="H81" s="30">
        <f>[2]Results!$G$344</f>
        <v>0</v>
      </c>
      <c r="I81" s="30">
        <f>[2]Results!$H$344</f>
        <v>3726481.9610914639</v>
      </c>
      <c r="J81" s="30">
        <f>[2]Results!$I$344</f>
        <v>13021.895577849005</v>
      </c>
      <c r="K81" s="30">
        <f>[2]Results!$J$344</f>
        <v>310066.23478940851</v>
      </c>
      <c r="L81" s="36"/>
      <c r="M81" s="30">
        <f>SUM(E81:L81)</f>
        <v>-23680855.795621961</v>
      </c>
      <c r="O81" s="17">
        <f>+C81+M81</f>
        <v>-63584228.19657141</v>
      </c>
      <c r="P81" s="51">
        <v>-63584228.196571395</v>
      </c>
      <c r="Q81" s="42">
        <f t="shared" si="8"/>
        <v>0</v>
      </c>
    </row>
    <row r="82" spans="1:17" ht="13.5" thickTop="1">
      <c r="A82" s="4">
        <v>73</v>
      </c>
      <c r="B82" s="4"/>
      <c r="C82"/>
      <c r="D82" s="8"/>
      <c r="E82"/>
      <c r="F82"/>
      <c r="G82"/>
      <c r="H82"/>
      <c r="I82"/>
      <c r="J82"/>
      <c r="K82"/>
      <c r="M82"/>
      <c r="Q82" s="42">
        <f t="shared" si="8"/>
        <v>0</v>
      </c>
    </row>
    <row r="83" spans="1:17" ht="12" thickBot="1">
      <c r="A83" s="4">
        <v>74</v>
      </c>
      <c r="B83" s="7" t="s">
        <v>62</v>
      </c>
      <c r="C83" s="30">
        <f>[2]Results!C83</f>
        <v>-13966180.340332296</v>
      </c>
      <c r="D83" s="15"/>
      <c r="E83" s="30">
        <f>[2]Results!$D$346</f>
        <v>-128384.24863978302</v>
      </c>
      <c r="F83" s="30">
        <f>[2]Results!$E$346</f>
        <v>2094922.2098692143</v>
      </c>
      <c r="G83" s="30">
        <f>[2]Results!$F$346</f>
        <v>-11672187.021707667</v>
      </c>
      <c r="H83" s="30">
        <f>[2]Results!$G$346</f>
        <v>0</v>
      </c>
      <c r="I83" s="30">
        <f>[2]Results!$H$346</f>
        <v>-4334467.5802177778</v>
      </c>
      <c r="J83" s="30">
        <f>[2]Results!$I$346</f>
        <v>4557.6634522470704</v>
      </c>
      <c r="K83" s="30">
        <f>[2]Results!$J$346</f>
        <v>108523.18217629296</v>
      </c>
      <c r="M83" s="30">
        <f>SUM(E83:L83)</f>
        <v>-13927035.795067474</v>
      </c>
      <c r="O83" s="37">
        <f>+C83+M83</f>
        <v>-27893216.13539977</v>
      </c>
      <c r="P83" s="52">
        <v>-27893216.135399766</v>
      </c>
      <c r="Q83" s="42">
        <f t="shared" si="8"/>
        <v>0</v>
      </c>
    </row>
    <row r="84" spans="1:17" ht="12" thickTop="1"/>
  </sheetData>
  <mergeCells count="2">
    <mergeCell ref="A2:B2"/>
    <mergeCell ref="A3:B3"/>
  </mergeCells>
  <phoneticPr fontId="4" type="noConversion"/>
  <pageMargins left="1" right="0.88968749999999996" top="0.57999999999999996" bottom="0.52" header="0.57999999999999996" footer="0.28000000000000003"/>
  <pageSetup scale="70" fitToWidth="2" orientation="portrait" r:id="rId1"/>
  <headerFooter>
    <oddHeader xml:space="preserve">&amp;R&amp;"Arial,Bold"Exhibit No.___(RBD-2) - Revised 11/23/10
Page &amp;P of &amp;N&amp;"Arial,Regular"
</oddHeader>
  </headerFooter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A7F593-8ABC-4DA7-B2A0-6A4F651CD3FA}"/>
</file>

<file path=customXml/itemProps2.xml><?xml version="1.0" encoding="utf-8"?>
<ds:datastoreItem xmlns:ds="http://schemas.openxmlformats.org/officeDocument/2006/customXml" ds:itemID="{0CCA37AA-E4F3-4304-9D72-BD66ED2D63DF}"/>
</file>

<file path=customXml/itemProps3.xml><?xml version="1.0" encoding="utf-8"?>
<ds:datastoreItem xmlns:ds="http://schemas.openxmlformats.org/officeDocument/2006/customXml" ds:itemID="{9ED442C1-906C-4B86-8048-064041EAACD1}"/>
</file>

<file path=customXml/itemProps4.xml><?xml version="1.0" encoding="utf-8"?>
<ds:datastoreItem xmlns:ds="http://schemas.openxmlformats.org/officeDocument/2006/customXml" ds:itemID="{A5A64167-6C8D-4AA3-A516-0E85B13C7F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No.__(RBD-2) - Revised</vt:lpstr>
      <vt:lpstr>'Exhibit No.__(RBD-2) - Revised'!Print_Titles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Anderberg</dc:creator>
  <cp:lastModifiedBy>R. Bryce Dalley</cp:lastModifiedBy>
  <cp:lastPrinted>2010-11-20T04:12:57Z</cp:lastPrinted>
  <dcterms:created xsi:type="dcterms:W3CDTF">2009-01-26T19:00:22Z</dcterms:created>
  <dcterms:modified xsi:type="dcterms:W3CDTF">2010-11-23T18:54:16Z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