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0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Sheet1!$A$84:$I$123</definedName>
  </definedNames>
  <calcPr calcId="145621" calcMode="autoNoTable"/>
</workbook>
</file>

<file path=xl/calcChain.xml><?xml version="1.0" encoding="utf-8"?>
<calcChain xmlns="http://schemas.openxmlformats.org/spreadsheetml/2006/main">
  <c r="H119" i="1" l="1"/>
  <c r="H117" i="1"/>
  <c r="H114" i="1"/>
  <c r="H111" i="1"/>
  <c r="H110" i="1"/>
  <c r="H109" i="1"/>
  <c r="H108" i="1"/>
  <c r="H105" i="1"/>
  <c r="H104" i="1"/>
  <c r="H103" i="1"/>
  <c r="H102" i="1"/>
  <c r="H101" i="1"/>
  <c r="H100" i="1"/>
  <c r="H99" i="1"/>
  <c r="H98" i="1"/>
  <c r="H97" i="1"/>
  <c r="H96" i="1"/>
  <c r="H95" i="1"/>
  <c r="H94" i="1"/>
  <c r="H91" i="1"/>
  <c r="H89" i="1"/>
  <c r="H86" i="1"/>
  <c r="H83" i="1"/>
  <c r="H82" i="1"/>
  <c r="H81" i="1"/>
  <c r="H80" i="1"/>
  <c r="H79" i="1"/>
  <c r="H78" i="1"/>
  <c r="H77" i="1"/>
  <c r="H76" i="1"/>
  <c r="H75" i="1"/>
  <c r="H74" i="1"/>
  <c r="H73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47" i="1"/>
  <c r="H54" i="1"/>
  <c r="H53" i="1"/>
  <c r="H52" i="1"/>
  <c r="H51" i="1"/>
  <c r="H50" i="1"/>
  <c r="H46" i="1"/>
  <c r="H45" i="1"/>
  <c r="H44" i="1"/>
  <c r="H43" i="1"/>
  <c r="H42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D69" i="1"/>
  <c r="D54" i="1"/>
  <c r="D39" i="1"/>
  <c r="F111" i="1" l="1"/>
  <c r="F47" i="1"/>
  <c r="F54" i="1"/>
  <c r="D111" i="1"/>
  <c r="D105" i="1"/>
  <c r="D117" i="1" s="1"/>
  <c r="F105" i="1"/>
  <c r="F117" i="1" s="1"/>
  <c r="F83" i="1"/>
  <c r="D83" i="1"/>
  <c r="F69" i="1"/>
  <c r="D47" i="1"/>
  <c r="F3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2" i="1" s="1"/>
  <c r="A43" i="1" s="1"/>
  <c r="A44" i="1" s="1"/>
  <c r="A45" i="1" s="1"/>
  <c r="A46" i="1" s="1"/>
  <c r="A47" i="1" s="1"/>
  <c r="A50" i="1" s="1"/>
  <c r="A51" i="1" s="1"/>
  <c r="A52" i="1" s="1"/>
  <c r="A53" i="1" s="1"/>
  <c r="A54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6" i="1" s="1"/>
  <c r="A89" i="1" s="1"/>
  <c r="A91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8" i="1" s="1"/>
  <c r="A109" i="1" s="1"/>
  <c r="A110" i="1" s="1"/>
  <c r="A111" i="1" s="1"/>
  <c r="A114" i="1" s="1"/>
  <c r="A117" i="1" s="1"/>
  <c r="A119" i="1" s="1"/>
  <c r="H39" i="1" l="1"/>
  <c r="D91" i="1"/>
  <c r="F91" i="1"/>
  <c r="D119" i="1" l="1"/>
  <c r="F119" i="1"/>
</calcChain>
</file>

<file path=xl/sharedStrings.xml><?xml version="1.0" encoding="utf-8"?>
<sst xmlns="http://schemas.openxmlformats.org/spreadsheetml/2006/main" count="111" uniqueCount="107">
  <si>
    <t>Line</t>
  </si>
  <si>
    <t>No.</t>
  </si>
  <si>
    <t>Pro forma</t>
  </si>
  <si>
    <t>555 PURCHASED POWER</t>
  </si>
  <si>
    <t>Modeled Short-Term Market Purchases</t>
  </si>
  <si>
    <t>Actual ST Market Purchases - Physical</t>
  </si>
  <si>
    <t>Actual ST Purchases - Financial  M-to-M</t>
  </si>
  <si>
    <t>Rocky Reach</t>
  </si>
  <si>
    <t>Rocky Reach/Rock Island Purchase</t>
  </si>
  <si>
    <t>Wells - Avista Share</t>
  </si>
  <si>
    <t>Wells - Colville Tribe's Share</t>
  </si>
  <si>
    <t>Priest Rapids Project</t>
  </si>
  <si>
    <t>Grant Displacement</t>
  </si>
  <si>
    <t>Douglas Settlement</t>
  </si>
  <si>
    <t>Lancaster Capacity Payment</t>
  </si>
  <si>
    <t>Lancaster Variable O&amp;M Payments</t>
  </si>
  <si>
    <t>Lancaster BPA Reserves</t>
  </si>
  <si>
    <t>Palouse Wind</t>
  </si>
  <si>
    <t>WNP-3</t>
  </si>
  <si>
    <t>Deer Lake-IP&amp;L</t>
  </si>
  <si>
    <t>Small Power</t>
  </si>
  <si>
    <t>Stimson</t>
  </si>
  <si>
    <t>Spokane-Upriver</t>
  </si>
  <si>
    <t>Spokane Waste-to-Energy</t>
  </si>
  <si>
    <t>Black Creek Index Purchase</t>
  </si>
  <si>
    <t xml:space="preserve">Non-Monetary </t>
  </si>
  <si>
    <t>Clearwater Paper Co-Gen Purchase</t>
  </si>
  <si>
    <t>Ancillary Services</t>
  </si>
  <si>
    <t>Stateline Wind Purchase</t>
  </si>
  <si>
    <t>Total Account 555</t>
  </si>
  <si>
    <t>557 OTHER EXPENSES</t>
  </si>
  <si>
    <t>Broker Commission Fees</t>
  </si>
  <si>
    <t>Non WA EIA REC Purchase</t>
  </si>
  <si>
    <t>WA EIA REC Purchase</t>
  </si>
  <si>
    <t>Optional Renewable Power Expense Offset</t>
  </si>
  <si>
    <t>Natural Gas Fuel Purchases</t>
  </si>
  <si>
    <t>Total Account 557</t>
  </si>
  <si>
    <t>501 THERMAL FUEL EXPENSE</t>
  </si>
  <si>
    <t>Kettle Falls - Wood Fuel</t>
  </si>
  <si>
    <t>Kettle Falls - Start-up Gas</t>
  </si>
  <si>
    <t>Colstrip - Coal</t>
  </si>
  <si>
    <t>Colstrip - Oil</t>
  </si>
  <si>
    <t>Total Account 501</t>
  </si>
  <si>
    <t>547 OTHER FUEL EXPENSE</t>
  </si>
  <si>
    <t>Coyote Springs Gas</t>
  </si>
  <si>
    <t>Coyote Springs 2 Gas Transportation</t>
  </si>
  <si>
    <t>Lancaster Gas</t>
  </si>
  <si>
    <t>Lancaster Gas Transportation</t>
  </si>
  <si>
    <t>Gas Transportation Optimization</t>
  </si>
  <si>
    <t>Actual Physical Gas Transactions M-to-M</t>
  </si>
  <si>
    <t>Actual Financial Gas Transactions M-to-M</t>
  </si>
  <si>
    <t>Gas Transportation for BP, NE and KFCT</t>
  </si>
  <si>
    <t>Rathdrum  Gas</t>
  </si>
  <si>
    <t>Northeast CT Gas</t>
  </si>
  <si>
    <t>Boulder Park Gas</t>
  </si>
  <si>
    <t>Kettle Falls CT Gas</t>
  </si>
  <si>
    <t>Total Account 547</t>
  </si>
  <si>
    <t>565 TRANSMISSION OF ELECTRICITY BY OTHERS</t>
  </si>
  <si>
    <t xml:space="preserve"> </t>
  </si>
  <si>
    <t>Black Creek Wheeling</t>
  </si>
  <si>
    <t>Wheeling for System Sales &amp; Purchases</t>
  </si>
  <si>
    <t>BPA PTP for Colstrip, Coyote &amp; Lancaster</t>
  </si>
  <si>
    <t>BPA Townsend-Garrison Wheeling</t>
  </si>
  <si>
    <t>Avista on BPA - Borderline</t>
  </si>
  <si>
    <t>Kootenai for Worley</t>
  </si>
  <si>
    <t>Sagle-Northern Lights</t>
  </si>
  <si>
    <t>Northwestern for Colstrip</t>
  </si>
  <si>
    <t>PGE Firm Wheeling</t>
  </si>
  <si>
    <t>Total Account 565</t>
  </si>
  <si>
    <t>536 WATER FOR POWER</t>
  </si>
  <si>
    <t>Headwater Benefits Payments</t>
  </si>
  <si>
    <t>549 MISC OTHER GENERATION EXPENSE</t>
  </si>
  <si>
    <t>Rathdrum Municipal Payment</t>
  </si>
  <si>
    <t>TOTAL EXPENSE</t>
  </si>
  <si>
    <t>447 SALES FOR RESALE</t>
  </si>
  <si>
    <t>Modeled Short-Term Market Sales</t>
  </si>
  <si>
    <t>Actual ST Market Sales - Physical</t>
  </si>
  <si>
    <t>Actual ST Market Sales - Financial M-to-M</t>
  </si>
  <si>
    <t>Peaker (PGE) Capacity Sale</t>
  </si>
  <si>
    <t>Nichols Pumping Sale</t>
  </si>
  <si>
    <t>Sovereign/Kaiser DES</t>
  </si>
  <si>
    <t>Pend Oreille DES &amp; Spinning</t>
  </si>
  <si>
    <t>Northwestern Load Following</t>
  </si>
  <si>
    <t>NaturEner</t>
  </si>
  <si>
    <t>SMUD Sale - Energy and REC</t>
  </si>
  <si>
    <t>Total Account 447</t>
  </si>
  <si>
    <t>456 OTHER ELECTRIC REVENUE</t>
  </si>
  <si>
    <t>Non WA EIA REC Sales</t>
  </si>
  <si>
    <t>WA EIA REC Sales</t>
  </si>
  <si>
    <t>Gas Not Consumed Sales Revenue</t>
  </si>
  <si>
    <t>Total Account 456</t>
  </si>
  <si>
    <t>453 SALES OF WATER AND WATER POWER</t>
  </si>
  <si>
    <t>Upstream Storage Revenue</t>
  </si>
  <si>
    <t>TOTAL REVENUE</t>
  </si>
  <si>
    <t>TOTAL NET EXPENSE</t>
  </si>
  <si>
    <t>As Filed</t>
  </si>
  <si>
    <t>WUTC 223 Update</t>
  </si>
  <si>
    <t>WUTC STAFF</t>
  </si>
  <si>
    <t>Comparison between Proposed Company and Staff Recomended</t>
  </si>
  <si>
    <t>Adjustment (1)</t>
  </si>
  <si>
    <t>(1)  Results of Update to Net Power Supply Expense per 6/08/12 Response to WUTC DR#223</t>
  </si>
  <si>
    <t>Power Supply Pro forma - System</t>
  </si>
  <si>
    <t xml:space="preserve">System Numbers -  Jan 2013 - Dec 2013 Pro Forma </t>
  </si>
  <si>
    <t>Update</t>
  </si>
  <si>
    <t>Exhibit No.___(APB-2)</t>
  </si>
  <si>
    <t>Docket UE-120436</t>
  </si>
  <si>
    <t>Witness:  Alan P. Buckley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</si>
</sst>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eneva"/>
    </font>
    <font>
      <b/>
      <sz val="10"/>
      <color rgb="FFFF0000"/>
      <name val="Geneva"/>
    </font>
    <font>
      <u/>
      <sz val="10"/>
      <name val="Geneva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3" fontId="0" fillId="0" borderId="0" xfId="0" applyNumberFormat="1" applyBorder="1"/>
    <xf numFmtId="0" fontId="0" fillId="0" borderId="0" xfId="0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0" fillId="0" borderId="1" xfId="0" applyBorder="1"/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2" fillId="0" borderId="2" xfId="0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2" fillId="0" borderId="0" xfId="0" applyFont="1"/>
    <xf numFmtId="3" fontId="0" fillId="0" borderId="0" xfId="0" applyNumberFormat="1" applyFill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0" xfId="0" applyFill="1"/>
    <xf numFmtId="164" fontId="0" fillId="2" borderId="0" xfId="0" applyNumberFormat="1" applyFill="1"/>
    <xf numFmtId="164" fontId="0" fillId="2" borderId="1" xfId="0" applyNumberFormat="1" applyFill="1" applyBorder="1"/>
    <xf numFmtId="164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tabSelected="1" topLeftCell="A69" workbookViewId="0">
      <selection activeCell="A84" sqref="A84:I123"/>
    </sheetView>
  </sheetViews>
  <sheetFormatPr defaultRowHeight="15"/>
  <cols>
    <col min="2" max="2" width="47.28515625" customWidth="1"/>
    <col min="3" max="3" width="1.140625" customWidth="1"/>
    <col min="4" max="4" width="13.140625" customWidth="1"/>
    <col min="6" max="6" width="15.28515625" customWidth="1"/>
    <col min="8" max="8" width="14.140625" customWidth="1"/>
  </cols>
  <sheetData>
    <row r="1" spans="1:8">
      <c r="G1" t="s">
        <v>104</v>
      </c>
    </row>
    <row r="2" spans="1:8">
      <c r="G2" t="s">
        <v>105</v>
      </c>
    </row>
    <row r="3" spans="1:8">
      <c r="G3" t="s">
        <v>106</v>
      </c>
    </row>
    <row r="5" spans="1:8">
      <c r="A5" s="1"/>
      <c r="B5" s="1"/>
      <c r="C5" s="2" t="s">
        <v>97</v>
      </c>
    </row>
    <row r="6" spans="1:8">
      <c r="A6" s="1"/>
      <c r="B6" s="1"/>
      <c r="C6" s="2" t="s">
        <v>101</v>
      </c>
    </row>
    <row r="7" spans="1:8">
      <c r="A7" s="3"/>
      <c r="B7" s="1"/>
      <c r="C7" s="2" t="s">
        <v>102</v>
      </c>
    </row>
    <row r="8" spans="1:8">
      <c r="A8" s="3"/>
      <c r="B8" s="1"/>
      <c r="C8" s="4" t="s">
        <v>98</v>
      </c>
    </row>
    <row r="9" spans="1:8">
      <c r="A9" s="3"/>
      <c r="B9" s="1"/>
      <c r="C9" s="4"/>
    </row>
    <row r="10" spans="1:8">
      <c r="A10" s="5"/>
      <c r="C10" s="4"/>
      <c r="D10" s="6"/>
      <c r="E10" s="6"/>
      <c r="F10" s="6"/>
    </row>
    <row r="11" spans="1:8">
      <c r="A11" s="5" t="s">
        <v>0</v>
      </c>
      <c r="D11" s="33" t="s">
        <v>95</v>
      </c>
      <c r="E11" s="33"/>
      <c r="F11" s="33" t="s">
        <v>96</v>
      </c>
      <c r="G11" s="35"/>
      <c r="H11" s="33" t="s">
        <v>103</v>
      </c>
    </row>
    <row r="12" spans="1:8">
      <c r="A12" s="7" t="s">
        <v>1</v>
      </c>
      <c r="D12" s="8" t="s">
        <v>2</v>
      </c>
      <c r="E12" s="34"/>
      <c r="F12" s="8" t="s">
        <v>2</v>
      </c>
      <c r="G12" s="36"/>
      <c r="H12" s="37" t="s">
        <v>99</v>
      </c>
    </row>
    <row r="13" spans="1:8">
      <c r="A13" s="5"/>
      <c r="B13" s="9" t="s">
        <v>3</v>
      </c>
      <c r="D13" s="10"/>
      <c r="E13" s="11"/>
      <c r="F13" s="10"/>
      <c r="H13" s="38"/>
    </row>
    <row r="14" spans="1:8">
      <c r="A14" s="5">
        <f t="shared" ref="A14:A39" si="0">A13+1</f>
        <v>1</v>
      </c>
      <c r="B14" t="s">
        <v>4</v>
      </c>
      <c r="D14" s="12">
        <v>18691</v>
      </c>
      <c r="E14" s="12"/>
      <c r="F14" s="12">
        <v>12281.01360059147</v>
      </c>
      <c r="H14" s="39">
        <f>+F14-D14</f>
        <v>-6409.9863994085299</v>
      </c>
    </row>
    <row r="15" spans="1:8">
      <c r="A15" s="5">
        <f t="shared" si="0"/>
        <v>2</v>
      </c>
      <c r="B15" t="s">
        <v>5</v>
      </c>
      <c r="D15" s="15">
        <v>1315</v>
      </c>
      <c r="E15" s="14"/>
      <c r="F15" s="15">
        <v>3101</v>
      </c>
      <c r="H15" s="39">
        <f t="shared" ref="H15:H38" si="1">+F15-D15</f>
        <v>1786</v>
      </c>
    </row>
    <row r="16" spans="1:8">
      <c r="A16" s="5">
        <f t="shared" si="0"/>
        <v>3</v>
      </c>
      <c r="B16" t="s">
        <v>6</v>
      </c>
      <c r="D16" s="15">
        <v>9614</v>
      </c>
      <c r="E16" s="14"/>
      <c r="F16" s="15">
        <v>19059</v>
      </c>
      <c r="H16" s="39">
        <f t="shared" si="1"/>
        <v>9445</v>
      </c>
    </row>
    <row r="17" spans="1:8">
      <c r="A17" s="5">
        <f t="shared" si="0"/>
        <v>4</v>
      </c>
      <c r="B17" t="s">
        <v>7</v>
      </c>
      <c r="D17" s="16">
        <v>0</v>
      </c>
      <c r="E17" s="14"/>
      <c r="F17" s="16">
        <v>0</v>
      </c>
      <c r="H17" s="39">
        <f t="shared" si="1"/>
        <v>0</v>
      </c>
    </row>
    <row r="18" spans="1:8">
      <c r="A18" s="5">
        <f t="shared" si="0"/>
        <v>5</v>
      </c>
      <c r="B18" t="s">
        <v>8</v>
      </c>
      <c r="D18" s="16">
        <v>11825</v>
      </c>
      <c r="E18" s="14"/>
      <c r="F18" s="16">
        <v>11825</v>
      </c>
      <c r="H18" s="39">
        <f t="shared" si="1"/>
        <v>0</v>
      </c>
    </row>
    <row r="19" spans="1:8">
      <c r="A19" s="5">
        <f t="shared" si="0"/>
        <v>6</v>
      </c>
      <c r="B19" t="s">
        <v>9</v>
      </c>
      <c r="D19" s="15">
        <v>1800</v>
      </c>
      <c r="E19" s="14"/>
      <c r="F19" s="15">
        <v>1800</v>
      </c>
      <c r="H19" s="39">
        <f t="shared" si="1"/>
        <v>0</v>
      </c>
    </row>
    <row r="20" spans="1:8">
      <c r="A20" s="5">
        <f t="shared" si="0"/>
        <v>7</v>
      </c>
      <c r="B20" t="s">
        <v>10</v>
      </c>
      <c r="D20" s="16">
        <v>0</v>
      </c>
      <c r="E20" s="14"/>
      <c r="F20" s="16">
        <v>0</v>
      </c>
      <c r="H20" s="39">
        <f t="shared" si="1"/>
        <v>0</v>
      </c>
    </row>
    <row r="21" spans="1:8">
      <c r="A21" s="5">
        <f t="shared" si="0"/>
        <v>8</v>
      </c>
      <c r="B21" t="s">
        <v>11</v>
      </c>
      <c r="D21" s="13">
        <v>6797</v>
      </c>
      <c r="E21" s="14"/>
      <c r="F21" s="13">
        <v>6753.3927873532366</v>
      </c>
      <c r="H21" s="39">
        <f t="shared" si="1"/>
        <v>-43.607212646763401</v>
      </c>
    </row>
    <row r="22" spans="1:8">
      <c r="A22" s="5">
        <f t="shared" si="0"/>
        <v>9</v>
      </c>
      <c r="B22" t="s">
        <v>12</v>
      </c>
      <c r="D22" s="16">
        <v>0</v>
      </c>
      <c r="E22" s="13"/>
      <c r="F22" s="16">
        <v>0</v>
      </c>
      <c r="H22" s="39">
        <f t="shared" si="1"/>
        <v>0</v>
      </c>
    </row>
    <row r="23" spans="1:8">
      <c r="A23" s="5">
        <f t="shared" si="0"/>
        <v>10</v>
      </c>
      <c r="B23" t="s">
        <v>13</v>
      </c>
      <c r="D23" s="16">
        <v>794</v>
      </c>
      <c r="E23" s="13"/>
      <c r="F23" s="16">
        <v>794</v>
      </c>
      <c r="H23" s="39">
        <f t="shared" si="1"/>
        <v>0</v>
      </c>
    </row>
    <row r="24" spans="1:8">
      <c r="A24" s="5">
        <f t="shared" si="0"/>
        <v>11</v>
      </c>
      <c r="B24" t="s">
        <v>14</v>
      </c>
      <c r="D24" s="16">
        <v>22060</v>
      </c>
      <c r="E24" s="13"/>
      <c r="F24" s="16">
        <v>22060</v>
      </c>
      <c r="H24" s="39">
        <f t="shared" si="1"/>
        <v>0</v>
      </c>
    </row>
    <row r="25" spans="1:8">
      <c r="A25" s="5">
        <f t="shared" si="0"/>
        <v>12</v>
      </c>
      <c r="B25" t="s">
        <v>15</v>
      </c>
      <c r="D25" s="16">
        <v>2811</v>
      </c>
      <c r="E25" s="13"/>
      <c r="F25" s="16">
        <v>3099.1202230180629</v>
      </c>
      <c r="H25" s="39">
        <f t="shared" si="1"/>
        <v>288.12022301806292</v>
      </c>
    </row>
    <row r="26" spans="1:8">
      <c r="A26" s="5">
        <f t="shared" si="0"/>
        <v>13</v>
      </c>
      <c r="B26" t="s">
        <v>16</v>
      </c>
      <c r="D26" s="16">
        <v>0</v>
      </c>
      <c r="E26" s="13"/>
      <c r="F26" s="16">
        <v>0</v>
      </c>
      <c r="H26" s="39">
        <f t="shared" si="1"/>
        <v>0</v>
      </c>
    </row>
    <row r="27" spans="1:8">
      <c r="A27" s="5">
        <f t="shared" si="0"/>
        <v>14</v>
      </c>
      <c r="B27" t="s">
        <v>17</v>
      </c>
      <c r="D27" s="16">
        <v>18852</v>
      </c>
      <c r="E27" s="13"/>
      <c r="F27" s="16">
        <v>19217</v>
      </c>
      <c r="H27" s="39">
        <f t="shared" si="1"/>
        <v>365</v>
      </c>
    </row>
    <row r="28" spans="1:8">
      <c r="A28" s="5">
        <f t="shared" si="0"/>
        <v>15</v>
      </c>
      <c r="B28" t="s">
        <v>18</v>
      </c>
      <c r="D28" s="15">
        <v>15415</v>
      </c>
      <c r="E28" s="14"/>
      <c r="F28" s="15">
        <v>15415</v>
      </c>
      <c r="H28" s="39">
        <f t="shared" si="1"/>
        <v>0</v>
      </c>
    </row>
    <row r="29" spans="1:8">
      <c r="A29" s="5">
        <f t="shared" si="0"/>
        <v>16</v>
      </c>
      <c r="B29" t="s">
        <v>19</v>
      </c>
      <c r="D29" s="14">
        <v>6</v>
      </c>
      <c r="E29" s="14"/>
      <c r="F29" s="14">
        <v>6</v>
      </c>
      <c r="H29" s="39">
        <f t="shared" si="1"/>
        <v>0</v>
      </c>
    </row>
    <row r="30" spans="1:8">
      <c r="A30" s="5">
        <f t="shared" si="0"/>
        <v>17</v>
      </c>
      <c r="B30" t="s">
        <v>20</v>
      </c>
      <c r="D30" s="16">
        <v>1072</v>
      </c>
      <c r="E30" s="14"/>
      <c r="F30" s="16">
        <v>1072</v>
      </c>
      <c r="H30" s="39">
        <f t="shared" si="1"/>
        <v>0</v>
      </c>
    </row>
    <row r="31" spans="1:8">
      <c r="A31" s="5">
        <f t="shared" si="0"/>
        <v>18</v>
      </c>
      <c r="B31" t="s">
        <v>21</v>
      </c>
      <c r="D31" s="15">
        <v>2034</v>
      </c>
      <c r="E31" s="14"/>
      <c r="F31" s="15">
        <v>2034</v>
      </c>
      <c r="H31" s="39">
        <f t="shared" si="1"/>
        <v>0</v>
      </c>
    </row>
    <row r="32" spans="1:8">
      <c r="A32" s="5">
        <f t="shared" si="0"/>
        <v>19</v>
      </c>
      <c r="B32" t="s">
        <v>22</v>
      </c>
      <c r="D32" s="13">
        <v>2414</v>
      </c>
      <c r="E32" s="14"/>
      <c r="F32" s="13">
        <v>2414</v>
      </c>
      <c r="H32" s="39">
        <f t="shared" si="1"/>
        <v>0</v>
      </c>
    </row>
    <row r="33" spans="1:8">
      <c r="A33" s="5">
        <f t="shared" si="0"/>
        <v>20</v>
      </c>
      <c r="B33" t="s">
        <v>23</v>
      </c>
      <c r="D33" s="13">
        <v>6150</v>
      </c>
      <c r="E33" s="14"/>
      <c r="F33" s="13">
        <v>6150</v>
      </c>
      <c r="H33" s="39">
        <f t="shared" si="1"/>
        <v>0</v>
      </c>
    </row>
    <row r="34" spans="1:8">
      <c r="A34" s="5">
        <f t="shared" si="0"/>
        <v>21</v>
      </c>
      <c r="B34" t="s">
        <v>24</v>
      </c>
      <c r="D34" s="13">
        <v>0</v>
      </c>
      <c r="E34" s="14"/>
      <c r="F34" s="13">
        <v>0</v>
      </c>
      <c r="H34" s="39">
        <f t="shared" si="1"/>
        <v>0</v>
      </c>
    </row>
    <row r="35" spans="1:8">
      <c r="A35" s="5">
        <f t="shared" si="0"/>
        <v>22</v>
      </c>
      <c r="B35" t="s">
        <v>25</v>
      </c>
      <c r="D35" s="14">
        <v>0</v>
      </c>
      <c r="E35" s="14"/>
      <c r="F35" s="14">
        <v>0</v>
      </c>
      <c r="H35" s="39">
        <f t="shared" si="1"/>
        <v>0</v>
      </c>
    </row>
    <row r="36" spans="1:8">
      <c r="A36" s="5">
        <f t="shared" si="0"/>
        <v>23</v>
      </c>
      <c r="B36" t="s">
        <v>26</v>
      </c>
      <c r="D36" s="14">
        <v>0</v>
      </c>
      <c r="E36" s="14"/>
      <c r="F36" s="14">
        <v>0</v>
      </c>
      <c r="H36" s="39">
        <f t="shared" si="1"/>
        <v>0</v>
      </c>
    </row>
    <row r="37" spans="1:8">
      <c r="A37" s="5">
        <f t="shared" si="0"/>
        <v>24</v>
      </c>
      <c r="B37" t="s">
        <v>27</v>
      </c>
      <c r="D37" s="14">
        <v>0</v>
      </c>
      <c r="E37" s="14"/>
      <c r="F37" s="14">
        <v>0</v>
      </c>
      <c r="H37" s="39">
        <f t="shared" si="1"/>
        <v>0</v>
      </c>
    </row>
    <row r="38" spans="1:8">
      <c r="A38" s="5">
        <f t="shared" si="0"/>
        <v>25</v>
      </c>
      <c r="B38" s="17" t="s">
        <v>28</v>
      </c>
      <c r="C38" s="17"/>
      <c r="D38" s="20">
        <v>3248</v>
      </c>
      <c r="E38" s="19"/>
      <c r="F38" s="20">
        <v>3248</v>
      </c>
      <c r="G38" s="17"/>
      <c r="H38" s="40">
        <f t="shared" si="1"/>
        <v>0</v>
      </c>
    </row>
    <row r="39" spans="1:8">
      <c r="A39" s="5">
        <f t="shared" si="0"/>
        <v>26</v>
      </c>
      <c r="B39" t="s">
        <v>29</v>
      </c>
      <c r="D39" s="13">
        <f>SUM(D14:D38)-1</f>
        <v>124897</v>
      </c>
      <c r="E39" s="14"/>
      <c r="F39" s="14">
        <f>SUM(F14:F38)</f>
        <v>130328.52661096277</v>
      </c>
      <c r="H39" s="39">
        <f t="shared" ref="H39" si="2">+D39-F39</f>
        <v>-5431.5266109627701</v>
      </c>
    </row>
    <row r="40" spans="1:8">
      <c r="A40" s="5"/>
      <c r="E40" s="14"/>
      <c r="F40" s="14"/>
      <c r="H40" s="39"/>
    </row>
    <row r="41" spans="1:8">
      <c r="A41" s="5"/>
      <c r="B41" s="9" t="s">
        <v>30</v>
      </c>
      <c r="D41" s="14"/>
      <c r="E41" s="14"/>
      <c r="F41" s="14"/>
      <c r="H41" s="39"/>
    </row>
    <row r="42" spans="1:8">
      <c r="A42" s="5">
        <f>A39+1</f>
        <v>27</v>
      </c>
      <c r="B42" t="s">
        <v>31</v>
      </c>
      <c r="D42" s="13">
        <v>884</v>
      </c>
      <c r="E42" s="13"/>
      <c r="F42" s="15">
        <v>884</v>
      </c>
      <c r="H42" s="39">
        <f t="shared" ref="H42:H46" si="3">+F42-D42</f>
        <v>0</v>
      </c>
    </row>
    <row r="43" spans="1:8">
      <c r="A43" s="5">
        <f>A42+1</f>
        <v>28</v>
      </c>
      <c r="B43" t="s">
        <v>32</v>
      </c>
      <c r="D43" s="13">
        <v>174</v>
      </c>
      <c r="E43" s="13"/>
      <c r="F43" s="13">
        <v>174</v>
      </c>
      <c r="H43" s="39">
        <f t="shared" si="3"/>
        <v>0</v>
      </c>
    </row>
    <row r="44" spans="1:8">
      <c r="A44" s="5">
        <f t="shared" ref="A44:A46" si="4">A43+1</f>
        <v>29</v>
      </c>
      <c r="B44" t="s">
        <v>33</v>
      </c>
      <c r="D44" s="13">
        <v>769</v>
      </c>
      <c r="E44" s="13"/>
      <c r="F44" s="13">
        <v>769</v>
      </c>
      <c r="H44" s="39">
        <f t="shared" si="3"/>
        <v>0</v>
      </c>
    </row>
    <row r="45" spans="1:8">
      <c r="A45" s="5">
        <f t="shared" si="4"/>
        <v>30</v>
      </c>
      <c r="B45" t="s">
        <v>34</v>
      </c>
      <c r="D45" s="13">
        <v>0</v>
      </c>
      <c r="E45" s="13"/>
      <c r="F45" s="13">
        <v>0</v>
      </c>
      <c r="H45" s="39">
        <f t="shared" si="3"/>
        <v>0</v>
      </c>
    </row>
    <row r="46" spans="1:8">
      <c r="A46" s="5">
        <f t="shared" si="4"/>
        <v>31</v>
      </c>
      <c r="B46" s="17" t="s">
        <v>35</v>
      </c>
      <c r="C46" s="17"/>
      <c r="D46" s="19">
        <v>0</v>
      </c>
      <c r="E46" s="19"/>
      <c r="F46" s="19">
        <v>0</v>
      </c>
      <c r="G46" s="17"/>
      <c r="H46" s="40">
        <f t="shared" si="3"/>
        <v>0</v>
      </c>
    </row>
    <row r="47" spans="1:8">
      <c r="A47" s="5">
        <f>A46+1</f>
        <v>32</v>
      </c>
      <c r="B47" t="s">
        <v>36</v>
      </c>
      <c r="D47" s="13">
        <f>SUM(D42:D46)</f>
        <v>1827</v>
      </c>
      <c r="E47" s="14"/>
      <c r="F47" s="14">
        <f>SUM(F42:F46)</f>
        <v>1827</v>
      </c>
      <c r="H47" s="39">
        <f>+F47-D47</f>
        <v>0</v>
      </c>
    </row>
    <row r="48" spans="1:8">
      <c r="A48" s="5"/>
      <c r="D48" s="14"/>
      <c r="E48" s="14"/>
      <c r="F48" s="14"/>
      <c r="H48" s="39"/>
    </row>
    <row r="49" spans="1:8">
      <c r="A49" s="5"/>
      <c r="B49" s="9" t="s">
        <v>37</v>
      </c>
      <c r="D49" s="14"/>
      <c r="E49" s="14"/>
      <c r="F49" s="14"/>
      <c r="H49" s="39"/>
    </row>
    <row r="50" spans="1:8">
      <c r="A50" s="5">
        <f>A47+1</f>
        <v>33</v>
      </c>
      <c r="B50" t="s">
        <v>38</v>
      </c>
      <c r="C50" s="21"/>
      <c r="D50" s="14">
        <v>10169</v>
      </c>
      <c r="E50" s="14"/>
      <c r="F50" s="13">
        <v>10076.272756944389</v>
      </c>
      <c r="H50" s="39">
        <f t="shared" ref="H50:H54" si="5">+F50-D50</f>
        <v>-92.727243055611325</v>
      </c>
    </row>
    <row r="51" spans="1:8">
      <c r="A51" s="5">
        <f>A50+1</f>
        <v>34</v>
      </c>
      <c r="B51" t="s">
        <v>39</v>
      </c>
      <c r="C51" s="21"/>
      <c r="D51" s="22">
        <v>20</v>
      </c>
      <c r="E51" s="14"/>
      <c r="F51" s="14">
        <v>20</v>
      </c>
      <c r="H51" s="39">
        <f t="shared" si="5"/>
        <v>0</v>
      </c>
    </row>
    <row r="52" spans="1:8">
      <c r="A52" s="5">
        <f>A51+1</f>
        <v>35</v>
      </c>
      <c r="B52" s="11" t="s">
        <v>40</v>
      </c>
      <c r="C52" s="6"/>
      <c r="D52" s="14">
        <v>20798</v>
      </c>
      <c r="E52" s="14"/>
      <c r="F52" s="13">
        <v>20635.174221365796</v>
      </c>
      <c r="H52" s="39">
        <f t="shared" si="5"/>
        <v>-162.82577863420374</v>
      </c>
    </row>
    <row r="53" spans="1:8">
      <c r="A53" s="5">
        <f>A52+1</f>
        <v>36</v>
      </c>
      <c r="B53" s="17" t="s">
        <v>41</v>
      </c>
      <c r="C53" s="23"/>
      <c r="D53" s="24">
        <v>294</v>
      </c>
      <c r="E53" s="19"/>
      <c r="F53" s="18">
        <v>294</v>
      </c>
      <c r="G53" s="17"/>
      <c r="H53" s="40">
        <f t="shared" si="5"/>
        <v>0</v>
      </c>
    </row>
    <row r="54" spans="1:8">
      <c r="A54" s="6">
        <f>A53+1</f>
        <v>37</v>
      </c>
      <c r="B54" t="s">
        <v>42</v>
      </c>
      <c r="D54" s="13">
        <f>SUM(D50:D53)+1</f>
        <v>31282</v>
      </c>
      <c r="E54" s="14"/>
      <c r="F54" s="14">
        <f>SUM(F50:F53)</f>
        <v>31025.446978310185</v>
      </c>
      <c r="H54" s="39">
        <f t="shared" si="5"/>
        <v>-256.55302168981507</v>
      </c>
    </row>
    <row r="55" spans="1:8">
      <c r="A55" s="5"/>
      <c r="D55" s="14"/>
      <c r="E55" s="14"/>
      <c r="F55" s="14"/>
      <c r="H55" s="39"/>
    </row>
    <row r="56" spans="1:8">
      <c r="A56" s="5"/>
      <c r="B56" s="9" t="s">
        <v>43</v>
      </c>
      <c r="D56" s="14"/>
      <c r="E56" s="14"/>
      <c r="F56" s="14"/>
      <c r="H56" s="39"/>
    </row>
    <row r="57" spans="1:8">
      <c r="A57" s="5">
        <f>A54+1</f>
        <v>38</v>
      </c>
      <c r="B57" s="25" t="s">
        <v>44</v>
      </c>
      <c r="D57" s="13">
        <v>42236</v>
      </c>
      <c r="E57" s="14"/>
      <c r="F57" s="13">
        <v>37103.876185232635</v>
      </c>
      <c r="H57" s="39">
        <f t="shared" ref="H57:H69" si="6">+F57-D57</f>
        <v>-5132.1238147673648</v>
      </c>
    </row>
    <row r="58" spans="1:8">
      <c r="A58" s="5">
        <f>A57+1</f>
        <v>39</v>
      </c>
      <c r="B58" s="25" t="s">
        <v>45</v>
      </c>
      <c r="D58" s="13">
        <v>7214</v>
      </c>
      <c r="E58" s="14"/>
      <c r="F58" s="13">
        <v>7214</v>
      </c>
      <c r="H58" s="39">
        <f t="shared" si="6"/>
        <v>0</v>
      </c>
    </row>
    <row r="59" spans="1:8">
      <c r="A59" s="5">
        <f t="shared" ref="A59:A69" si="7">A58+1</f>
        <v>40</v>
      </c>
      <c r="B59" s="25" t="s">
        <v>46</v>
      </c>
      <c r="D59" s="13">
        <v>39744</v>
      </c>
      <c r="E59" s="14"/>
      <c r="F59" s="13">
        <v>34490.644079829508</v>
      </c>
      <c r="H59" s="39">
        <f t="shared" si="6"/>
        <v>-5253.355920170492</v>
      </c>
    </row>
    <row r="60" spans="1:8">
      <c r="A60" s="5">
        <f t="shared" si="7"/>
        <v>41</v>
      </c>
      <c r="B60" s="25" t="s">
        <v>47</v>
      </c>
      <c r="D60" s="13">
        <v>6151</v>
      </c>
      <c r="E60" s="14"/>
      <c r="F60" s="13">
        <v>6151</v>
      </c>
      <c r="H60" s="39">
        <f t="shared" si="6"/>
        <v>0</v>
      </c>
    </row>
    <row r="61" spans="1:8">
      <c r="A61" s="5">
        <f t="shared" si="7"/>
        <v>42</v>
      </c>
      <c r="B61" t="s">
        <v>48</v>
      </c>
      <c r="D61" s="13">
        <v>-3174</v>
      </c>
      <c r="E61" s="14"/>
      <c r="F61" s="15">
        <v>-3457</v>
      </c>
      <c r="H61" s="39">
        <f t="shared" si="6"/>
        <v>-283</v>
      </c>
    </row>
    <row r="62" spans="1:8">
      <c r="A62" s="5">
        <f t="shared" si="7"/>
        <v>43</v>
      </c>
      <c r="B62" t="s">
        <v>49</v>
      </c>
      <c r="D62" s="13">
        <v>355</v>
      </c>
      <c r="E62" s="14"/>
      <c r="F62" s="15">
        <v>5830</v>
      </c>
      <c r="H62" s="39">
        <f t="shared" si="6"/>
        <v>5475</v>
      </c>
    </row>
    <row r="63" spans="1:8">
      <c r="A63" s="5">
        <f t="shared" si="7"/>
        <v>44</v>
      </c>
      <c r="B63" t="s">
        <v>50</v>
      </c>
      <c r="D63" s="13">
        <v>-1007</v>
      </c>
      <c r="E63" s="14"/>
      <c r="F63" s="15">
        <v>2140</v>
      </c>
      <c r="H63" s="39">
        <f t="shared" si="6"/>
        <v>3147</v>
      </c>
    </row>
    <row r="64" spans="1:8">
      <c r="A64" s="5">
        <f t="shared" si="7"/>
        <v>45</v>
      </c>
      <c r="B64" t="s">
        <v>51</v>
      </c>
      <c r="D64" s="13">
        <v>24</v>
      </c>
      <c r="E64" s="14"/>
      <c r="F64" s="15">
        <v>24</v>
      </c>
      <c r="H64" s="39">
        <f t="shared" si="6"/>
        <v>0</v>
      </c>
    </row>
    <row r="65" spans="1:8">
      <c r="A65" s="5">
        <f t="shared" si="7"/>
        <v>46</v>
      </c>
      <c r="B65" s="11" t="s">
        <v>52</v>
      </c>
      <c r="C65" s="11"/>
      <c r="D65" s="14">
        <v>714</v>
      </c>
      <c r="E65" s="14"/>
      <c r="F65" s="13">
        <v>1889.5891224245822</v>
      </c>
      <c r="H65" s="39">
        <f t="shared" si="6"/>
        <v>1175.5891224245822</v>
      </c>
    </row>
    <row r="66" spans="1:8">
      <c r="A66" s="5">
        <f t="shared" si="7"/>
        <v>47</v>
      </c>
      <c r="B66" t="s">
        <v>53</v>
      </c>
      <c r="D66" s="14">
        <v>22</v>
      </c>
      <c r="E66" s="14"/>
      <c r="F66" s="13">
        <v>59.09593906606149</v>
      </c>
      <c r="H66" s="39">
        <f t="shared" si="6"/>
        <v>37.09593906606149</v>
      </c>
    </row>
    <row r="67" spans="1:8">
      <c r="A67" s="5">
        <f t="shared" si="7"/>
        <v>48</v>
      </c>
      <c r="B67" t="s">
        <v>54</v>
      </c>
      <c r="D67" s="14">
        <v>443</v>
      </c>
      <c r="E67" s="14"/>
      <c r="F67" s="13">
        <v>423.56557991613772</v>
      </c>
      <c r="H67" s="39">
        <f t="shared" si="6"/>
        <v>-19.434420083862278</v>
      </c>
    </row>
    <row r="68" spans="1:8">
      <c r="A68" s="5">
        <f t="shared" si="7"/>
        <v>49</v>
      </c>
      <c r="B68" s="26" t="s">
        <v>55</v>
      </c>
      <c r="C68" s="17"/>
      <c r="D68" s="19">
        <v>502</v>
      </c>
      <c r="E68" s="19"/>
      <c r="F68" s="18">
        <v>513.75205545712788</v>
      </c>
      <c r="G68" s="17"/>
      <c r="H68" s="40">
        <f t="shared" si="6"/>
        <v>11.752055457127881</v>
      </c>
    </row>
    <row r="69" spans="1:8">
      <c r="A69" s="5">
        <f t="shared" si="7"/>
        <v>50</v>
      </c>
      <c r="B69" t="s">
        <v>56</v>
      </c>
      <c r="D69" s="13">
        <f>SUM(D57:D68)-1</f>
        <v>93223</v>
      </c>
      <c r="E69" s="14"/>
      <c r="F69" s="14">
        <f>SUM(F57:F68)</f>
        <v>92382.522961926035</v>
      </c>
      <c r="H69" s="39">
        <f t="shared" si="6"/>
        <v>-840.47703807396465</v>
      </c>
    </row>
    <row r="70" spans="1:8" ht="3" customHeight="1">
      <c r="A70" s="5"/>
      <c r="D70" s="14"/>
      <c r="E70" s="14"/>
      <c r="F70" s="14"/>
      <c r="H70" s="39"/>
    </row>
    <row r="71" spans="1:8" ht="61.5" customHeight="1">
      <c r="A71" s="5"/>
      <c r="D71" s="14"/>
      <c r="E71" s="14"/>
      <c r="F71" s="14"/>
      <c r="H71" s="39"/>
    </row>
    <row r="72" spans="1:8">
      <c r="A72" s="5"/>
      <c r="B72" s="9" t="s">
        <v>57</v>
      </c>
      <c r="D72" s="14"/>
      <c r="E72" s="14"/>
      <c r="F72" s="14"/>
      <c r="H72" s="39"/>
    </row>
    <row r="73" spans="1:8">
      <c r="A73" s="5">
        <f>A69+1</f>
        <v>51</v>
      </c>
      <c r="B73" t="s">
        <v>18</v>
      </c>
      <c r="C73" s="11"/>
      <c r="D73" s="14">
        <v>804</v>
      </c>
      <c r="E73" s="14"/>
      <c r="F73" s="13">
        <v>804</v>
      </c>
      <c r="H73" s="39">
        <f t="shared" ref="H73:H83" si="8">+F73-D73</f>
        <v>0</v>
      </c>
    </row>
    <row r="74" spans="1:8">
      <c r="A74" s="5">
        <f>A73+1</f>
        <v>52</v>
      </c>
      <c r="B74" t="s">
        <v>59</v>
      </c>
      <c r="D74" s="14">
        <v>0</v>
      </c>
      <c r="E74" s="14"/>
      <c r="F74" s="16">
        <v>0</v>
      </c>
      <c r="H74" s="39">
        <f t="shared" si="8"/>
        <v>0</v>
      </c>
    </row>
    <row r="75" spans="1:8">
      <c r="A75" s="5">
        <f>A74+1</f>
        <v>53</v>
      </c>
      <c r="B75" t="s">
        <v>60</v>
      </c>
      <c r="D75" s="14">
        <v>172</v>
      </c>
      <c r="E75" s="14"/>
      <c r="F75" s="13">
        <v>172</v>
      </c>
      <c r="H75" s="39">
        <f t="shared" si="8"/>
        <v>0</v>
      </c>
    </row>
    <row r="76" spans="1:8">
      <c r="A76" s="5">
        <f t="shared" ref="A76:A83" si="9">A75+1</f>
        <v>54</v>
      </c>
      <c r="B76" t="s">
        <v>61</v>
      </c>
      <c r="D76" s="14">
        <v>13193</v>
      </c>
      <c r="E76" s="14"/>
      <c r="F76" s="13">
        <v>13193</v>
      </c>
      <c r="H76" s="39">
        <f t="shared" si="8"/>
        <v>0</v>
      </c>
    </row>
    <row r="77" spans="1:8">
      <c r="A77" s="5">
        <f t="shared" si="9"/>
        <v>55</v>
      </c>
      <c r="B77" t="s">
        <v>62</v>
      </c>
      <c r="D77" s="14">
        <v>1508</v>
      </c>
      <c r="E77" s="14"/>
      <c r="F77" s="13">
        <v>1508</v>
      </c>
      <c r="H77" s="39">
        <f t="shared" si="8"/>
        <v>0</v>
      </c>
    </row>
    <row r="78" spans="1:8">
      <c r="A78" s="5">
        <f t="shared" si="9"/>
        <v>56</v>
      </c>
      <c r="B78" t="s">
        <v>63</v>
      </c>
      <c r="D78" s="14">
        <v>1247</v>
      </c>
      <c r="E78" s="14"/>
      <c r="F78" s="13">
        <v>1247</v>
      </c>
      <c r="H78" s="39">
        <f t="shared" si="8"/>
        <v>0</v>
      </c>
    </row>
    <row r="79" spans="1:8">
      <c r="A79" s="5">
        <f t="shared" si="9"/>
        <v>57</v>
      </c>
      <c r="B79" t="s">
        <v>64</v>
      </c>
      <c r="D79" s="14">
        <v>45</v>
      </c>
      <c r="E79" s="14"/>
      <c r="F79" s="13">
        <v>45</v>
      </c>
      <c r="H79" s="39">
        <f t="shared" si="8"/>
        <v>0</v>
      </c>
    </row>
    <row r="80" spans="1:8">
      <c r="A80" s="5">
        <f t="shared" si="9"/>
        <v>58</v>
      </c>
      <c r="B80" t="s">
        <v>65</v>
      </c>
      <c r="D80" s="14">
        <v>136</v>
      </c>
      <c r="E80" s="14"/>
      <c r="F80" s="13">
        <v>136</v>
      </c>
      <c r="H80" s="39">
        <f t="shared" si="8"/>
        <v>0</v>
      </c>
    </row>
    <row r="81" spans="1:8">
      <c r="A81" s="5">
        <f t="shared" si="9"/>
        <v>59</v>
      </c>
      <c r="B81" t="s">
        <v>66</v>
      </c>
      <c r="C81" s="11"/>
      <c r="D81" s="14">
        <v>311</v>
      </c>
      <c r="E81" s="14"/>
      <c r="F81" s="13">
        <v>311</v>
      </c>
      <c r="H81" s="39">
        <f t="shared" si="8"/>
        <v>0</v>
      </c>
    </row>
    <row r="82" spans="1:8">
      <c r="A82" s="5">
        <f t="shared" si="9"/>
        <v>60</v>
      </c>
      <c r="B82" s="17" t="s">
        <v>67</v>
      </c>
      <c r="C82" s="17"/>
      <c r="D82" s="19">
        <v>643</v>
      </c>
      <c r="E82" s="19"/>
      <c r="F82" s="18">
        <v>643</v>
      </c>
      <c r="G82" s="17"/>
      <c r="H82" s="40">
        <f t="shared" si="8"/>
        <v>0</v>
      </c>
    </row>
    <row r="83" spans="1:8">
      <c r="A83" s="5">
        <f t="shared" si="9"/>
        <v>61</v>
      </c>
      <c r="B83" t="s">
        <v>68</v>
      </c>
      <c r="D83" s="13">
        <f>SUM(D73:D82)</f>
        <v>18059</v>
      </c>
      <c r="E83" s="14"/>
      <c r="F83" s="14">
        <f>SUM(F73:F82)</f>
        <v>18059</v>
      </c>
      <c r="H83" s="39">
        <f t="shared" si="8"/>
        <v>0</v>
      </c>
    </row>
    <row r="84" spans="1:8">
      <c r="A84" s="5"/>
      <c r="D84" s="14"/>
      <c r="E84" s="14"/>
      <c r="F84" s="14"/>
      <c r="H84" s="39"/>
    </row>
    <row r="85" spans="1:8">
      <c r="A85" s="5"/>
      <c r="B85" s="9" t="s">
        <v>69</v>
      </c>
      <c r="D85" s="14"/>
      <c r="E85" s="14"/>
      <c r="F85" s="14"/>
      <c r="H85" s="39"/>
    </row>
    <row r="86" spans="1:8">
      <c r="A86" s="5">
        <f>A83+1</f>
        <v>62</v>
      </c>
      <c r="B86" t="s">
        <v>70</v>
      </c>
      <c r="D86" s="13">
        <v>935</v>
      </c>
      <c r="E86" s="13"/>
      <c r="F86" s="13">
        <v>935</v>
      </c>
      <c r="H86" s="39">
        <f>+F86-D86</f>
        <v>0</v>
      </c>
    </row>
    <row r="87" spans="1:8">
      <c r="A87" s="5"/>
      <c r="D87" s="14"/>
      <c r="E87" s="14"/>
      <c r="F87" s="14"/>
      <c r="H87" s="39"/>
    </row>
    <row r="88" spans="1:8">
      <c r="A88" s="5"/>
      <c r="B88" s="9" t="s">
        <v>71</v>
      </c>
      <c r="D88" s="14"/>
      <c r="E88" s="14"/>
      <c r="F88" s="14"/>
      <c r="H88" s="39"/>
    </row>
    <row r="89" spans="1:8">
      <c r="A89" s="5">
        <f>A86+1</f>
        <v>63</v>
      </c>
      <c r="B89" t="s">
        <v>72</v>
      </c>
      <c r="D89" s="13">
        <v>160</v>
      </c>
      <c r="E89" s="13"/>
      <c r="F89" s="13">
        <v>160</v>
      </c>
      <c r="H89" s="39">
        <f>+F89-D89</f>
        <v>0</v>
      </c>
    </row>
    <row r="90" spans="1:8">
      <c r="A90" s="5"/>
      <c r="D90" s="14"/>
      <c r="E90" s="14"/>
      <c r="F90" s="14"/>
      <c r="H90" s="39"/>
    </row>
    <row r="91" spans="1:8">
      <c r="A91" s="5">
        <f>A89+1</f>
        <v>64</v>
      </c>
      <c r="B91" s="27" t="s">
        <v>73</v>
      </c>
      <c r="C91" s="28"/>
      <c r="D91" s="29">
        <f>D39+D47+D54+D69+D83+D86+D89</f>
        <v>270383</v>
      </c>
      <c r="E91" s="29"/>
      <c r="F91" s="29">
        <f>F39+F47+F54+F69+F83+F86+F89</f>
        <v>274717.496551199</v>
      </c>
      <c r="G91" s="28"/>
      <c r="H91" s="41">
        <f>+F91-D91</f>
        <v>4334.4965511990013</v>
      </c>
    </row>
    <row r="92" spans="1:8">
      <c r="A92" s="5"/>
      <c r="B92" s="30"/>
      <c r="D92" s="14"/>
      <c r="E92" s="14"/>
      <c r="F92" s="14"/>
      <c r="H92" s="39"/>
    </row>
    <row r="93" spans="1:8">
      <c r="A93" s="5"/>
      <c r="B93" s="9" t="s">
        <v>74</v>
      </c>
      <c r="D93" s="14"/>
      <c r="E93" s="14"/>
      <c r="F93" s="14"/>
      <c r="H93" s="39"/>
    </row>
    <row r="94" spans="1:8">
      <c r="A94" s="5">
        <f>A91+1</f>
        <v>65</v>
      </c>
      <c r="B94" t="s">
        <v>75</v>
      </c>
      <c r="D94" s="14">
        <v>35776</v>
      </c>
      <c r="E94" s="14"/>
      <c r="F94" s="14">
        <v>37048.910959420886</v>
      </c>
      <c r="H94" s="39">
        <f t="shared" ref="H94:H105" si="10">+F94-D94</f>
        <v>1272.9109594208858</v>
      </c>
    </row>
    <row r="95" spans="1:8">
      <c r="A95" s="5">
        <f t="shared" ref="A95:A103" si="11">A94+1</f>
        <v>66</v>
      </c>
      <c r="B95" t="s">
        <v>76</v>
      </c>
      <c r="D95" s="13">
        <v>830</v>
      </c>
      <c r="E95" s="14"/>
      <c r="F95" s="15">
        <v>1516</v>
      </c>
      <c r="H95" s="39">
        <f t="shared" si="10"/>
        <v>686</v>
      </c>
    </row>
    <row r="96" spans="1:8">
      <c r="A96" s="5">
        <f t="shared" si="11"/>
        <v>67</v>
      </c>
      <c r="B96" t="s">
        <v>77</v>
      </c>
      <c r="D96" s="13">
        <v>7614</v>
      </c>
      <c r="E96" s="14"/>
      <c r="F96" s="15">
        <v>18092</v>
      </c>
      <c r="H96" s="39">
        <f t="shared" si="10"/>
        <v>10478</v>
      </c>
    </row>
    <row r="97" spans="1:8">
      <c r="A97" s="5">
        <f t="shared" si="11"/>
        <v>68</v>
      </c>
      <c r="B97" s="25" t="s">
        <v>78</v>
      </c>
      <c r="D97" s="13">
        <v>1752</v>
      </c>
      <c r="E97" s="14"/>
      <c r="F97" s="13">
        <v>1752</v>
      </c>
      <c r="H97" s="39">
        <f t="shared" si="10"/>
        <v>0</v>
      </c>
    </row>
    <row r="98" spans="1:8">
      <c r="A98" s="5">
        <f t="shared" si="11"/>
        <v>69</v>
      </c>
      <c r="B98" t="s">
        <v>79</v>
      </c>
      <c r="D98" s="31">
        <v>1717</v>
      </c>
      <c r="E98" s="14"/>
      <c r="F98" s="13">
        <v>1453.8991803005574</v>
      </c>
      <c r="H98" s="39">
        <f t="shared" si="10"/>
        <v>-263.10081969944258</v>
      </c>
    </row>
    <row r="99" spans="1:8">
      <c r="A99" s="5">
        <f t="shared" si="11"/>
        <v>70</v>
      </c>
      <c r="B99" t="s">
        <v>80</v>
      </c>
      <c r="D99" s="31">
        <v>78</v>
      </c>
      <c r="E99" s="14"/>
      <c r="F99" s="13">
        <v>78</v>
      </c>
      <c r="H99" s="39">
        <f t="shared" si="10"/>
        <v>0</v>
      </c>
    </row>
    <row r="100" spans="1:8">
      <c r="A100" s="5">
        <f t="shared" si="11"/>
        <v>71</v>
      </c>
      <c r="B100" t="s">
        <v>81</v>
      </c>
      <c r="D100" s="31">
        <v>430</v>
      </c>
      <c r="E100" s="14"/>
      <c r="F100" s="13">
        <v>430</v>
      </c>
      <c r="H100" s="39">
        <f t="shared" si="10"/>
        <v>0</v>
      </c>
    </row>
    <row r="101" spans="1:8">
      <c r="A101" s="5">
        <f t="shared" si="11"/>
        <v>72</v>
      </c>
      <c r="B101" t="s">
        <v>82</v>
      </c>
      <c r="D101" s="31">
        <v>0</v>
      </c>
      <c r="E101" s="14"/>
      <c r="F101" s="13">
        <v>0</v>
      </c>
      <c r="H101" s="39">
        <f t="shared" si="10"/>
        <v>0</v>
      </c>
    </row>
    <row r="102" spans="1:8">
      <c r="A102" s="5">
        <f t="shared" si="11"/>
        <v>73</v>
      </c>
      <c r="B102" t="s">
        <v>83</v>
      </c>
      <c r="D102" s="31">
        <v>0</v>
      </c>
      <c r="E102" s="14"/>
      <c r="F102" s="13">
        <v>0</v>
      </c>
      <c r="H102" s="39">
        <f t="shared" si="10"/>
        <v>0</v>
      </c>
    </row>
    <row r="103" spans="1:8">
      <c r="A103" s="5">
        <f t="shared" si="11"/>
        <v>74</v>
      </c>
      <c r="B103" t="s">
        <v>84</v>
      </c>
      <c r="D103" s="31">
        <v>24610</v>
      </c>
      <c r="E103" s="14"/>
      <c r="F103" s="13">
        <v>24610</v>
      </c>
      <c r="H103" s="39">
        <f t="shared" si="10"/>
        <v>0</v>
      </c>
    </row>
    <row r="104" spans="1:8">
      <c r="A104" s="5">
        <f>A103+1</f>
        <v>75</v>
      </c>
      <c r="B104" s="17" t="s">
        <v>27</v>
      </c>
      <c r="C104" s="17"/>
      <c r="D104" s="18">
        <v>0</v>
      </c>
      <c r="E104" s="19"/>
      <c r="F104" s="19">
        <v>0</v>
      </c>
      <c r="G104" s="17"/>
      <c r="H104" s="40">
        <f t="shared" si="10"/>
        <v>0</v>
      </c>
    </row>
    <row r="105" spans="1:8">
      <c r="A105" s="5">
        <f>A104+1</f>
        <v>76</v>
      </c>
      <c r="B105" t="s">
        <v>85</v>
      </c>
      <c r="D105" s="14">
        <f>SUM(D94:D104)</f>
        <v>72807</v>
      </c>
      <c r="E105" s="14"/>
      <c r="F105" s="14">
        <f>SUM(F94:F104)</f>
        <v>84980.810139721434</v>
      </c>
      <c r="H105" s="39">
        <f t="shared" si="10"/>
        <v>12173.810139721434</v>
      </c>
    </row>
    <row r="106" spans="1:8">
      <c r="A106" s="5"/>
      <c r="D106" s="14"/>
      <c r="E106" s="14"/>
      <c r="F106" s="14"/>
      <c r="H106" s="39"/>
    </row>
    <row r="107" spans="1:8">
      <c r="A107" s="5"/>
      <c r="B107" s="9" t="s">
        <v>86</v>
      </c>
      <c r="D107" s="14"/>
      <c r="E107" s="14"/>
      <c r="F107" s="14"/>
      <c r="H107" s="39"/>
    </row>
    <row r="108" spans="1:8">
      <c r="A108" s="5">
        <f>A105+1</f>
        <v>77</v>
      </c>
      <c r="B108" t="s">
        <v>87</v>
      </c>
      <c r="D108" s="13">
        <v>378</v>
      </c>
      <c r="E108" s="13"/>
      <c r="F108" s="13">
        <v>378</v>
      </c>
      <c r="H108" s="39">
        <f t="shared" ref="H108:H111" si="12">+F108-D108</f>
        <v>0</v>
      </c>
    </row>
    <row r="109" spans="1:8">
      <c r="A109" s="5">
        <f>A108+1</f>
        <v>78</v>
      </c>
      <c r="B109" t="s">
        <v>88</v>
      </c>
      <c r="D109" s="13">
        <v>158</v>
      </c>
      <c r="E109" s="13"/>
      <c r="F109" s="13">
        <v>158</v>
      </c>
      <c r="H109" s="39">
        <f t="shared" si="12"/>
        <v>0</v>
      </c>
    </row>
    <row r="110" spans="1:8">
      <c r="A110" s="5">
        <f>A109+1</f>
        <v>79</v>
      </c>
      <c r="B110" s="17" t="s">
        <v>89</v>
      </c>
      <c r="C110" s="17"/>
      <c r="D110" s="19">
        <v>0</v>
      </c>
      <c r="E110" s="19"/>
      <c r="F110" s="19">
        <v>0</v>
      </c>
      <c r="G110" s="17"/>
      <c r="H110" s="40">
        <f t="shared" si="12"/>
        <v>0</v>
      </c>
    </row>
    <row r="111" spans="1:8">
      <c r="A111" s="5">
        <f>A110+1</f>
        <v>80</v>
      </c>
      <c r="B111" t="s">
        <v>90</v>
      </c>
      <c r="D111" s="13">
        <f>SUM(D108:D110)</f>
        <v>536</v>
      </c>
      <c r="E111" s="14"/>
      <c r="F111" s="14">
        <f>SUM(F108:F110)</f>
        <v>536</v>
      </c>
      <c r="H111" s="39">
        <f t="shared" si="12"/>
        <v>0</v>
      </c>
    </row>
    <row r="112" spans="1:8">
      <c r="A112" s="5" t="s">
        <v>58</v>
      </c>
      <c r="D112" s="14"/>
      <c r="E112" s="14"/>
      <c r="F112" s="14"/>
      <c r="H112" s="39"/>
    </row>
    <row r="113" spans="1:8">
      <c r="A113" s="5"/>
      <c r="B113" s="32" t="s">
        <v>91</v>
      </c>
      <c r="D113" s="14"/>
      <c r="E113" s="14"/>
      <c r="F113" s="14" t="s">
        <v>58</v>
      </c>
      <c r="H113" s="39"/>
    </row>
    <row r="114" spans="1:8">
      <c r="A114" s="5">
        <f>A111+1</f>
        <v>81</v>
      </c>
      <c r="B114" t="s">
        <v>92</v>
      </c>
      <c r="D114" s="13">
        <v>430</v>
      </c>
      <c r="E114" s="13"/>
      <c r="F114" s="13">
        <v>430</v>
      </c>
      <c r="H114" s="39">
        <f>+F114-D114</f>
        <v>0</v>
      </c>
    </row>
    <row r="115" spans="1:8">
      <c r="A115" s="5"/>
      <c r="D115" s="13"/>
      <c r="E115" s="14"/>
      <c r="F115" s="13"/>
      <c r="H115" s="39"/>
    </row>
    <row r="116" spans="1:8">
      <c r="A116" s="5"/>
      <c r="D116" s="14"/>
      <c r="E116" s="14"/>
      <c r="F116" s="14"/>
      <c r="H116" s="39"/>
    </row>
    <row r="117" spans="1:8">
      <c r="A117" s="5">
        <f>A114+1</f>
        <v>82</v>
      </c>
      <c r="B117" s="27" t="s">
        <v>93</v>
      </c>
      <c r="C117" s="28"/>
      <c r="D117" s="29">
        <f>D105+D111+D114</f>
        <v>73773</v>
      </c>
      <c r="E117" s="29"/>
      <c r="F117" s="29">
        <f>F105+F111+F114</f>
        <v>85946.810139721434</v>
      </c>
      <c r="G117" s="28"/>
      <c r="H117" s="41">
        <f>+F117-D117</f>
        <v>12173.810139721434</v>
      </c>
    </row>
    <row r="118" spans="1:8">
      <c r="A118" s="5"/>
      <c r="B118" s="11"/>
      <c r="C118" s="11"/>
      <c r="D118" s="14"/>
      <c r="E118" s="14"/>
      <c r="F118" s="14"/>
      <c r="H118" s="39"/>
    </row>
    <row r="119" spans="1:8">
      <c r="A119" s="5">
        <f>A117+1</f>
        <v>83</v>
      </c>
      <c r="B119" s="27" t="s">
        <v>94</v>
      </c>
      <c r="C119" s="28"/>
      <c r="D119" s="29">
        <f>D91-D117</f>
        <v>196610</v>
      </c>
      <c r="E119" s="29"/>
      <c r="F119" s="29">
        <f>F91-F117</f>
        <v>188770.68641147757</v>
      </c>
      <c r="G119" s="28"/>
      <c r="H119" s="41">
        <f>+F119-D119</f>
        <v>-7839.3135885224328</v>
      </c>
    </row>
    <row r="120" spans="1:8">
      <c r="A120" s="5"/>
      <c r="D120" s="14"/>
      <c r="E120" s="14"/>
      <c r="F120" s="14"/>
    </row>
    <row r="121" spans="1:8">
      <c r="A121" s="5"/>
      <c r="B121" s="30"/>
      <c r="D121" s="14"/>
    </row>
    <row r="122" spans="1:8">
      <c r="B122" t="s">
        <v>100</v>
      </c>
    </row>
  </sheetData>
  <pageMargins left="0.7" right="0.7" top="0.75" bottom="0.75" header="0.3" footer="0.3"/>
  <pageSetup scale="86" orientation="landscape" r:id="rId1"/>
  <rowBreaks count="3" manualBreakCount="3">
    <brk id="39" max="16383" man="1"/>
    <brk id="70" max="16383" man="1"/>
    <brk id="105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A785E-48DA-453D-88FC-94B1DEC6B323}"/>
</file>

<file path=customXml/itemProps2.xml><?xml version="1.0" encoding="utf-8"?>
<ds:datastoreItem xmlns:ds="http://schemas.openxmlformats.org/officeDocument/2006/customXml" ds:itemID="{BCD49ED9-935A-4C5C-B4B6-1DC94FE7ADDE}"/>
</file>

<file path=customXml/itemProps3.xml><?xml version="1.0" encoding="utf-8"?>
<ds:datastoreItem xmlns:ds="http://schemas.openxmlformats.org/officeDocument/2006/customXml" ds:itemID="{42330F01-BDD5-45BB-A58B-98D346EC692A}"/>
</file>

<file path=customXml/itemProps4.xml><?xml version="1.0" encoding="utf-8"?>
<ds:datastoreItem xmlns:ds="http://schemas.openxmlformats.org/officeDocument/2006/customXml" ds:itemID="{9FCC5E04-46ED-4666-AB73-0E454209E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Buckley</dc:creator>
  <cp:lastModifiedBy>Alan Buckley</cp:lastModifiedBy>
  <cp:lastPrinted>2012-08-30T16:36:44Z</cp:lastPrinted>
  <dcterms:created xsi:type="dcterms:W3CDTF">2012-07-31T17:40:39Z</dcterms:created>
  <dcterms:modified xsi:type="dcterms:W3CDTF">2012-08-30T21:13:48Z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