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710" yWindow="-15" windowWidth="9600" windowHeight="8640" tabRatio="807" activeTab="1"/>
  </bookViews>
  <sheets>
    <sheet name="Lead Sheet" sheetId="50" r:id="rId1"/>
    <sheet name="8.2.1" sheetId="51" r:id="rId2"/>
    <sheet name="Testimony" sheetId="9"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#REF!</definedName>
    <definedName name="\P">#REF!</definedName>
    <definedName name="_100_SUM">#REF!</definedName>
    <definedName name="_idahoshr">#REF!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AcctTable">[1]Variables!$AK$42:$AK$396</definedName>
    <definedName name="Adjs2avg">[2]Inputs!$L$255:'[2]Inputs'!$T$505</definedName>
    <definedName name="aftertax_ror">[3]Utah!#REF!</definedName>
    <definedName name="AverageFactors">[2]UTCR!$AC$22:$AQ$108</definedName>
    <definedName name="AverageFuelCost">#REF!</definedName>
    <definedName name="AverageInput">[2]Inputs!$F$3:$I$1722</definedName>
    <definedName name="AvgFactorCopy">#REF!</definedName>
    <definedName name="AvgFactors">[4]Factors!$B$3:$P$99</definedName>
    <definedName name="budsum2">[5]Att1!#REF!</definedName>
    <definedName name="bump">[3]Utah!#REF!</definedName>
    <definedName name="comm">[3]Utah!#REF!</definedName>
    <definedName name="comm_cost">[3]Utah!#REF!</definedName>
    <definedName name="Conversion">[6]Conversion!$A$2:$E$1253</definedName>
    <definedName name="Cost">#REF!</definedName>
    <definedName name="D_TWKSHT">#REF!</definedName>
    <definedName name="Date">#REF!</definedName>
    <definedName name="debt">[3]Utah!#REF!</definedName>
    <definedName name="debt_cost">[3]Utah!#REF!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EffectiveTaxRate">#REF!</definedName>
    <definedName name="EmbeddedCapCost">#REF!</definedName>
    <definedName name="ExchangeMWh">#REF!</definedName>
    <definedName name="FactorMethod">[2]Variables!$AB$2</definedName>
    <definedName name="FactorType">[4]Variables!$AK$2:$AL$12</definedName>
    <definedName name="FedTax">[3]Utah!#REF!</definedName>
    <definedName name="FIT">#REF!</definedName>
    <definedName name="FranchiseTax">#REF!</definedName>
    <definedName name="GWI_Annualized">#REF!</definedName>
    <definedName name="GWI_Proforma">#REF!</definedName>
    <definedName name="HEADER">#REF!</definedName>
    <definedName name="IDAHOSHR">#REF!</definedName>
    <definedName name="IDAllocMethod">#REF!</definedName>
    <definedName name="IDRateBase">#REF!</definedName>
    <definedName name="Jurisdiction">[4]Variables!$AK$15</definedName>
    <definedName name="JurisNumber">[4]Variables!$AL$15</definedName>
    <definedName name="JurisTitle">#REF!</definedName>
    <definedName name="JVENTRY">#REF!</definedName>
    <definedName name="Keep" localSheetId="1"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[7]Variables!$B$7</definedName>
    <definedName name="m">#REF!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SPAverageInput">[2]Inputs!#REF!</definedName>
    <definedName name="MSPYearEndInput">[2]Inputs!#REF!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ormalizedFedTaxExp">[3]Utah!#REF!</definedName>
    <definedName name="NormalizedOMExp">[3]Utah!#REF!</definedName>
    <definedName name="NormalizedState">[3]Utah!#REF!</definedName>
    <definedName name="NormalizedStateTaxExp">[3]Utah!#REF!</definedName>
    <definedName name="NormalizedTOIExp">[3]Utah!#REF!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TG">#REF!</definedName>
    <definedName name="O_MLIST">#REF!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TypeCheck">#REF!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ivotData">#REF!</definedName>
    <definedName name="pref">[3]Utah!#REF!</definedName>
    <definedName name="pref_cost">[3]Utah!#REF!</definedName>
    <definedName name="PrefCost">#REF!</definedName>
    <definedName name="Pretax_ror">[3]Utah!#REF!</definedName>
    <definedName name="_xlnm.Print_Area" localSheetId="1">'8.2.1'!$A$1:$R$19</definedName>
    <definedName name="_xlnm.Print_Area" localSheetId="0">'Lead Sheet'!$A$1:$J$42</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[3]Utah!#REF!</definedName>
    <definedName name="ReportAdjData">#REF!</definedName>
    <definedName name="ResourceSupplier">#REF!</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REQ">#REF!</definedName>
    <definedName name="RevTypeCheck">#REF!</definedName>
    <definedName name="ROE">#REF!</definedName>
    <definedName name="ROR">#REF!</definedName>
    <definedName name="SameStateCheck">#REF!</definedName>
    <definedName name="SameStateCheckError">#REF!</definedName>
    <definedName name="SettingAlloc">#REF!</definedName>
    <definedName name="SettingRB">#REF!</definedName>
    <definedName name="shit" localSheetId="1"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TAFFCOSTOFDEBT">#REF!</definedName>
    <definedName name="STAFFPERCENTDEBT">#REF!</definedName>
    <definedName name="STAFFPERCENTEQUITY">#REF!</definedName>
    <definedName name="STAFFPERCENTPREFERREDEQUITY">#REF!</definedName>
    <definedName name="STATERATE">#REF!</definedName>
    <definedName name="staterate1">[8]Summary!$E$149</definedName>
    <definedName name="StateTax">[3]Utah!#REF!</definedName>
    <definedName name="SumAdjContract">[3]Utah!#REF!</definedName>
    <definedName name="SumAdjDepr">[3]Utah!#REF!</definedName>
    <definedName name="SumAdjMisc1">[3]Utah!#REF!</definedName>
    <definedName name="SumAdjMisc2">[3]Utah!#REF!</definedName>
    <definedName name="SumAdjNPC">[3]Utah!#REF!</definedName>
    <definedName name="SumAdjOM">[3]Utah!#REF!</definedName>
    <definedName name="SumAdjOther">[3]Utah!#REF!</definedName>
    <definedName name="SumAdjRB">[3]Utah!#REF!</definedName>
    <definedName name="SumAdjRev">[3]Utah!#REF!</definedName>
    <definedName name="SumAdjTax">[3]Utah!#REF!</definedName>
    <definedName name="SUMMARY">#REF!</definedName>
    <definedName name="SUMMARY23">[3]Utah!#REF!</definedName>
    <definedName name="SUMMARY3">[3]Utah!#REF!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[3]Utah!#REF!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[3]Utah!#REF!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onREVREQ">#REF!</definedName>
    <definedName name="TaxRate">[3]Utah!#REF!</definedName>
    <definedName name="TaxTypeCheck">#REF!</definedName>
    <definedName name="ThreeFactorElectric">#REF!</definedName>
    <definedName name="TIMAAVGRBOR">#REF!</definedName>
    <definedName name="TOTALOPEXP">#REF!</definedName>
    <definedName name="TXOTH">#REF!</definedName>
    <definedName name="Type1Adj">[3]Utah!#REF!</definedName>
    <definedName name="Type1AdjTax">[3]Utah!#REF!</definedName>
    <definedName name="Type2Adj">[3]Utah!#REF!</definedName>
    <definedName name="Type2AdjTax">[3]Utah!#REF!</definedName>
    <definedName name="Type3Adj">[3]Utah!#REF!</definedName>
    <definedName name="Type3AdjTax">[3]Utah!#REF!</definedName>
    <definedName name="UnadjBegEnd">#REF!</definedName>
    <definedName name="UnadjYE">#REF!</definedName>
    <definedName name="UNCOL">#REF!</definedName>
    <definedName name="UncollectibleAccounts">#REF!</definedName>
    <definedName name="UTAllocMethod">#REF!</definedName>
    <definedName name="UTGrossReceipts">#REF!</definedName>
    <definedName name="UTRateBase">#REF!</definedName>
    <definedName name="ValidAccount">[4]Variables!$AK$43:$AK$376</definedName>
    <definedName name="ValidFactor">#REF!</definedName>
    <definedName name="WAAllocMethod">#REF!</definedName>
    <definedName name="WARateBase">#REF!</definedName>
    <definedName name="WARevenueTax">#REF!</definedName>
    <definedName name="WORKINGCAP">#REF!</definedName>
    <definedName name="workingcap1">[8]Summary!$E$150</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0"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1"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1"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TDDEBT">#REF!</definedName>
    <definedName name="WTDEQUITY">#REF!</definedName>
    <definedName name="WTDPREFE">#REF!</definedName>
    <definedName name="WYEAllocMethod">#REF!</definedName>
    <definedName name="WYERateBase">#REF!</definedName>
    <definedName name="WYWAllocMethod">#REF!</definedName>
    <definedName name="WYWRateBase">#REF!</definedName>
    <definedName name="xxx">[9]Variables!$AK$2:$AL$12</definedName>
    <definedName name="YearEndInput">[2]Inputs!$A$3:$D$1671</definedName>
    <definedName name="YEFactorCopy">#REF!</definedName>
    <definedName name="YEFactors">[4]Factors!$S$3:$AG$99</definedName>
    <definedName name="YTD">'[10]Actuals - Data Input'!#REF!</definedName>
    <definedName name="zzzz">#REF!</definedName>
  </definedNames>
  <calcPr calcId="125725" calcMode="manual" iterate="1" calcCompleted="0"/>
</workbook>
</file>

<file path=xl/calcChain.xml><?xml version="1.0" encoding="utf-8"?>
<calcChain xmlns="http://schemas.openxmlformats.org/spreadsheetml/2006/main">
  <c r="A3" i="51"/>
  <c r="A2"/>
  <c r="A1"/>
  <c r="P15"/>
  <c r="P14"/>
  <c r="P13"/>
  <c r="P12"/>
  <c r="P11"/>
  <c r="P10"/>
  <c r="P9"/>
  <c r="Q15"/>
  <c r="Q13"/>
  <c r="Q11"/>
  <c r="F12" i="50" s="1"/>
  <c r="Q9" i="51"/>
  <c r="F10" i="50" s="1"/>
  <c r="Q10" i="51" l="1"/>
  <c r="F11" i="50" s="1"/>
  <c r="Q12" i="51"/>
  <c r="Q14"/>
  <c r="F14" i="50" s="1"/>
  <c r="I10"/>
  <c r="I14"/>
  <c r="I12"/>
  <c r="I11"/>
  <c r="F13" l="1"/>
  <c r="I13" s="1"/>
  <c r="I15" s="1"/>
  <c r="I20" s="1"/>
  <c r="I21" s="1"/>
  <c r="Q16" i="51"/>
  <c r="P16"/>
  <c r="C16"/>
  <c r="I16"/>
  <c r="O16"/>
  <c r="M16"/>
  <c r="F15" i="50" l="1"/>
  <c r="F20" s="1"/>
  <c r="F21" s="1"/>
  <c r="K16" i="51"/>
  <c r="E16"/>
  <c r="N16"/>
  <c r="J16"/>
  <c r="L16"/>
  <c r="D16"/>
  <c r="F16"/>
  <c r="G16" l="1"/>
  <c r="H16" l="1"/>
</calcChain>
</file>

<file path=xl/sharedStrings.xml><?xml version="1.0" encoding="utf-8"?>
<sst xmlns="http://schemas.openxmlformats.org/spreadsheetml/2006/main" count="78" uniqueCount="50">
  <si>
    <t>PAGE</t>
  </si>
  <si>
    <t>TOTAL</t>
  </si>
  <si>
    <t>ACCOUNT</t>
  </si>
  <si>
    <t>Type</t>
  </si>
  <si>
    <t>COMPANY</t>
  </si>
  <si>
    <t>FACTOR</t>
  </si>
  <si>
    <t>FACTOR %</t>
  </si>
  <si>
    <t>ALLOCATED</t>
  </si>
  <si>
    <t>REF#</t>
  </si>
  <si>
    <t>Description of Adjustment:</t>
  </si>
  <si>
    <t>WA</t>
  </si>
  <si>
    <t>108MP</t>
  </si>
  <si>
    <t>186M</t>
  </si>
  <si>
    <t>PACIFICORP</t>
  </si>
  <si>
    <t>March 2006  Semi-Annual Report</t>
  </si>
  <si>
    <t>Direct Testimony</t>
  </si>
  <si>
    <t>Adjustment to Rate Base:</t>
  </si>
  <si>
    <t>Actual</t>
  </si>
  <si>
    <t>Description</t>
  </si>
  <si>
    <t>2 Materials &amp; Supplies</t>
  </si>
  <si>
    <t>4 Pit Inventory</t>
  </si>
  <si>
    <t>6 Reclamation Liability</t>
  </si>
  <si>
    <t>7 Accumulated Depreciation</t>
  </si>
  <si>
    <t>TOTAL RATE BASE</t>
  </si>
  <si>
    <t>8 Bonus Bid / Lease Payable</t>
  </si>
  <si>
    <t>Bridger Total</t>
  </si>
  <si>
    <t>5 Deferred Long Wall Costs</t>
  </si>
  <si>
    <t>1 Structure, Equipment, Mine Dev.</t>
  </si>
  <si>
    <t>PacifiCorp</t>
  </si>
  <si>
    <t>JBE</t>
  </si>
  <si>
    <t>WCA Average of Monthly Averages</t>
  </si>
  <si>
    <t>Ref.</t>
  </si>
  <si>
    <t>FERC Account</t>
  </si>
  <si>
    <t>Materials and Supplies</t>
  </si>
  <si>
    <t>8.2.1</t>
  </si>
  <si>
    <t>Fuel Stock</t>
  </si>
  <si>
    <t>Misc. Deferred Debits</t>
  </si>
  <si>
    <t>Mining Plant Accumulated Depr.</t>
  </si>
  <si>
    <t>Coal Mine</t>
  </si>
  <si>
    <t>Average of Monthly Averages (AMA)</t>
  </si>
  <si>
    <t>PacifiCorp 
Share
(66.67%)
AMA</t>
  </si>
  <si>
    <t>Figures Reflected on a Total Company Basis</t>
  </si>
  <si>
    <t>Per Books Data</t>
  </si>
  <si>
    <t>Normalized Results of Operations</t>
  </si>
  <si>
    <t>Above</t>
  </si>
  <si>
    <t>Washington General Rate Case December 2009</t>
  </si>
  <si>
    <t>Jim Bridger Mine Rate Base Adjustment</t>
  </si>
  <si>
    <t>RES</t>
  </si>
  <si>
    <t>Restating Adjustment (Adds Mine Investment to Results)</t>
  </si>
  <si>
    <t>Adjustment Summary:</t>
  </si>
</sst>
</file>

<file path=xl/styles.xml><?xml version="1.0" encoding="utf-8"?>
<styleSheet xmlns="http://schemas.openxmlformats.org/spreadsheetml/2006/main">
  <numFmts count="9">
    <numFmt numFmtId="41" formatCode="_(* #,##0_);_(* \(#,##0\);_(* &quot;-&quot;_);_(@_)"/>
    <numFmt numFmtId="43" formatCode="_(* #,##0.00_);_(* \(#,##0.00\);_(* &quot;-&quot;??_);_(@_)"/>
    <numFmt numFmtId="164" formatCode="_(* #,##0_);_(* \(#,##0\);_(* &quot;-&quot;??_);_(@_)"/>
    <numFmt numFmtId="165" formatCode="0.0000%"/>
    <numFmt numFmtId="166" formatCode="[$-409]mmm\-yy;@"/>
    <numFmt numFmtId="167" formatCode="&quot;$&quot;#,##0\ ;\(&quot;$&quot;#,##0\)"/>
    <numFmt numFmtId="168" formatCode="_-* #,##0\ &quot;F&quot;_-;\-* #,##0\ &quot;F&quot;_-;_-* &quot;-&quot;\ &quot;F&quot;_-;_-@_-"/>
    <numFmt numFmtId="169" formatCode="#,##0.000;[Red]\-#,##0.000"/>
    <numFmt numFmtId="170" formatCode="0.000%"/>
  </numFmts>
  <fonts count="18">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b/>
      <sz val="12"/>
      <name val="Times New Roman"/>
      <family val="1"/>
    </font>
    <font>
      <sz val="10"/>
      <name val="Arial"/>
      <family val="2"/>
    </font>
    <font>
      <b/>
      <sz val="12"/>
      <name val="Arial"/>
      <family val="2"/>
    </font>
    <font>
      <b/>
      <sz val="10"/>
      <name val="Arial"/>
      <family val="2"/>
    </font>
    <font>
      <sz val="10"/>
      <color indexed="24"/>
      <name val="Courier New"/>
      <family val="3"/>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b/>
      <sz val="10"/>
      <name val="Arial"/>
      <family val="2"/>
    </font>
    <font>
      <b/>
      <sz val="11"/>
      <color indexed="12"/>
      <name val="Times New Roman"/>
      <family val="1"/>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right/>
      <top/>
      <bottom style="thin">
        <color indexed="64"/>
      </bottom>
      <diagonal/>
    </border>
  </borders>
  <cellStyleXfs count="29">
    <xf numFmtId="0" fontId="0" fillId="0" borderId="0"/>
    <xf numFmtId="43" fontId="1" fillId="0" borderId="0" applyFont="0" applyFill="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 fontId="10" fillId="0" borderId="0" applyFont="0" applyFill="0" applyBorder="0" applyAlignment="0" applyProtection="0"/>
    <xf numFmtId="167"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38" fontId="11" fillId="2" borderId="0" applyNumberFormat="0" applyBorder="0" applyAlignment="0" applyProtection="0"/>
    <xf numFmtId="0" fontId="12" fillId="0" borderId="0"/>
    <xf numFmtId="0" fontId="8" fillId="0" borderId="1" applyNumberFormat="0" applyAlignment="0" applyProtection="0">
      <alignment horizontal="left" vertical="center"/>
    </xf>
    <xf numFmtId="0" fontId="8" fillId="0" borderId="2">
      <alignment horizontal="left" vertical="center"/>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protection locked="0"/>
    </xf>
    <xf numFmtId="10" fontId="11" fillId="3" borderId="3" applyNumberFormat="0" applyBorder="0" applyAlignment="0" applyProtection="0"/>
    <xf numFmtId="169" fontId="7" fillId="0" borderId="0"/>
    <xf numFmtId="0" fontId="1" fillId="0" borderId="0"/>
    <xf numFmtId="0" fontId="7" fillId="0" borderId="0"/>
    <xf numFmtId="9" fontId="1" fillId="0" borderId="0" applyFont="0" applyFill="0" applyBorder="0" applyAlignment="0" applyProtection="0"/>
    <xf numFmtId="10" fontId="7" fillId="0" borderId="0" applyFont="0" applyFill="0" applyBorder="0" applyAlignment="0" applyProtection="0"/>
    <xf numFmtId="0" fontId="16" fillId="0" borderId="3">
      <alignment horizontal="center" vertical="center" wrapText="1"/>
    </xf>
    <xf numFmtId="0" fontId="10" fillId="0" borderId="4" applyNumberFormat="0" applyFont="0" applyFill="0" applyAlignment="0" applyProtection="0"/>
  </cellStyleXfs>
  <cellXfs count="77">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5" applyNumberFormat="1" applyFont="1" applyAlignment="1">
      <alignment horizontal="center"/>
    </xf>
    <xf numFmtId="41" fontId="3" fillId="0" borderId="0" xfId="1" applyNumberFormat="1" applyFont="1" applyAlignment="1">
      <alignment horizontal="center"/>
    </xf>
    <xf numFmtId="0" fontId="3" fillId="0" borderId="0" xfId="0" quotePrefix="1" applyFont="1" applyBorder="1" applyAlignment="1">
      <alignment horizontal="left"/>
    </xf>
    <xf numFmtId="0" fontId="3" fillId="0" borderId="0" xfId="0" applyFont="1" applyBorder="1" applyAlignment="1">
      <alignment horizontal="left"/>
    </xf>
    <xf numFmtId="0" fontId="4" fillId="0" borderId="0" xfId="0" applyFont="1" applyBorder="1"/>
    <xf numFmtId="0" fontId="3" fillId="0" borderId="5" xfId="0" applyFont="1" applyBorder="1"/>
    <xf numFmtId="0" fontId="3" fillId="0" borderId="6"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9" xfId="0" applyNumberFormat="1" applyFont="1" applyBorder="1" applyAlignment="1">
      <alignment horizontal="center"/>
    </xf>
    <xf numFmtId="3" fontId="3" fillId="0" borderId="0" xfId="0" applyNumberFormat="1" applyFont="1" applyBorder="1" applyAlignment="1">
      <alignment horizontal="center"/>
    </xf>
    <xf numFmtId="0" fontId="3" fillId="0" borderId="10" xfId="0" applyFont="1" applyBorder="1"/>
    <xf numFmtId="0" fontId="3" fillId="0" borderId="11"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6" fillId="0" borderId="0" xfId="0" applyFont="1"/>
    <xf numFmtId="0" fontId="9" fillId="0" borderId="0" xfId="24" applyFont="1"/>
    <xf numFmtId="41" fontId="3" fillId="0" borderId="0" xfId="1" applyNumberFormat="1" applyFont="1" applyFill="1" applyBorder="1" applyAlignment="1">
      <alignment horizontal="center"/>
    </xf>
    <xf numFmtId="0" fontId="9" fillId="0" borderId="0" xfId="24" applyFont="1" applyAlignment="1">
      <alignment horizontal="center"/>
    </xf>
    <xf numFmtId="0" fontId="17" fillId="0" borderId="0" xfId="0" applyFont="1"/>
    <xf numFmtId="0" fontId="3" fillId="0" borderId="0" xfId="23" applyFont="1" applyBorder="1" applyAlignment="1">
      <alignment horizontal="center"/>
    </xf>
    <xf numFmtId="170" fontId="3" fillId="0" borderId="0" xfId="25" applyNumberFormat="1" applyFont="1" applyAlignment="1">
      <alignment horizontal="center"/>
    </xf>
    <xf numFmtId="0" fontId="3" fillId="0" borderId="0" xfId="1" applyNumberFormat="1" applyFont="1" applyFill="1" applyBorder="1" applyAlignment="1" applyProtection="1">
      <alignment horizontal="center"/>
      <protection locked="0"/>
    </xf>
    <xf numFmtId="0" fontId="3" fillId="0" borderId="0" xfId="23" applyFont="1" applyFill="1" applyBorder="1" applyAlignment="1">
      <alignment horizontal="center"/>
    </xf>
    <xf numFmtId="170" fontId="3" fillId="0" borderId="0" xfId="25" applyNumberFormat="1" applyFont="1" applyFill="1" applyBorder="1" applyAlignment="1">
      <alignment horizontal="center"/>
    </xf>
    <xf numFmtId="164" fontId="3" fillId="0" borderId="0" xfId="1" applyNumberFormat="1" applyFont="1" applyFill="1" applyBorder="1" applyAlignment="1">
      <alignment horizontal="center"/>
    </xf>
    <xf numFmtId="0" fontId="3" fillId="0" borderId="0" xfId="0" quotePrefix="1" applyNumberFormat="1" applyFont="1" applyFill="1" applyBorder="1" applyAlignment="1" applyProtection="1">
      <alignment horizontal="center"/>
      <protection locked="0"/>
    </xf>
    <xf numFmtId="0" fontId="3" fillId="0" borderId="0" xfId="0" quotePrefix="1" applyFont="1" applyFill="1" applyBorder="1" applyAlignment="1" applyProtection="1">
      <alignment horizontal="center"/>
      <protection locked="0"/>
    </xf>
    <xf numFmtId="166" fontId="9" fillId="0" borderId="16" xfId="24" applyNumberFormat="1" applyFont="1" applyBorder="1" applyAlignment="1">
      <alignment horizontal="center" vertical="center" wrapText="1"/>
    </xf>
    <xf numFmtId="0" fontId="7" fillId="0" borderId="0" xfId="0" applyFont="1" applyAlignment="1">
      <alignment horizontal="center"/>
    </xf>
    <xf numFmtId="0" fontId="7" fillId="0" borderId="0" xfId="0" applyFont="1"/>
    <xf numFmtId="10" fontId="7" fillId="0" borderId="0" xfId="0" applyNumberFormat="1" applyFont="1"/>
    <xf numFmtId="41" fontId="7" fillId="0" borderId="13" xfId="0" applyNumberFormat="1" applyFont="1" applyBorder="1"/>
    <xf numFmtId="41" fontId="7" fillId="0" borderId="14" xfId="0" applyNumberFormat="1" applyFont="1" applyBorder="1"/>
    <xf numFmtId="0" fontId="7" fillId="0" borderId="0" xfId="0" applyFont="1" applyBorder="1"/>
    <xf numFmtId="0" fontId="7" fillId="0" borderId="17" xfId="0" applyFont="1" applyBorder="1"/>
    <xf numFmtId="0" fontId="3" fillId="0" borderId="0" xfId="0" applyNumberFormat="1" applyFont="1" applyFill="1" applyBorder="1" applyAlignment="1" applyProtection="1">
      <alignment horizontal="center"/>
      <protection locked="0"/>
    </xf>
    <xf numFmtId="0" fontId="9" fillId="0" borderId="0" xfId="0" applyFont="1"/>
    <xf numFmtId="0" fontId="3" fillId="0" borderId="0" xfId="0" applyFont="1" applyFill="1" applyBorder="1" applyAlignment="1" applyProtection="1">
      <alignment horizontal="center"/>
      <protection locked="0"/>
    </xf>
    <xf numFmtId="0" fontId="9" fillId="0" borderId="0" xfId="24" applyFont="1" applyBorder="1" applyAlignment="1">
      <alignment horizontal="center" wrapText="1"/>
    </xf>
    <xf numFmtId="41" fontId="9" fillId="0" borderId="0" xfId="0" quotePrefix="1" applyNumberFormat="1" applyFont="1" applyBorder="1"/>
    <xf numFmtId="41" fontId="3" fillId="0" borderId="18" xfId="1" applyNumberFormat="1" applyFont="1" applyBorder="1" applyAlignment="1">
      <alignment horizontal="center"/>
    </xf>
    <xf numFmtId="0" fontId="7" fillId="0" borderId="4" xfId="0" applyFont="1" applyBorder="1"/>
    <xf numFmtId="166" fontId="9" fillId="0" borderId="20" xfId="24" applyNumberFormat="1" applyFont="1" applyBorder="1" applyAlignment="1">
      <alignment horizontal="center" vertical="center" wrapText="1"/>
    </xf>
    <xf numFmtId="41" fontId="7" fillId="0" borderId="21" xfId="0" applyNumberFormat="1" applyFont="1" applyBorder="1"/>
    <xf numFmtId="41" fontId="7" fillId="0" borderId="15" xfId="0" applyNumberFormat="1" applyFont="1" applyBorder="1"/>
    <xf numFmtId="166" fontId="9" fillId="0" borderId="22" xfId="24" applyNumberFormat="1" applyFont="1" applyBorder="1" applyAlignment="1">
      <alignment horizontal="center" vertical="center" wrapText="1"/>
    </xf>
    <xf numFmtId="166" fontId="9" fillId="0" borderId="19" xfId="24" applyNumberFormat="1" applyFont="1" applyBorder="1" applyAlignment="1">
      <alignment horizontal="center" vertical="center" wrapText="1"/>
    </xf>
    <xf numFmtId="41" fontId="9" fillId="0" borderId="23" xfId="0" applyNumberFormat="1" applyFont="1" applyBorder="1"/>
    <xf numFmtId="41" fontId="7" fillId="0" borderId="17" xfId="0" applyNumberFormat="1" applyFont="1" applyBorder="1"/>
    <xf numFmtId="41" fontId="7" fillId="0" borderId="24" xfId="0" applyNumberFormat="1" applyFont="1" applyBorder="1"/>
    <xf numFmtId="0" fontId="9" fillId="0" borderId="19" xfId="24" applyFont="1" applyBorder="1" applyAlignment="1">
      <alignment horizontal="center" vertical="center" wrapText="1"/>
    </xf>
    <xf numFmtId="0" fontId="7" fillId="0" borderId="23" xfId="24" applyFont="1" applyBorder="1" applyAlignment="1">
      <alignment horizontal="center"/>
    </xf>
    <xf numFmtId="0" fontId="7" fillId="0" borderId="25" xfId="24" applyFont="1" applyBorder="1" applyAlignment="1">
      <alignment horizontal="left"/>
    </xf>
    <xf numFmtId="0" fontId="7" fillId="0" borderId="26" xfId="0" applyFont="1" applyBorder="1"/>
    <xf numFmtId="0" fontId="7" fillId="0" borderId="17" xfId="0" applyFont="1" applyBorder="1" applyAlignment="1">
      <alignment horizontal="center"/>
    </xf>
    <xf numFmtId="0" fontId="9" fillId="0" borderId="20" xfId="24" applyFont="1" applyBorder="1" applyAlignment="1">
      <alignment horizontal="center" vertical="center" wrapText="1"/>
    </xf>
    <xf numFmtId="0" fontId="7" fillId="0" borderId="21" xfId="24" applyFont="1" applyBorder="1" applyAlignment="1">
      <alignment horizontal="left" indent="1"/>
    </xf>
    <xf numFmtId="0" fontId="7" fillId="0" borderId="15" xfId="24" applyFont="1" applyBorder="1" applyAlignment="1">
      <alignment horizontal="left"/>
    </xf>
    <xf numFmtId="41" fontId="9" fillId="0" borderId="25" xfId="0" applyNumberFormat="1" applyFont="1" applyBorder="1"/>
    <xf numFmtId="0" fontId="7" fillId="0" borderId="0" xfId="24" applyFont="1"/>
    <xf numFmtId="0" fontId="7" fillId="0" borderId="27" xfId="0" applyFont="1" applyBorder="1" applyAlignment="1">
      <alignment horizontal="center"/>
    </xf>
    <xf numFmtId="0" fontId="3" fillId="0" borderId="0" xfId="1" applyNumberFormat="1" applyFont="1" applyBorder="1" applyAlignment="1">
      <alignment horizontal="right"/>
    </xf>
    <xf numFmtId="41" fontId="3" fillId="0" borderId="28" xfId="1" applyNumberFormat="1" applyFont="1" applyBorder="1" applyAlignment="1">
      <alignment horizontal="center"/>
    </xf>
  </cellXfs>
  <cellStyles count="29">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0" xfId="10"/>
    <cellStyle name="Currency0" xfId="11"/>
    <cellStyle name="Date" xfId="12"/>
    <cellStyle name="Fixed" xfId="13"/>
    <cellStyle name="Grey" xfId="14"/>
    <cellStyle name="header" xfId="15"/>
    <cellStyle name="Header1" xfId="16"/>
    <cellStyle name="Header2" xfId="17"/>
    <cellStyle name="Heading 1" xfId="18" builtinId="16" customBuiltin="1"/>
    <cellStyle name="Heading 2" xfId="19" builtinId="17" customBuiltin="1"/>
    <cellStyle name="Input" xfId="20" builtinId="20" customBuiltin="1"/>
    <cellStyle name="Input [yellow]" xfId="21"/>
    <cellStyle name="Normal" xfId="0" builtinId="0"/>
    <cellStyle name="Normal - Style1" xfId="22"/>
    <cellStyle name="Normal_Adjustment Template" xfId="23"/>
    <cellStyle name="Normal_Bridger Coal Adjustment" xfId="24"/>
    <cellStyle name="Percent" xfId="25" builtinId="5"/>
    <cellStyle name="Percent [2]" xfId="26"/>
    <cellStyle name="Titles" xfId="27"/>
    <cellStyle name="Total" xfId="28" builtinId="25" customBuiltin="1"/>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33</xdr:row>
      <xdr:rowOff>95250</xdr:rowOff>
    </xdr:from>
    <xdr:to>
      <xdr:col>9</xdr:col>
      <xdr:colOff>381000</xdr:colOff>
      <xdr:row>41</xdr:row>
      <xdr:rowOff>85725</xdr:rowOff>
    </xdr:to>
    <xdr:sp macro="" textlink="">
      <xdr:nvSpPr>
        <xdr:cNvPr id="40961" name="Text 12"/>
        <xdr:cNvSpPr txBox="1">
          <a:spLocks noChangeArrowheads="1"/>
        </xdr:cNvSpPr>
      </xdr:nvSpPr>
      <xdr:spPr bwMode="auto">
        <a:xfrm>
          <a:off x="180975" y="5276850"/>
          <a:ext cx="6734175" cy="1209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pitchFamily="34" charset="0"/>
              <a:cs typeface="Arial" pitchFamily="34" charset="0"/>
            </a:rPr>
            <a:t>PacifiCorp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101 -Electric Plant in Service.  The normalized costs for BCC provide no return on investment.   The return on investment for BCC is removed in the fuels credit which the Company has included as an offset to fuel prices leaving no return in results.  This adjustment is necessary to properly reflect the BCC plant investment in the 12-month period.   The Bridger Mine adjustment was stipulated to and approved in Washington UE-032065, and has been included in all GRC filings since .</a:t>
          </a:r>
          <a:r>
            <a:rPr lang="en-US" sz="900" b="0" i="0" strike="noStrike" baseline="0">
              <a:solidFill>
                <a:srgbClr val="000000"/>
              </a:solidFill>
              <a:latin typeface="Arial" pitchFamily="34" charset="0"/>
              <a:cs typeface="Arial" pitchFamily="34" charset="0"/>
            </a:rPr>
            <a:t>  </a:t>
          </a:r>
          <a:r>
            <a:rPr lang="en-US" sz="900" b="0" i="0" baseline="0">
              <a:latin typeface="Arial" pitchFamily="34" charset="0"/>
              <a:ea typeface="+mn-ea"/>
              <a:cs typeface="Arial" pitchFamily="34" charset="0"/>
            </a:rPr>
            <a:t>The Bridger Mine balance has been adjusted by the production factor as outlined on adjustment page 9.1.</a:t>
          </a:r>
          <a:endParaRPr lang="en-US" sz="9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R02/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R02/Groups/SLREG1/ARCHIVE/2005/Wyoming%20GRC/SEPT%202006/Models/JAM%20-%20WY%20Sep%202006%20G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R02/Groups/SLREG1/ARCHIVE/2004/Balanced%20Scorecard/2005%20Comparisons/ROE%20-%20Q3/Bus%20U%20Comparisons/2005%20Run%20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R02/WINDOWS/TEMP/Attach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HR02/Joanne/SAP/RC_CCvlook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R02/SLREG1/ARCHIVE/2000/Oregon%20SB1149/CA%20Removed/1999%20RFM%20(CA%20and%20Centralia%20Remov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owings\Local%20Settings\Temporary%20Internet%20Files\OLK84\RevReq%20model_electric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HR02/TEMP/RAM%20Mar%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ummary"/>
      <sheetName val="Adjustments"/>
      <sheetName val="Narrative"/>
    </sheetNames>
    <sheetDataSet>
      <sheetData sheetId="0" refreshError="1">
        <row r="149">
          <cell r="E149">
            <v>4.6190000000000002E-2</v>
          </cell>
        </row>
        <row r="150">
          <cell r="E150">
            <v>2.0799999999999999E-2</v>
          </cell>
        </row>
      </sheetData>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3"/>
  <sheetViews>
    <sheetView zoomScaleNormal="100" zoomScaleSheetLayoutView="90" workbookViewId="0">
      <selection activeCell="C49" sqref="C49"/>
    </sheetView>
  </sheetViews>
  <sheetFormatPr defaultColWidth="8.75" defaultRowHeight="12"/>
  <cols>
    <col min="1" max="1" width="2.25" style="1" customWidth="1"/>
    <col min="2" max="2" width="6.25" style="1" customWidth="1"/>
    <col min="3" max="3" width="20.625" style="1" customWidth="1"/>
    <col min="4" max="4" width="8.5" style="1" customWidth="1"/>
    <col min="5" max="5" width="4.125" style="1" customWidth="1"/>
    <col min="6" max="6" width="12.625" style="1" customWidth="1"/>
    <col min="7" max="7" width="9.75" style="1" customWidth="1"/>
    <col min="8" max="8" width="10.25" style="1" customWidth="1"/>
    <col min="9" max="9" width="11.375" style="1" customWidth="1"/>
    <col min="10" max="10" width="7.25" style="1" customWidth="1"/>
    <col min="11" max="16384" width="8.75" style="1"/>
  </cols>
  <sheetData>
    <row r="1" spans="1:12" ht="12" customHeight="1">
      <c r="B1" s="2" t="s">
        <v>28</v>
      </c>
      <c r="D1" s="3"/>
      <c r="E1" s="3"/>
      <c r="F1" s="3"/>
      <c r="G1" s="3"/>
      <c r="H1" s="3"/>
      <c r="I1" s="3" t="s">
        <v>0</v>
      </c>
      <c r="J1" s="4">
        <v>8.1999999999999993</v>
      </c>
    </row>
    <row r="2" spans="1:12" ht="12" customHeight="1">
      <c r="B2" s="2" t="s">
        <v>45</v>
      </c>
      <c r="D2" s="3"/>
      <c r="E2" s="3"/>
      <c r="F2" s="3"/>
      <c r="G2" s="3"/>
      <c r="H2" s="3"/>
      <c r="I2" s="3"/>
      <c r="J2" s="4"/>
    </row>
    <row r="3" spans="1:12" ht="12" customHeight="1">
      <c r="B3" s="2" t="s">
        <v>46</v>
      </c>
      <c r="D3" s="3"/>
      <c r="E3" s="3"/>
      <c r="F3" s="3"/>
      <c r="G3" s="3"/>
      <c r="H3" s="3"/>
      <c r="I3" s="3"/>
      <c r="J3" s="4"/>
    </row>
    <row r="4" spans="1:12" ht="12" customHeight="1">
      <c r="D4" s="3"/>
      <c r="E4" s="3"/>
      <c r="F4" s="3"/>
      <c r="G4" s="3"/>
      <c r="H4" s="3"/>
      <c r="I4" s="3"/>
      <c r="J4" s="4"/>
    </row>
    <row r="5" spans="1:12" ht="12" customHeight="1">
      <c r="D5" s="3"/>
      <c r="E5" s="3"/>
      <c r="F5" s="3"/>
      <c r="G5" s="3"/>
      <c r="H5" s="3"/>
      <c r="I5" s="3"/>
      <c r="J5" s="4"/>
    </row>
    <row r="6" spans="1:12" ht="12" customHeight="1">
      <c r="D6" s="3"/>
      <c r="E6" s="3"/>
      <c r="F6" s="3"/>
      <c r="G6" s="3"/>
      <c r="H6" s="3"/>
      <c r="I6" s="3"/>
      <c r="J6" s="4"/>
    </row>
    <row r="7" spans="1:12" ht="12" customHeight="1">
      <c r="D7" s="3"/>
      <c r="E7" s="3"/>
      <c r="F7" s="3" t="s">
        <v>1</v>
      </c>
      <c r="G7" s="3"/>
      <c r="H7" s="3"/>
      <c r="I7" s="3" t="s">
        <v>10</v>
      </c>
      <c r="J7" s="4"/>
    </row>
    <row r="8" spans="1:12" ht="12" customHeight="1">
      <c r="D8" s="5" t="s">
        <v>2</v>
      </c>
      <c r="E8" s="5" t="s">
        <v>3</v>
      </c>
      <c r="F8" s="5" t="s">
        <v>4</v>
      </c>
      <c r="G8" s="5" t="s">
        <v>5</v>
      </c>
      <c r="H8" s="5" t="s">
        <v>6</v>
      </c>
      <c r="I8" s="5" t="s">
        <v>7</v>
      </c>
      <c r="J8" s="6" t="s">
        <v>8</v>
      </c>
      <c r="L8" s="32"/>
    </row>
    <row r="9" spans="1:12" ht="12" customHeight="1">
      <c r="A9" s="7"/>
      <c r="B9" s="8" t="s">
        <v>16</v>
      </c>
      <c r="C9" s="7"/>
      <c r="D9" s="9"/>
      <c r="E9" s="9"/>
      <c r="F9" s="9"/>
      <c r="G9" s="9"/>
      <c r="H9" s="9"/>
      <c r="I9" s="10"/>
      <c r="J9" s="4"/>
    </row>
    <row r="10" spans="1:12" ht="12" customHeight="1">
      <c r="A10" s="7"/>
      <c r="B10" s="1" t="s">
        <v>38</v>
      </c>
      <c r="C10" s="7"/>
      <c r="D10" s="9">
        <v>399</v>
      </c>
      <c r="E10" s="3" t="s">
        <v>47</v>
      </c>
      <c r="F10" s="11">
        <f>'8.2.1'!Q9</f>
        <v>251031063.18972191</v>
      </c>
      <c r="G10" s="33" t="s">
        <v>29</v>
      </c>
      <c r="H10" s="34">
        <v>0.21357456916688267</v>
      </c>
      <c r="I10" s="10">
        <f>+F10*H10</f>
        <v>53613851.168249354</v>
      </c>
      <c r="J10" s="35" t="s">
        <v>34</v>
      </c>
    </row>
    <row r="11" spans="1:12" ht="12" customHeight="1">
      <c r="A11" s="7"/>
      <c r="B11" s="1" t="s">
        <v>33</v>
      </c>
      <c r="D11" s="9">
        <v>154</v>
      </c>
      <c r="E11" s="3" t="s">
        <v>47</v>
      </c>
      <c r="F11" s="30">
        <f>'8.2.1'!Q10</f>
        <v>9390715.1491666567</v>
      </c>
      <c r="G11" s="33" t="s">
        <v>29</v>
      </c>
      <c r="H11" s="34">
        <v>0.21357456916688267</v>
      </c>
      <c r="I11" s="10">
        <f t="shared" ref="I11:I14" si="0">+F11*H11</f>
        <v>2005617.942152187</v>
      </c>
      <c r="J11" s="35" t="s">
        <v>34</v>
      </c>
    </row>
    <row r="12" spans="1:12" ht="12" customHeight="1">
      <c r="A12" s="7"/>
      <c r="B12" s="15" t="s">
        <v>35</v>
      </c>
      <c r="C12" s="7"/>
      <c r="D12" s="9">
        <v>151</v>
      </c>
      <c r="E12" s="3" t="s">
        <v>47</v>
      </c>
      <c r="F12" s="11">
        <f>'8.2.1'!Q11</f>
        <v>9523382.2263888773</v>
      </c>
      <c r="G12" s="33" t="s">
        <v>29</v>
      </c>
      <c r="H12" s="37">
        <v>0.21357456916688267</v>
      </c>
      <c r="I12" s="10">
        <f t="shared" si="0"/>
        <v>2033952.2560125524</v>
      </c>
      <c r="J12" s="35" t="s">
        <v>34</v>
      </c>
    </row>
    <row r="13" spans="1:12" ht="12" customHeight="1">
      <c r="A13" s="7"/>
      <c r="B13" s="15" t="s">
        <v>36</v>
      </c>
      <c r="C13" s="7"/>
      <c r="D13" s="9" t="s">
        <v>12</v>
      </c>
      <c r="E13" s="3" t="s">
        <v>47</v>
      </c>
      <c r="F13" s="11">
        <f>SUM('8.2.1'!Q12+'8.2.1'!Q15)</f>
        <v>2407793.4199325666</v>
      </c>
      <c r="G13" s="33" t="s">
        <v>29</v>
      </c>
      <c r="H13" s="37">
        <v>0.21357456916688267</v>
      </c>
      <c r="I13" s="10">
        <f t="shared" si="0"/>
        <v>514243.44230495289</v>
      </c>
      <c r="J13" s="35" t="s">
        <v>34</v>
      </c>
    </row>
    <row r="14" spans="1:12" ht="12" customHeight="1">
      <c r="A14" s="7"/>
      <c r="B14" s="15" t="s">
        <v>37</v>
      </c>
      <c r="C14" s="7"/>
      <c r="D14" s="9" t="s">
        <v>11</v>
      </c>
      <c r="E14" s="3" t="s">
        <v>47</v>
      </c>
      <c r="F14" s="11">
        <f>'8.2.1'!Q14</f>
        <v>-109796416.51317662</v>
      </c>
      <c r="G14" s="33" t="s">
        <v>29</v>
      </c>
      <c r="H14" s="37">
        <v>0.21357456916688267</v>
      </c>
      <c r="I14" s="10">
        <f t="shared" si="0"/>
        <v>-23449722.352869298</v>
      </c>
      <c r="J14" s="35" t="s">
        <v>34</v>
      </c>
    </row>
    <row r="15" spans="1:12" ht="12" customHeight="1" thickBot="1">
      <c r="A15" s="7"/>
      <c r="B15" s="7"/>
      <c r="C15" s="7"/>
      <c r="D15" s="9"/>
      <c r="E15" s="9"/>
      <c r="F15" s="54">
        <f>SUM(F10:F14)</f>
        <v>162556537.47203338</v>
      </c>
      <c r="G15" s="36"/>
      <c r="H15" s="37"/>
      <c r="I15" s="54">
        <f>SUM(I10:I14)</f>
        <v>34717942.455849752</v>
      </c>
      <c r="J15" s="35" t="s">
        <v>34</v>
      </c>
    </row>
    <row r="16" spans="1:12" ht="12" customHeight="1" thickTop="1">
      <c r="A16" s="7"/>
      <c r="B16" s="7"/>
      <c r="C16" s="7"/>
      <c r="D16" s="9"/>
      <c r="E16" s="9"/>
      <c r="F16" s="11"/>
      <c r="G16" s="36"/>
      <c r="H16" s="37"/>
      <c r="I16" s="38"/>
      <c r="J16" s="35"/>
    </row>
    <row r="17" spans="1:10" ht="12" customHeight="1">
      <c r="A17" s="7"/>
      <c r="B17" s="7"/>
      <c r="C17" s="7"/>
      <c r="D17" s="9"/>
      <c r="E17" s="9"/>
      <c r="F17" s="11"/>
      <c r="G17" s="36"/>
      <c r="H17" s="37"/>
      <c r="I17" s="38"/>
      <c r="J17" s="35"/>
    </row>
    <row r="18" spans="1:10" ht="12" customHeight="1">
      <c r="A18" s="7"/>
      <c r="B18" s="15" t="s">
        <v>49</v>
      </c>
      <c r="C18" s="7"/>
      <c r="D18" s="9"/>
      <c r="E18" s="9"/>
      <c r="F18" s="11"/>
      <c r="G18" s="36"/>
      <c r="H18" s="37"/>
      <c r="I18" s="38"/>
      <c r="J18" s="35"/>
    </row>
    <row r="19" spans="1:10" ht="12" customHeight="1">
      <c r="A19" s="7"/>
      <c r="B19" s="15" t="s">
        <v>42</v>
      </c>
      <c r="C19" s="7"/>
      <c r="D19" s="9"/>
      <c r="E19" s="9"/>
      <c r="F19" s="75">
        <v>0</v>
      </c>
      <c r="G19" s="36"/>
      <c r="H19" s="37"/>
      <c r="I19" s="75">
        <v>0</v>
      </c>
      <c r="J19" s="35"/>
    </row>
    <row r="20" spans="1:10" ht="12" customHeight="1">
      <c r="A20" s="7"/>
      <c r="B20" s="15" t="s">
        <v>48</v>
      </c>
      <c r="C20" s="7"/>
      <c r="D20" s="9"/>
      <c r="E20" s="9"/>
      <c r="F20" s="76">
        <f>F15</f>
        <v>162556537.47203338</v>
      </c>
      <c r="G20" s="40"/>
      <c r="H20" s="40"/>
      <c r="I20" s="76">
        <f>I15</f>
        <v>34717942.455849752</v>
      </c>
      <c r="J20" s="51" t="s">
        <v>44</v>
      </c>
    </row>
    <row r="21" spans="1:10" ht="12" customHeight="1">
      <c r="B21" s="15" t="s">
        <v>43</v>
      </c>
      <c r="C21" s="7"/>
      <c r="D21" s="9"/>
      <c r="E21" s="9"/>
      <c r="F21" s="11">
        <f>F19+F20</f>
        <v>162556537.47203338</v>
      </c>
      <c r="G21" s="40"/>
      <c r="H21" s="40"/>
      <c r="I21" s="11">
        <f>I19+I20</f>
        <v>34717942.455849752</v>
      </c>
      <c r="J21" s="51"/>
    </row>
    <row r="22" spans="1:10" ht="12" customHeight="1">
      <c r="B22" s="14"/>
      <c r="C22" s="7"/>
      <c r="D22" s="9"/>
      <c r="E22" s="9"/>
      <c r="F22" s="11"/>
      <c r="G22" s="40"/>
      <c r="H22" s="40"/>
      <c r="I22" s="40"/>
      <c r="J22" s="49"/>
    </row>
    <row r="23" spans="1:10" ht="12" customHeight="1">
      <c r="B23" s="14"/>
      <c r="C23" s="7"/>
      <c r="D23" s="9"/>
      <c r="E23" s="9"/>
      <c r="F23" s="11"/>
      <c r="G23" s="40"/>
      <c r="H23" s="40"/>
      <c r="I23" s="40"/>
      <c r="J23" s="39"/>
    </row>
    <row r="24" spans="1:10" ht="12" customHeight="1">
      <c r="B24" s="14"/>
      <c r="G24" s="9"/>
      <c r="H24" s="12"/>
      <c r="I24" s="13"/>
      <c r="J24" s="4"/>
    </row>
    <row r="25" spans="1:10" ht="12" customHeight="1">
      <c r="B25" s="14"/>
      <c r="C25" s="7"/>
      <c r="D25" s="9"/>
      <c r="E25" s="9"/>
      <c r="F25" s="11"/>
      <c r="G25" s="9"/>
      <c r="H25" s="12"/>
      <c r="I25" s="13"/>
      <c r="J25" s="4"/>
    </row>
    <row r="26" spans="1:10" ht="12" customHeight="1">
      <c r="B26" s="14"/>
      <c r="C26" s="7"/>
      <c r="D26" s="9"/>
      <c r="E26" s="9"/>
      <c r="F26" s="11"/>
      <c r="G26" s="9"/>
      <c r="H26" s="12"/>
      <c r="I26" s="13"/>
      <c r="J26" s="4"/>
    </row>
    <row r="27" spans="1:10" ht="12" customHeight="1">
      <c r="B27" s="14"/>
      <c r="C27" s="7"/>
      <c r="D27" s="9"/>
      <c r="E27" s="9"/>
      <c r="F27" s="11"/>
      <c r="G27" s="9"/>
      <c r="H27" s="12"/>
      <c r="I27" s="13"/>
      <c r="J27" s="4"/>
    </row>
    <row r="28" spans="1:10" ht="12" customHeight="1">
      <c r="A28" s="7"/>
      <c r="B28" s="14"/>
      <c r="C28" s="7"/>
      <c r="D28" s="9"/>
      <c r="E28" s="9"/>
      <c r="F28" s="11"/>
      <c r="G28" s="9"/>
      <c r="H28" s="12"/>
      <c r="I28" s="13"/>
      <c r="J28" s="4"/>
    </row>
    <row r="29" spans="1:10" ht="12" customHeight="1">
      <c r="A29" s="7"/>
      <c r="B29" s="14"/>
      <c r="C29" s="7"/>
      <c r="D29" s="9"/>
      <c r="E29" s="9"/>
      <c r="F29" s="11"/>
      <c r="G29" s="9"/>
      <c r="H29" s="12"/>
      <c r="I29" s="13"/>
      <c r="J29" s="4"/>
    </row>
    <row r="30" spans="1:10" ht="12" customHeight="1">
      <c r="A30" s="7"/>
      <c r="B30" s="7"/>
      <c r="C30" s="7"/>
      <c r="D30" s="9"/>
      <c r="E30" s="9"/>
      <c r="F30" s="11"/>
      <c r="G30" s="9"/>
      <c r="H30" s="12"/>
      <c r="I30" s="13"/>
      <c r="J30" s="4"/>
    </row>
    <row r="31" spans="1:10" ht="12" customHeight="1">
      <c r="A31" s="7"/>
      <c r="B31" s="7"/>
      <c r="C31" s="7"/>
      <c r="D31" s="9"/>
      <c r="E31" s="9"/>
      <c r="F31" s="11"/>
      <c r="G31" s="9"/>
      <c r="H31" s="12"/>
      <c r="I31" s="13"/>
      <c r="J31" s="4"/>
    </row>
    <row r="32" spans="1:10" ht="12" customHeight="1">
      <c r="A32" s="7"/>
      <c r="B32" s="7"/>
      <c r="C32" s="7"/>
      <c r="D32" s="9"/>
      <c r="E32" s="9"/>
      <c r="F32" s="11"/>
      <c r="G32" s="9"/>
      <c r="H32" s="12"/>
      <c r="I32" s="13"/>
      <c r="J32" s="4"/>
    </row>
    <row r="33" spans="1:10" ht="12" customHeight="1" thickBot="1">
      <c r="A33" s="7"/>
      <c r="B33" s="16" t="s">
        <v>9</v>
      </c>
      <c r="C33" s="7"/>
      <c r="D33" s="9"/>
      <c r="E33" s="9"/>
      <c r="F33" s="9"/>
      <c r="G33" s="9"/>
      <c r="H33" s="9"/>
      <c r="I33" s="9"/>
      <c r="J33" s="4"/>
    </row>
    <row r="34" spans="1:10" ht="12" customHeight="1">
      <c r="A34" s="17"/>
      <c r="B34" s="18"/>
      <c r="C34" s="18"/>
      <c r="D34" s="19"/>
      <c r="E34" s="19"/>
      <c r="F34" s="19"/>
      <c r="G34" s="19"/>
      <c r="H34" s="19"/>
      <c r="I34" s="19"/>
      <c r="J34" s="20"/>
    </row>
    <row r="35" spans="1:10" ht="12" customHeight="1">
      <c r="A35" s="21"/>
      <c r="B35" s="14"/>
      <c r="C35" s="7"/>
      <c r="D35" s="9"/>
      <c r="E35" s="9"/>
      <c r="F35" s="9"/>
      <c r="G35" s="9"/>
      <c r="H35" s="9"/>
      <c r="I35" s="9"/>
      <c r="J35" s="22"/>
    </row>
    <row r="36" spans="1:10" ht="12" customHeight="1">
      <c r="A36" s="21"/>
      <c r="B36" s="14"/>
      <c r="C36" s="7"/>
      <c r="D36" s="9"/>
      <c r="E36" s="9"/>
      <c r="F36" s="9"/>
      <c r="G36" s="9"/>
      <c r="H36" s="9"/>
      <c r="I36" s="9"/>
      <c r="J36" s="22"/>
    </row>
    <row r="37" spans="1:10" ht="12" customHeight="1">
      <c r="A37" s="21"/>
      <c r="B37" s="14"/>
      <c r="C37" s="7"/>
      <c r="D37" s="9"/>
      <c r="E37" s="9"/>
      <c r="F37" s="9"/>
      <c r="G37" s="9"/>
      <c r="H37" s="9"/>
      <c r="I37" s="9"/>
      <c r="J37" s="22"/>
    </row>
    <row r="38" spans="1:10" ht="12" customHeight="1">
      <c r="A38" s="21"/>
      <c r="B38" s="14"/>
      <c r="C38" s="7"/>
      <c r="D38" s="9"/>
      <c r="E38" s="9"/>
      <c r="F38" s="9"/>
      <c r="G38" s="9"/>
      <c r="H38" s="9"/>
      <c r="I38" s="9"/>
      <c r="J38" s="22"/>
    </row>
    <row r="39" spans="1:10" ht="12" customHeight="1">
      <c r="A39" s="21"/>
      <c r="B39" s="14"/>
      <c r="C39" s="7"/>
      <c r="D39" s="9"/>
      <c r="E39" s="9"/>
      <c r="F39" s="23"/>
      <c r="G39" s="9"/>
      <c r="H39" s="9"/>
      <c r="I39" s="9"/>
      <c r="J39" s="22"/>
    </row>
    <row r="40" spans="1:10" ht="12" customHeight="1">
      <c r="A40" s="21"/>
      <c r="B40" s="14"/>
      <c r="C40" s="7"/>
      <c r="D40" s="9"/>
      <c r="E40" s="9"/>
      <c r="F40" s="9"/>
      <c r="G40" s="9"/>
      <c r="H40" s="9"/>
      <c r="I40" s="9"/>
      <c r="J40" s="22"/>
    </row>
    <row r="41" spans="1:10" ht="12" customHeight="1">
      <c r="A41" s="21"/>
      <c r="B41" s="14"/>
      <c r="C41" s="7"/>
      <c r="D41" s="9"/>
      <c r="E41" s="9"/>
      <c r="F41" s="9"/>
      <c r="G41" s="9"/>
      <c r="H41" s="9"/>
      <c r="I41" s="9"/>
      <c r="J41" s="22"/>
    </row>
    <row r="42" spans="1:10" ht="12" customHeight="1" thickBot="1">
      <c r="A42" s="24"/>
      <c r="B42" s="25"/>
      <c r="C42" s="25"/>
      <c r="D42" s="26"/>
      <c r="E42" s="26"/>
      <c r="F42" s="26"/>
      <c r="G42" s="26"/>
      <c r="H42" s="26"/>
      <c r="I42" s="26"/>
      <c r="J42" s="27"/>
    </row>
    <row r="43" spans="1:10" ht="12" customHeight="1"/>
  </sheetData>
  <phoneticPr fontId="0" type="noConversion"/>
  <conditionalFormatting sqref="B18 B9">
    <cfRule type="cellIs" dxfId="2" priority="1" stopIfTrue="1" operator="equal">
      <formula>"Adjustment to Income/Expense/Rate Base:"</formula>
    </cfRule>
  </conditionalFormatting>
  <conditionalFormatting sqref="J1:J2">
    <cfRule type="cellIs" dxfId="1" priority="2" stopIfTrue="1" operator="equal">
      <formula>"x.x"</formula>
    </cfRule>
  </conditionalFormatting>
  <conditionalFormatting sqref="B10">
    <cfRule type="cellIs" dxfId="0" priority="3" stopIfTrue="1" operator="equal">
      <formula>"Title"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5:E32 E21:E23 E15:E19">
      <formula1>"1, 2, 3"</formula1>
    </dataValidation>
    <dataValidation type="list" errorStyle="warning" allowBlank="1" showInputMessage="1" showErrorMessage="1" errorTitle="FERC ACCOUNT" error="This FERC Account is not included in the drop-down list. Is this the account you want to use?" sqref="D25:D32 D23 D21 D10:D17">
      <formula1>#REF!</formula1>
    </dataValidation>
    <dataValidation type="list" errorStyle="warning" allowBlank="1" showInputMessage="1" showErrorMessage="1" errorTitle="FERC ACCOUNT" error="This FERC Account is not included in the drop-down list. Is this the account you want to use?" sqref="D22">
      <formula1>#REF!</formula1>
    </dataValidation>
    <dataValidation type="list" errorStyle="warning" allowBlank="1" showInputMessage="1" showErrorMessage="1" errorTitle="Factor" error="This factor is not included in the drop-down list. Is this the factor you want to use?" sqref="G21:G32 G10:G17">
      <formula1>#REF!</formula1>
    </dataValidation>
    <dataValidation type="list" errorStyle="warning" allowBlank="1" showInputMessage="1" showErrorMessage="1" errorTitle="FERC ACCOUNT" error="This FERC Account is not included in the drop-down list. Is this the account you want to use?" sqref="D18:D19">
      <formula1>#REF!</formula1>
    </dataValidation>
    <dataValidation type="list" errorStyle="warning" allowBlank="1" showInputMessage="1" showErrorMessage="1" errorTitle="Factor" error="This factor is not included in the drop-down list. Is this the factor you want to use?" sqref="G18:G19">
      <formula1>#REF!</formula1>
    </dataValidation>
  </dataValidations>
  <printOptions horizontalCentered="1"/>
  <pageMargins left="0.75" right="0.25" top="0.75" bottom="0.3" header="0.5" footer="0.5"/>
  <pageSetup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S19"/>
  <sheetViews>
    <sheetView tabSelected="1" view="pageBreakPreview" zoomScale="75" zoomScaleNormal="65" zoomScaleSheetLayoutView="75" workbookViewId="0">
      <selection activeCell="A17" sqref="A17"/>
    </sheetView>
  </sheetViews>
  <sheetFormatPr defaultColWidth="8.75" defaultRowHeight="12.75"/>
  <cols>
    <col min="1" max="1" width="24.75" style="43" customWidth="1"/>
    <col min="2" max="2" width="10.125" style="43" customWidth="1"/>
    <col min="3" max="15" width="11.875" style="43" customWidth="1"/>
    <col min="16" max="16" width="13.375" style="43" customWidth="1"/>
    <col min="17" max="17" width="13.875" style="43" customWidth="1"/>
    <col min="18" max="18" width="5.875" style="43" customWidth="1"/>
    <col min="19" max="28" width="9.75" style="43" customWidth="1"/>
    <col min="29" max="16384" width="8.75" style="43"/>
  </cols>
  <sheetData>
    <row r="1" spans="1:19">
      <c r="A1" s="29" t="str">
        <f>'Lead Sheet'!B1</f>
        <v>PacifiCorp</v>
      </c>
      <c r="B1" s="29"/>
      <c r="S1" s="44">
        <v>0.66666666666666596</v>
      </c>
    </row>
    <row r="2" spans="1:19">
      <c r="A2" s="29" t="str">
        <f>'Lead Sheet'!B2</f>
        <v>Washington General Rate Case December 2009</v>
      </c>
      <c r="B2" s="29"/>
    </row>
    <row r="3" spans="1:19">
      <c r="A3" s="29" t="str">
        <f>'Lead Sheet'!B3</f>
        <v>Jim Bridger Mine Rate Base Adjustment</v>
      </c>
      <c r="B3" s="29"/>
    </row>
    <row r="4" spans="1:19">
      <c r="A4" s="29" t="s">
        <v>30</v>
      </c>
      <c r="B4" s="29"/>
    </row>
    <row r="5" spans="1:19">
      <c r="A5" s="73" t="s">
        <v>41</v>
      </c>
      <c r="B5" s="29"/>
    </row>
    <row r="6" spans="1:19">
      <c r="A6" s="29"/>
      <c r="B6" s="29"/>
    </row>
    <row r="7" spans="1:19" ht="22.9" customHeight="1" thickBot="1">
      <c r="A7" s="31" t="s">
        <v>25</v>
      </c>
      <c r="B7" s="31"/>
      <c r="C7" s="42" t="s">
        <v>17</v>
      </c>
      <c r="D7" s="42" t="s">
        <v>17</v>
      </c>
      <c r="E7" s="42" t="s">
        <v>17</v>
      </c>
      <c r="F7" s="42" t="s">
        <v>17</v>
      </c>
      <c r="G7" s="42" t="s">
        <v>17</v>
      </c>
      <c r="H7" s="42" t="s">
        <v>17</v>
      </c>
      <c r="I7" s="42" t="s">
        <v>17</v>
      </c>
      <c r="J7" s="42" t="s">
        <v>17</v>
      </c>
      <c r="K7" s="42" t="s">
        <v>17</v>
      </c>
      <c r="L7" s="42" t="s">
        <v>17</v>
      </c>
      <c r="M7" s="42" t="s">
        <v>17</v>
      </c>
      <c r="N7" s="42" t="s">
        <v>17</v>
      </c>
      <c r="O7" s="42" t="s">
        <v>17</v>
      </c>
    </row>
    <row r="8" spans="1:19" ht="60" customHeight="1" thickBot="1">
      <c r="A8" s="69" t="s">
        <v>18</v>
      </c>
      <c r="B8" s="64" t="s">
        <v>32</v>
      </c>
      <c r="C8" s="59">
        <v>39783</v>
      </c>
      <c r="D8" s="41">
        <v>39814</v>
      </c>
      <c r="E8" s="41">
        <v>39845</v>
      </c>
      <c r="F8" s="41">
        <v>39873</v>
      </c>
      <c r="G8" s="41">
        <v>39904</v>
      </c>
      <c r="H8" s="41">
        <v>39934</v>
      </c>
      <c r="I8" s="41">
        <v>39965</v>
      </c>
      <c r="J8" s="41">
        <v>39995</v>
      </c>
      <c r="K8" s="41">
        <v>40026</v>
      </c>
      <c r="L8" s="41">
        <v>40057</v>
      </c>
      <c r="M8" s="41">
        <v>40087</v>
      </c>
      <c r="N8" s="41">
        <v>40118</v>
      </c>
      <c r="O8" s="41">
        <v>40148</v>
      </c>
      <c r="P8" s="56" t="s">
        <v>39</v>
      </c>
      <c r="Q8" s="60" t="s">
        <v>40</v>
      </c>
      <c r="R8" s="59" t="s">
        <v>31</v>
      </c>
    </row>
    <row r="9" spans="1:19" ht="24.6" customHeight="1">
      <c r="A9" s="70" t="s">
        <v>27</v>
      </c>
      <c r="B9" s="65">
        <v>399</v>
      </c>
      <c r="C9" s="62">
        <v>367483943.25999999</v>
      </c>
      <c r="D9" s="45">
        <v>368206426.03999996</v>
      </c>
      <c r="E9" s="45">
        <v>371940920.44999999</v>
      </c>
      <c r="F9" s="45">
        <v>374896860.06999999</v>
      </c>
      <c r="G9" s="45">
        <v>374810884.95999998</v>
      </c>
      <c r="H9" s="45">
        <v>376323754.74999994</v>
      </c>
      <c r="I9" s="45">
        <v>376377026.91000003</v>
      </c>
      <c r="J9" s="45">
        <v>377077945.16000003</v>
      </c>
      <c r="K9" s="45">
        <v>377695877.86999995</v>
      </c>
      <c r="L9" s="45">
        <v>378018310.25999993</v>
      </c>
      <c r="M9" s="45">
        <v>378544594.38999999</v>
      </c>
      <c r="N9" s="45">
        <v>385551292.94999999</v>
      </c>
      <c r="O9" s="45">
        <v>390746543.94999999</v>
      </c>
      <c r="P9" s="57">
        <f>(((C9+O9+2*SUM(D9:N9))/24))</f>
        <v>376546594.78458327</v>
      </c>
      <c r="Q9" s="61">
        <f t="shared" ref="Q9:Q15" si="0">P9*$S$1</f>
        <v>251031063.18972191</v>
      </c>
      <c r="R9" s="68">
        <v>8.1999999999999993</v>
      </c>
    </row>
    <row r="10" spans="1:19" ht="24.6" customHeight="1">
      <c r="A10" s="70" t="s">
        <v>19</v>
      </c>
      <c r="B10" s="65">
        <v>154</v>
      </c>
      <c r="C10" s="62">
        <v>14349890.299999999</v>
      </c>
      <c r="D10" s="45">
        <v>14613562.579999998</v>
      </c>
      <c r="E10" s="45">
        <v>14751748.660000002</v>
      </c>
      <c r="F10" s="45">
        <v>14111342.489999998</v>
      </c>
      <c r="G10" s="45">
        <v>14156619.969999999</v>
      </c>
      <c r="H10" s="45">
        <v>14325859.91</v>
      </c>
      <c r="I10" s="45">
        <v>13895494.52</v>
      </c>
      <c r="J10" s="45">
        <v>14468225.449999999</v>
      </c>
      <c r="K10" s="45">
        <v>14222493.869999999</v>
      </c>
      <c r="L10" s="45">
        <v>13660962.189999998</v>
      </c>
      <c r="M10" s="45">
        <v>13624868.82</v>
      </c>
      <c r="N10" s="45">
        <v>13295341.02</v>
      </c>
      <c r="O10" s="45">
        <v>13462816.109999999</v>
      </c>
      <c r="P10" s="57">
        <f t="shared" ref="P10:P15" si="1">(((C10+O10+2*SUM(D10:N10))/24))</f>
        <v>14086072.723750001</v>
      </c>
      <c r="Q10" s="61">
        <f t="shared" si="0"/>
        <v>9390715.1491666567</v>
      </c>
      <c r="R10" s="68">
        <v>8.1999999999999993</v>
      </c>
    </row>
    <row r="11" spans="1:19" ht="24.6" customHeight="1">
      <c r="A11" s="70" t="s">
        <v>20</v>
      </c>
      <c r="B11" s="65">
        <v>151</v>
      </c>
      <c r="C11" s="62">
        <v>17860197.890000001</v>
      </c>
      <c r="D11" s="45">
        <v>16141710.149999999</v>
      </c>
      <c r="E11" s="45">
        <v>15677000.279999999</v>
      </c>
      <c r="F11" s="45">
        <v>17497332.159999996</v>
      </c>
      <c r="G11" s="45">
        <v>13721532.58</v>
      </c>
      <c r="H11" s="45">
        <v>11586663.310000001</v>
      </c>
      <c r="I11" s="45">
        <v>14514203.050000001</v>
      </c>
      <c r="J11" s="45">
        <v>13306842.35</v>
      </c>
      <c r="K11" s="45">
        <v>14448102.519999998</v>
      </c>
      <c r="L11" s="45">
        <v>15398141.450000001</v>
      </c>
      <c r="M11" s="45">
        <v>12123643.220000001</v>
      </c>
      <c r="N11" s="45">
        <v>9969020.5499999989</v>
      </c>
      <c r="O11" s="45">
        <v>16213179.02</v>
      </c>
      <c r="P11" s="57">
        <f t="shared" si="1"/>
        <v>14285073.339583332</v>
      </c>
      <c r="Q11" s="61">
        <f t="shared" si="0"/>
        <v>9523382.2263888773</v>
      </c>
      <c r="R11" s="68">
        <v>8.1999999999999993</v>
      </c>
    </row>
    <row r="12" spans="1:19" ht="24.6" customHeight="1">
      <c r="A12" s="70" t="s">
        <v>26</v>
      </c>
      <c r="B12" s="65" t="s">
        <v>12</v>
      </c>
      <c r="C12" s="62">
        <v>3756658.62</v>
      </c>
      <c r="D12" s="45">
        <v>3470442.11</v>
      </c>
      <c r="E12" s="45">
        <v>3708673.8</v>
      </c>
      <c r="F12" s="45">
        <v>4874322.41</v>
      </c>
      <c r="G12" s="45">
        <v>6163069.7876001</v>
      </c>
      <c r="H12" s="45">
        <v>5853668.4049623506</v>
      </c>
      <c r="I12" s="45">
        <v>4947094.064548051</v>
      </c>
      <c r="J12" s="45">
        <v>4096978.1540050064</v>
      </c>
      <c r="K12" s="45">
        <v>3736956.9705575057</v>
      </c>
      <c r="L12" s="45">
        <v>3204471.2762052612</v>
      </c>
      <c r="M12" s="45">
        <v>2344131.1898453408</v>
      </c>
      <c r="N12" s="45">
        <v>1817111.957970781</v>
      </c>
      <c r="O12" s="45">
        <v>1445064.2461836906</v>
      </c>
      <c r="P12" s="57">
        <f t="shared" si="1"/>
        <v>3901481.7965655201</v>
      </c>
      <c r="Q12" s="61">
        <f t="shared" si="0"/>
        <v>2600987.8643770106</v>
      </c>
      <c r="R12" s="68">
        <v>8.1999999999999993</v>
      </c>
    </row>
    <row r="13" spans="1:19" ht="24.6" customHeight="1">
      <c r="A13" s="70" t="s">
        <v>21</v>
      </c>
      <c r="B13" s="65"/>
      <c r="C13" s="62">
        <v>0</v>
      </c>
      <c r="D13" s="45">
        <v>0</v>
      </c>
      <c r="E13" s="45">
        <v>0</v>
      </c>
      <c r="F13" s="45">
        <v>0</v>
      </c>
      <c r="G13" s="45">
        <v>0</v>
      </c>
      <c r="H13" s="45">
        <v>0</v>
      </c>
      <c r="I13" s="45">
        <v>0</v>
      </c>
      <c r="J13" s="45">
        <v>0</v>
      </c>
      <c r="K13" s="45">
        <v>0</v>
      </c>
      <c r="L13" s="45">
        <v>0</v>
      </c>
      <c r="M13" s="45">
        <v>0</v>
      </c>
      <c r="N13" s="45">
        <v>0</v>
      </c>
      <c r="O13" s="45">
        <v>0</v>
      </c>
      <c r="P13" s="57">
        <f t="shared" si="1"/>
        <v>0</v>
      </c>
      <c r="Q13" s="61">
        <f t="shared" si="0"/>
        <v>0</v>
      </c>
      <c r="R13" s="48"/>
    </row>
    <row r="14" spans="1:19" ht="24.6" customHeight="1">
      <c r="A14" s="70" t="s">
        <v>22</v>
      </c>
      <c r="B14" s="65" t="s">
        <v>11</v>
      </c>
      <c r="C14" s="62">
        <v>-153234403.10559842</v>
      </c>
      <c r="D14" s="45">
        <v>-155161614.2855984</v>
      </c>
      <c r="E14" s="45">
        <v>-157057144.51559839</v>
      </c>
      <c r="F14" s="45">
        <v>-158858617.45559841</v>
      </c>
      <c r="G14" s="45">
        <v>-160656759.39559841</v>
      </c>
      <c r="H14" s="45">
        <v>-162659639.60559842</v>
      </c>
      <c r="I14" s="45">
        <v>-164612901.23559842</v>
      </c>
      <c r="J14" s="45">
        <v>-166599364.7555984</v>
      </c>
      <c r="K14" s="45">
        <v>-168528133.73559842</v>
      </c>
      <c r="L14" s="45">
        <v>-170527910.08559841</v>
      </c>
      <c r="M14" s="45">
        <v>-172374417.59559837</v>
      </c>
      <c r="N14" s="45">
        <v>-174467945.29559842</v>
      </c>
      <c r="O14" s="45">
        <v>-176427695.44559839</v>
      </c>
      <c r="P14" s="57">
        <f t="shared" si="1"/>
        <v>-164694624.76976511</v>
      </c>
      <c r="Q14" s="61">
        <f t="shared" si="0"/>
        <v>-109796416.51317662</v>
      </c>
      <c r="R14" s="68">
        <v>8.1999999999999993</v>
      </c>
    </row>
    <row r="15" spans="1:19" ht="24.6" customHeight="1">
      <c r="A15" s="70" t="s">
        <v>24</v>
      </c>
      <c r="B15" s="65" t="s">
        <v>12</v>
      </c>
      <c r="C15" s="62">
        <v>-1391000</v>
      </c>
      <c r="D15" s="45">
        <v>-1391000</v>
      </c>
      <c r="E15" s="45">
        <v>-1391000</v>
      </c>
      <c r="F15" s="45">
        <v>0</v>
      </c>
      <c r="G15" s="45">
        <v>0</v>
      </c>
      <c r="H15" s="45">
        <v>0</v>
      </c>
      <c r="I15" s="45">
        <v>0</v>
      </c>
      <c r="J15" s="45">
        <v>0</v>
      </c>
      <c r="K15" s="45">
        <v>0</v>
      </c>
      <c r="L15" s="45">
        <v>0</v>
      </c>
      <c r="M15" s="45">
        <v>0</v>
      </c>
      <c r="N15" s="45">
        <v>0</v>
      </c>
      <c r="O15" s="45">
        <v>0</v>
      </c>
      <c r="P15" s="57">
        <f t="shared" si="1"/>
        <v>-289791.66666666669</v>
      </c>
      <c r="Q15" s="61">
        <f t="shared" si="0"/>
        <v>-193194.44444444426</v>
      </c>
      <c r="R15" s="68">
        <v>8.1999999999999993</v>
      </c>
    </row>
    <row r="16" spans="1:19" ht="24.6" customHeight="1" thickBot="1">
      <c r="A16" s="71" t="s">
        <v>23</v>
      </c>
      <c r="B16" s="66"/>
      <c r="C16" s="63">
        <f>SUM(C9:C15)</f>
        <v>248825286.96440157</v>
      </c>
      <c r="D16" s="46">
        <f t="shared" ref="D16:O16" si="2">SUM(D9:D15)</f>
        <v>245879526.59440154</v>
      </c>
      <c r="E16" s="46">
        <f t="shared" si="2"/>
        <v>247630198.67440161</v>
      </c>
      <c r="F16" s="46">
        <f>SUM(F9:F15)</f>
        <v>252521239.67440164</v>
      </c>
      <c r="G16" s="46">
        <f t="shared" si="2"/>
        <v>248195347.90200162</v>
      </c>
      <c r="H16" s="46">
        <f t="shared" si="2"/>
        <v>245430306.76936391</v>
      </c>
      <c r="I16" s="46">
        <f t="shared" si="2"/>
        <v>245120917.30894968</v>
      </c>
      <c r="J16" s="46">
        <f t="shared" si="2"/>
        <v>242350626.35840663</v>
      </c>
      <c r="K16" s="46">
        <f t="shared" si="2"/>
        <v>241575297.49495903</v>
      </c>
      <c r="L16" s="46">
        <f t="shared" si="2"/>
        <v>239753975.09060675</v>
      </c>
      <c r="M16" s="46">
        <f t="shared" si="2"/>
        <v>234262820.02424696</v>
      </c>
      <c r="N16" s="46">
        <f t="shared" si="2"/>
        <v>236164821.18237236</v>
      </c>
      <c r="O16" s="46">
        <f t="shared" si="2"/>
        <v>245439907.88058528</v>
      </c>
      <c r="P16" s="58">
        <f>SUM(P9:P15)</f>
        <v>243834806.20805037</v>
      </c>
      <c r="Q16" s="72">
        <f>SUM(Q9:Q15)</f>
        <v>162556537.47203341</v>
      </c>
      <c r="R16" s="74">
        <v>8.1999999999999993</v>
      </c>
    </row>
    <row r="17" spans="1:17" ht="14.25" thickTop="1" thickBot="1">
      <c r="A17" s="55"/>
      <c r="B17" s="67"/>
      <c r="C17" s="47"/>
      <c r="D17" s="47"/>
      <c r="E17" s="47"/>
      <c r="F17" s="47"/>
      <c r="G17" s="47"/>
      <c r="H17" s="47"/>
      <c r="I17" s="47"/>
      <c r="J17" s="47"/>
      <c r="K17" s="47"/>
      <c r="L17" s="47"/>
      <c r="M17" s="47"/>
      <c r="N17" s="47"/>
      <c r="O17" s="47"/>
      <c r="P17" s="55"/>
      <c r="Q17" s="67"/>
    </row>
    <row r="18" spans="1:17" ht="24.6" customHeight="1"/>
    <row r="19" spans="1:17" ht="24.6" customHeight="1">
      <c r="A19" s="52"/>
      <c r="B19" s="52"/>
      <c r="C19" s="53"/>
      <c r="D19" s="50"/>
    </row>
  </sheetData>
  <phoneticPr fontId="2" type="noConversion"/>
  <printOptions horizontalCentered="1"/>
  <pageMargins left="0.28999999999999998" right="0.31" top="1" bottom="0.81" header="0.5" footer="0.41"/>
  <pageSetup scale="55" orientation="landscape" r:id="rId1"/>
  <headerFooter alignWithMargins="0">
    <oddFooter xml:space="preserve">&amp;C&amp;"Arial,Regular"
&amp;14Page 8.2.&amp;P - Revised 11/23/10&amp;12
</oddFooter>
  </headerFooter>
  <colBreaks count="1" manualBreakCount="1">
    <brk id="20" max="64" man="1"/>
  </colBreaks>
</worksheet>
</file>

<file path=xl/worksheets/sheet3.xml><?xml version="1.0" encoding="utf-8"?>
<worksheet xmlns="http://schemas.openxmlformats.org/spreadsheetml/2006/main" xmlns:r="http://schemas.openxmlformats.org/officeDocument/2006/relationships">
  <dimension ref="A1:A5"/>
  <sheetViews>
    <sheetView workbookViewId="0">
      <selection activeCell="H17" sqref="H17"/>
    </sheetView>
  </sheetViews>
  <sheetFormatPr defaultRowHeight="15.75"/>
  <sheetData>
    <row r="1" spans="1:1">
      <c r="A1" s="28" t="s">
        <v>13</v>
      </c>
    </row>
    <row r="2" spans="1:1">
      <c r="A2" s="28" t="s">
        <v>14</v>
      </c>
    </row>
    <row r="3" spans="1:1">
      <c r="A3" s="28"/>
    </row>
    <row r="4" spans="1:1">
      <c r="A4" s="28"/>
    </row>
    <row r="5" spans="1:1">
      <c r="A5" s="28" t="s">
        <v>15</v>
      </c>
    </row>
  </sheetData>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76ED92-6854-4017-BC07-86D29741CB35}"/>
</file>

<file path=customXml/itemProps2.xml><?xml version="1.0" encoding="utf-8"?>
<ds:datastoreItem xmlns:ds="http://schemas.openxmlformats.org/officeDocument/2006/customXml" ds:itemID="{1C32618F-09C6-45A8-A217-2D59AF547561}"/>
</file>

<file path=customXml/itemProps3.xml><?xml version="1.0" encoding="utf-8"?>
<ds:datastoreItem xmlns:ds="http://schemas.openxmlformats.org/officeDocument/2006/customXml" ds:itemID="{E78AA3F7-3DC6-4046-B256-58FE097532B2}"/>
</file>

<file path=customXml/itemProps4.xml><?xml version="1.0" encoding="utf-8"?>
<ds:datastoreItem xmlns:ds="http://schemas.openxmlformats.org/officeDocument/2006/customXml" ds:itemID="{8B61652A-430F-4D13-9A2C-B51CD0964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vt:lpstr>
      <vt:lpstr>8.2.1</vt:lpstr>
      <vt:lpstr>Testimony</vt:lpstr>
      <vt:lpstr>'8.2.1'!Print_Area</vt:lpstr>
      <vt:lpstr>'Lead Sheet'!Print_Area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2010-11-20T04:42:11Z</cp:lastPrinted>
  <dcterms:created xsi:type="dcterms:W3CDTF">2004-11-29T21:41:55Z</dcterms:created>
  <dcterms:modified xsi:type="dcterms:W3CDTF">2010-11-20T04:47:49Z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0x0101006E56B4D1795A2E4DB2F0B01679ED314A0096E45178E737B2439E5D7C497507581C</vt:lpwstr>
  </property>
  <property fmtid="{D5CDD505-2E9C-101B-9397-08002B2CF9AE}" pid="4" name="_docset_NoMedatataSyncRequired">
    <vt:lpwstr>False</vt:lpwstr>
  </property>
</Properties>
</file>