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108" windowWidth="14520" windowHeight="12816" tabRatio="813"/>
  </bookViews>
  <sheets>
    <sheet name="Lead E" sheetId="1" r:id="rId1"/>
    <sheet name="Lead G" sheetId="2" r:id="rId2"/>
    <sheet name="Incntv Pay - Allocated Electric" sheetId="21" r:id="rId3"/>
    <sheet name="Incntv Pay - Allocated Gas" sheetId="22" r:id="rId4"/>
    <sheet name="Electric wage increase ratios" sheetId="23" r:id="rId5"/>
    <sheet name="Gas wage increase ratios" sheetId="24" r:id="rId6"/>
    <sheet name="4 Yr Avg 2016 " sheetId="25" r:id="rId7"/>
    <sheet name="Report 2016" sheetId="17" r:id="rId8"/>
    <sheet name="Incent &amp; Related PR Tax - TY" sheetId="3" r:id="rId9"/>
    <sheet name="Manual Clearing" sheetId="18" r:id="rId10"/>
    <sheet name="Alloc Methods" sheetId="12" r:id="rId11"/>
    <sheet name="Payroll Taxes DL" sheetId="11" r:id="rId12"/>
    <sheet name="PR Taxes Alloc" sheetId="8" r:id="rId13"/>
    <sheet name="Incentive Alloc" sheetId="16" r:id="rId14"/>
  </sheets>
  <externalReferences>
    <externalReference r:id="rId15"/>
    <externalReference r:id="rId16"/>
    <externalReference r:id="rId17"/>
  </externalReferences>
  <definedNames>
    <definedName name="__123Graph_D" localSheetId="9" hidden="1">#REF!</definedName>
    <definedName name="__123Graph_D" hidden="1">#REF!</definedName>
    <definedName name="__123Graph_ECURRENT" localSheetId="9" hidden="1">[1]ConsolidatingPL!#REF!</definedName>
    <definedName name="__123Graph_ECURRENT" hidden="1">[1]ConsolidatingPL!#REF!</definedName>
    <definedName name="_Fill" localSheetId="9" hidden="1">#REF!</definedName>
    <definedName name="_Fill" hidden="1">#REF!</definedName>
    <definedName name="_Key1" localSheetId="9" hidden="1">#REF!</definedName>
    <definedName name="_Key1" hidden="1">#REF!</definedName>
    <definedName name="_Key2" localSheetId="9" hidden="1">#REF!</definedName>
    <definedName name="_Key2" hidden="1">#REF!</definedName>
    <definedName name="_Order1" hidden="1">255</definedName>
    <definedName name="_Order2" hidden="1">255</definedName>
    <definedName name="_Sort" localSheetId="9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6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6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6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6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ffff" localSheetId="6" hidden="1">{#N/A,#N/A,FALSE,"Coversheet";#N/A,#N/A,FALSE,"QA"}</definedName>
    <definedName name="ffff" localSheetId="5" hidden="1">{#N/A,#N/A,FALSE,"Coversheet";#N/A,#N/A,FALSE,"QA"}</definedName>
    <definedName name="ffff" localSheetId="3" hidden="1">{#N/A,#N/A,FALSE,"Coversheet";#N/A,#N/A,FALSE,"QA"}</definedName>
    <definedName name="ffff" hidden="1">{#N/A,#N/A,FALSE,"Coversheet";#N/A,#N/A,FALSE,"QA"}</definedName>
    <definedName name="fffgf" localSheetId="6" hidden="1">{#N/A,#N/A,FALSE,"Coversheet";#N/A,#N/A,FALSE,"QA"}</definedName>
    <definedName name="fffgf" localSheetId="5" hidden="1">{#N/A,#N/A,FALSE,"Coversheet";#N/A,#N/A,FALSE,"QA"}</definedName>
    <definedName name="fffgf" localSheetId="3" hidden="1">{#N/A,#N/A,FALSE,"Coversheet";#N/A,#N/A,FALSE,"QA"}</definedName>
    <definedName name="fffgf" hidden="1">{#N/A,#N/A,FALSE,"Coversheet";#N/A,#N/A,FALSE,"QA"}</definedName>
    <definedName name="helllo" localSheetId="6" hidden="1">{#N/A,#N/A,FALSE,"Pg 6b CustCount_Gas";#N/A,#N/A,FALSE,"QA";#N/A,#N/A,FALSE,"Report";#N/A,#N/A,FALSE,"forecast"}</definedName>
    <definedName name="helllo" localSheetId="5" hidden="1">{#N/A,#N/A,FALSE,"Pg 6b CustCount_Gas";#N/A,#N/A,FALSE,"QA";#N/A,#N/A,FALSE,"Report";#N/A,#N/A,FALSE,"forecast"}</definedName>
    <definedName name="helllo" localSheetId="3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ransfer" localSheetId="9" hidden="1">#REF!</definedName>
    <definedName name="Transfer" hidden="1">#REF!</definedName>
    <definedName name="Transfers" localSheetId="9" hidden="1">#REF!</definedName>
    <definedName name="Transfers" hidden="1">#REF!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6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7" hidden="1">{#N/A,#N/A,FALSE,"Coversheet";#N/A,#N/A,FALSE,"QA"}</definedName>
    <definedName name="wrn.Incentive._.Overhead." hidden="1">{#N/A,#N/A,FALSE,"Coversheet";#N/A,#N/A,FALSE,"QA"}</definedName>
    <definedName name="wrn.limit_reports." localSheetId="6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6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L22" i="25" l="1"/>
  <c r="N11" i="25" l="1"/>
  <c r="L11" i="25"/>
  <c r="F19" i="25"/>
  <c r="L13" i="25" l="1"/>
  <c r="L19" i="25" l="1"/>
  <c r="M19" i="25" s="1"/>
  <c r="N13" i="25"/>
  <c r="L20" i="25"/>
  <c r="F40" i="12"/>
  <c r="E40" i="12"/>
  <c r="F30" i="12"/>
  <c r="E30" i="12"/>
  <c r="F27" i="12"/>
  <c r="E27" i="12"/>
  <c r="F24" i="12"/>
  <c r="E24" i="12"/>
  <c r="F19" i="12"/>
  <c r="E19" i="12"/>
  <c r="F18" i="12"/>
  <c r="E18" i="12"/>
  <c r="F17" i="12"/>
  <c r="E17" i="12"/>
  <c r="F13" i="12"/>
  <c r="E13" i="12"/>
  <c r="F10" i="12"/>
  <c r="E10" i="12"/>
  <c r="B16" i="3"/>
  <c r="L21" i="25" l="1"/>
  <c r="M21" i="25" s="1"/>
  <c r="M20" i="25"/>
  <c r="C14" i="18"/>
  <c r="A4" i="25"/>
  <c r="B36" i="16"/>
  <c r="B35" i="16"/>
  <c r="B38" i="16" l="1"/>
  <c r="B34" i="16"/>
  <c r="H13" i="25" l="1"/>
  <c r="F13" i="25"/>
  <c r="B13" i="25" l="1"/>
  <c r="J13" i="25"/>
  <c r="J20" i="25" l="1"/>
  <c r="J19" i="25"/>
  <c r="N16" i="25"/>
  <c r="F20" i="25"/>
  <c r="H20" i="25"/>
  <c r="H19" i="25"/>
  <c r="J21" i="25" l="1"/>
  <c r="J22" i="25" s="1"/>
  <c r="F21" i="25"/>
  <c r="F22" i="25" s="1"/>
  <c r="N19" i="25"/>
  <c r="H21" i="25"/>
  <c r="H22" i="25" s="1"/>
  <c r="N20" i="25"/>
  <c r="G14" i="22" s="1"/>
  <c r="G17" i="21" l="1"/>
  <c r="G21" i="21"/>
  <c r="G18" i="21"/>
  <c r="G14" i="21"/>
  <c r="G15" i="21"/>
  <c r="G19" i="21"/>
  <c r="G16" i="21"/>
  <c r="G20" i="21"/>
  <c r="N21" i="25"/>
  <c r="G22" i="21" l="1"/>
  <c r="C31" i="8" l="1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D32" i="11"/>
  <c r="H21" i="11"/>
  <c r="C35" i="8"/>
  <c r="C28" i="18" l="1"/>
  <c r="K37" i="17"/>
  <c r="I37" i="17"/>
  <c r="L37" i="17"/>
  <c r="L32" i="17"/>
  <c r="G32" i="17"/>
  <c r="H32" i="17"/>
  <c r="E32" i="17"/>
  <c r="D32" i="17"/>
  <c r="K27" i="17"/>
  <c r="BP27" i="17" s="1"/>
  <c r="K26" i="17"/>
  <c r="BP26" i="17" s="1"/>
  <c r="K25" i="17"/>
  <c r="BP25" i="17" s="1"/>
  <c r="K24" i="17"/>
  <c r="BP24" i="17" s="1"/>
  <c r="F20" i="17"/>
  <c r="I19" i="17"/>
  <c r="I20" i="17" s="1"/>
  <c r="I21" i="17" s="1"/>
  <c r="I22" i="17" s="1"/>
  <c r="I23" i="17" s="1"/>
  <c r="I24" i="17" s="1"/>
  <c r="I25" i="17" s="1"/>
  <c r="I26" i="17" s="1"/>
  <c r="I27" i="17" s="1"/>
  <c r="L18" i="17"/>
  <c r="J18" i="17"/>
  <c r="F18" i="17"/>
  <c r="F32" i="17" s="1"/>
  <c r="K17" i="17"/>
  <c r="BP17" i="17" s="1"/>
  <c r="I17" i="17"/>
  <c r="I18" i="17" s="1"/>
  <c r="K16" i="17"/>
  <c r="BP16" i="17" s="1"/>
  <c r="K18" i="17" l="1"/>
  <c r="BP18" i="17" s="1"/>
  <c r="J32" i="17"/>
  <c r="J37" i="17" s="1"/>
  <c r="E37" i="17"/>
  <c r="G37" i="17"/>
  <c r="F37" i="17"/>
  <c r="D37" i="17"/>
  <c r="H37" i="17"/>
  <c r="J12" i="18"/>
  <c r="D17" i="12"/>
  <c r="D18" i="12" s="1"/>
  <c r="D19" i="12" s="1"/>
  <c r="D24" i="12" s="1"/>
  <c r="D27" i="12" s="1"/>
  <c r="D30" i="12" s="1"/>
  <c r="D33" i="12" s="1"/>
  <c r="D40" i="12" s="1"/>
  <c r="F41" i="12" l="1"/>
  <c r="G40" i="12"/>
  <c r="G41" i="12" s="1"/>
  <c r="G30" i="12"/>
  <c r="F31" i="12" s="1"/>
  <c r="G27" i="12"/>
  <c r="F28" i="12" s="1"/>
  <c r="G24" i="12"/>
  <c r="F25" i="12" s="1"/>
  <c r="G19" i="12"/>
  <c r="G18" i="12"/>
  <c r="F20" i="12"/>
  <c r="E20" i="12"/>
  <c r="F42" i="12" l="1"/>
  <c r="G20" i="12"/>
  <c r="F21" i="12" s="1"/>
  <c r="D49" i="8" s="1"/>
  <c r="G10" i="12"/>
  <c r="E11" i="12" s="1"/>
  <c r="C47" i="8" s="1"/>
  <c r="G13" i="12"/>
  <c r="F14" i="12" s="1"/>
  <c r="D48" i="8" s="1"/>
  <c r="G17" i="12"/>
  <c r="E25" i="12"/>
  <c r="G25" i="12" s="1"/>
  <c r="E28" i="12"/>
  <c r="G28" i="12" s="1"/>
  <c r="E31" i="12"/>
  <c r="G31" i="12" s="1"/>
  <c r="E41" i="12"/>
  <c r="E42" i="12" s="1"/>
  <c r="E21" i="12" l="1"/>
  <c r="C49" i="8" s="1"/>
  <c r="C51" i="8"/>
  <c r="C11" i="3"/>
  <c r="D51" i="8"/>
  <c r="D11" i="3"/>
  <c r="G42" i="12"/>
  <c r="E14" i="12"/>
  <c r="F11" i="12"/>
  <c r="G21" i="12" l="1"/>
  <c r="G11" i="12"/>
  <c r="D47" i="8"/>
  <c r="G14" i="12"/>
  <c r="C48" i="8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5" i="24"/>
  <c r="A7" i="23"/>
  <c r="A8" i="23"/>
  <c r="A5" i="23"/>
  <c r="A5" i="22"/>
  <c r="A4" i="22"/>
  <c r="A5" i="21"/>
  <c r="A6" i="21"/>
  <c r="A7" i="21"/>
  <c r="A4" i="21"/>
  <c r="A7" i="2"/>
  <c r="A8" i="24" s="1"/>
  <c r="A15" i="24"/>
  <c r="A16" i="24" s="1"/>
  <c r="A17" i="24" s="1"/>
  <c r="A18" i="24" s="1"/>
  <c r="A19" i="24" s="1"/>
  <c r="A20" i="24" s="1"/>
  <c r="A21" i="24" s="1"/>
  <c r="A22" i="24" s="1"/>
  <c r="A23" i="24" s="1"/>
  <c r="A24" i="24" s="1"/>
  <c r="A15" i="23"/>
  <c r="A16" i="23" s="1"/>
  <c r="A17" i="23" s="1"/>
  <c r="A18" i="23" s="1"/>
  <c r="A19" i="23" s="1"/>
  <c r="A20" i="23" s="1"/>
  <c r="A21" i="23" s="1"/>
  <c r="A22" i="23" s="1"/>
  <c r="A23" i="23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14" i="21"/>
  <c r="A15" i="21" s="1"/>
  <c r="A16" i="21" s="1"/>
  <c r="A17" i="21" s="1"/>
  <c r="A18" i="21" s="1"/>
  <c r="A19" i="21" s="1"/>
  <c r="A20" i="21" s="1"/>
  <c r="A21" i="21" s="1"/>
  <c r="A22" i="21" s="1"/>
  <c r="A7" i="22" l="1"/>
  <c r="C42" i="8" l="1"/>
  <c r="B15" i="3"/>
  <c r="G12" i="18" l="1"/>
  <c r="H12" i="18"/>
  <c r="I12" i="18"/>
  <c r="K12" i="18"/>
  <c r="L12" i="18"/>
  <c r="M12" i="18"/>
  <c r="N12" i="18"/>
  <c r="O12" i="18"/>
  <c r="D24" i="18"/>
  <c r="F12" i="18"/>
  <c r="E12" i="18"/>
  <c r="D12" i="18"/>
  <c r="C11" i="18"/>
  <c r="C23" i="18" s="1"/>
  <c r="E23" i="18" s="1"/>
  <c r="C10" i="18"/>
  <c r="C22" i="18" s="1"/>
  <c r="E22" i="18" s="1"/>
  <c r="C9" i="18"/>
  <c r="C8" i="18"/>
  <c r="C6" i="18"/>
  <c r="D25" i="18" s="1"/>
  <c r="R32" i="17"/>
  <c r="Q32" i="17"/>
  <c r="P32" i="17"/>
  <c r="O32" i="17"/>
  <c r="L33" i="17"/>
  <c r="D26" i="18" l="1"/>
  <c r="C25" i="18"/>
  <c r="E25" i="18" s="1"/>
  <c r="H25" i="18" s="1"/>
  <c r="J33" i="17"/>
  <c r="A5" i="3" l="1"/>
  <c r="A6" i="2" l="1"/>
  <c r="A7" i="24" l="1"/>
  <c r="A6" i="22"/>
  <c r="F20" i="18" l="1"/>
  <c r="F21" i="18" s="1"/>
  <c r="G20" i="18"/>
  <c r="G22" i="18" s="1"/>
  <c r="G23" i="18" l="1"/>
  <c r="G24" i="18" s="1"/>
  <c r="G26" i="18" s="1"/>
  <c r="H22" i="18"/>
  <c r="D19" i="3" s="1"/>
  <c r="F23" i="18"/>
  <c r="H23" i="18" l="1"/>
  <c r="F24" i="18"/>
  <c r="F26" i="18" s="1"/>
  <c r="D33" i="8" l="1"/>
  <c r="E33" i="8" s="1"/>
  <c r="D32" i="8"/>
  <c r="E32" i="8" s="1"/>
  <c r="E25" i="8"/>
  <c r="G22" i="3"/>
  <c r="H22" i="3" s="1"/>
  <c r="I21" i="3"/>
  <c r="H21" i="3"/>
  <c r="H23" i="3" s="1"/>
  <c r="G21" i="3"/>
  <c r="G23" i="3" s="1"/>
  <c r="G20" i="3"/>
  <c r="G17" i="3"/>
  <c r="G16" i="3"/>
  <c r="C16" i="3"/>
  <c r="D15" i="3"/>
  <c r="I11" i="3"/>
  <c r="H11" i="3"/>
  <c r="I16" i="3" l="1"/>
  <c r="H19" i="3"/>
  <c r="H15" i="3"/>
  <c r="H17" i="3" s="1"/>
  <c r="I15" i="3"/>
  <c r="I17" i="3" s="1"/>
  <c r="I19" i="3"/>
  <c r="I20" i="3"/>
  <c r="C15" i="3"/>
  <c r="C17" i="3" s="1"/>
  <c r="D16" i="3"/>
  <c r="D17" i="3" s="1"/>
  <c r="D21" i="3" s="1"/>
  <c r="D14" i="22" s="1"/>
  <c r="H16" i="3"/>
  <c r="B17" i="3"/>
  <c r="H20" i="3"/>
  <c r="I22" i="3"/>
  <c r="I23" i="3" s="1"/>
  <c r="D15" i="22" l="1"/>
  <c r="D42" i="8"/>
  <c r="E42" i="8" s="1"/>
  <c r="G15" i="22" l="1"/>
  <c r="D16" i="22"/>
  <c r="G16" i="22" l="1"/>
  <c r="D17" i="22"/>
  <c r="E26" i="8"/>
  <c r="E24" i="8"/>
  <c r="E16" i="8"/>
  <c r="E17" i="8"/>
  <c r="E18" i="8"/>
  <c r="E19" i="8"/>
  <c r="E20" i="8"/>
  <c r="E6" i="8"/>
  <c r="E7" i="8"/>
  <c r="E10" i="8"/>
  <c r="E12" i="8"/>
  <c r="E13" i="8"/>
  <c r="E14" i="8"/>
  <c r="G17" i="22" l="1"/>
  <c r="D18" i="22"/>
  <c r="D31" i="8"/>
  <c r="E31" i="8" s="1"/>
  <c r="D29" i="8"/>
  <c r="E29" i="8" s="1"/>
  <c r="C34" i="8"/>
  <c r="E5" i="8"/>
  <c r="D28" i="8"/>
  <c r="E28" i="8" s="1"/>
  <c r="D30" i="8"/>
  <c r="E30" i="8" s="1"/>
  <c r="G18" i="22" l="1"/>
  <c r="D19" i="22"/>
  <c r="G19" i="22" l="1"/>
  <c r="D20" i="22"/>
  <c r="G20" i="22" l="1"/>
  <c r="D21" i="22"/>
  <c r="G21" i="22" l="1"/>
  <c r="D22" i="22"/>
  <c r="G22" i="22" l="1"/>
  <c r="D23" i="22"/>
  <c r="G23" i="22" l="1"/>
  <c r="C7" i="18" l="1"/>
  <c r="C12" i="18" s="1"/>
  <c r="C21" i="18" l="1"/>
  <c r="C24" i="18" s="1"/>
  <c r="E24" i="18" s="1"/>
  <c r="E26" i="18" s="1"/>
  <c r="C15" i="18"/>
  <c r="E21" i="18" l="1"/>
  <c r="C26" i="18"/>
  <c r="B19" i="3"/>
  <c r="B21" i="3" s="1"/>
  <c r="H21" i="18" l="1"/>
  <c r="C19" i="3" s="1"/>
  <c r="C21" i="3" s="1"/>
  <c r="D14" i="21" s="1"/>
  <c r="H24" i="18" l="1"/>
  <c r="H26" i="18" s="1"/>
  <c r="D15" i="21"/>
  <c r="D16" i="21" l="1"/>
  <c r="D17" i="21" l="1"/>
  <c r="D18" i="21" l="1"/>
  <c r="D19" i="21" l="1"/>
  <c r="D20" i="21" l="1"/>
  <c r="D21" i="21" s="1"/>
  <c r="D22" i="21" l="1"/>
  <c r="F33" i="12" l="1"/>
  <c r="E33" i="12" l="1"/>
  <c r="G33" i="12" l="1"/>
  <c r="F34" i="12" s="1"/>
  <c r="F36" i="12" s="1"/>
  <c r="F37" i="12" s="1"/>
  <c r="D50" i="8" s="1"/>
  <c r="E34" i="12" l="1"/>
  <c r="G34" i="12" s="1"/>
  <c r="G36" i="12" s="1"/>
  <c r="G37" i="12" s="1"/>
  <c r="D27" i="8"/>
  <c r="E27" i="8" s="1"/>
  <c r="D22" i="8"/>
  <c r="E22" i="8" s="1"/>
  <c r="D23" i="8"/>
  <c r="E23" i="8" s="1"/>
  <c r="D21" i="8"/>
  <c r="E21" i="8" s="1"/>
  <c r="D37" i="8" l="1"/>
  <c r="D41" i="8" s="1"/>
  <c r="D43" i="8" s="1"/>
  <c r="D38" i="8" s="1"/>
  <c r="D39" i="8" s="1"/>
  <c r="E36" i="12"/>
  <c r="E37" i="12" s="1"/>
  <c r="C50" i="8" s="1"/>
  <c r="D15" i="8" s="1"/>
  <c r="E15" i="8" s="1"/>
  <c r="C24" i="2" l="1"/>
  <c r="D9" i="8"/>
  <c r="E9" i="8" s="1"/>
  <c r="D11" i="8"/>
  <c r="E11" i="8" s="1"/>
  <c r="D8" i="8"/>
  <c r="E8" i="8" s="1"/>
  <c r="D34" i="8" l="1"/>
  <c r="C37" i="8"/>
  <c r="E34" i="8"/>
  <c r="C41" i="8" l="1"/>
  <c r="C43" i="8" s="1"/>
  <c r="E37" i="8"/>
  <c r="E41" i="8" s="1"/>
  <c r="C23" i="1" l="1"/>
  <c r="C38" i="8"/>
  <c r="C39" i="8" s="1"/>
  <c r="E43" i="8"/>
  <c r="E38" i="8" s="1"/>
  <c r="E39" i="8" s="1"/>
  <c r="C18" i="24" l="1"/>
  <c r="C15" i="23" l="1"/>
  <c r="C17" i="24"/>
  <c r="C19" i="24"/>
  <c r="C15" i="24"/>
  <c r="C16" i="24"/>
  <c r="C16" i="23" l="1"/>
  <c r="C18" i="23"/>
  <c r="C17" i="23"/>
  <c r="C22" i="24" l="1"/>
  <c r="C21" i="23" l="1"/>
  <c r="C21" i="24"/>
  <c r="C19" i="23" l="1"/>
  <c r="C20" i="24"/>
  <c r="C20" i="23"/>
  <c r="C22" i="23" l="1"/>
  <c r="C23" i="23" s="1"/>
  <c r="D19" i="23" l="1"/>
  <c r="E19" i="23" s="1"/>
  <c r="C18" i="21" s="1"/>
  <c r="E18" i="21" s="1"/>
  <c r="C17" i="1" s="1"/>
  <c r="D22" i="23"/>
  <c r="E22" i="23" s="1"/>
  <c r="C21" i="21" s="1"/>
  <c r="E21" i="21" s="1"/>
  <c r="C20" i="1" s="1"/>
  <c r="D17" i="23"/>
  <c r="E17" i="23" s="1"/>
  <c r="C16" i="21" s="1"/>
  <c r="E16" i="21" s="1"/>
  <c r="C15" i="1" s="1"/>
  <c r="D18" i="23"/>
  <c r="E18" i="23" s="1"/>
  <c r="C17" i="21" s="1"/>
  <c r="E17" i="21" s="1"/>
  <c r="C16" i="1" s="1"/>
  <c r="D21" i="23"/>
  <c r="E21" i="23" s="1"/>
  <c r="C20" i="21" s="1"/>
  <c r="E20" i="21" s="1"/>
  <c r="C19" i="1" s="1"/>
  <c r="D15" i="23"/>
  <c r="E15" i="23" s="1"/>
  <c r="D16" i="23"/>
  <c r="E16" i="23" s="1"/>
  <c r="C15" i="21" s="1"/>
  <c r="E15" i="21" s="1"/>
  <c r="C14" i="1" s="1"/>
  <c r="D23" i="23"/>
  <c r="D20" i="23"/>
  <c r="E20" i="23" s="1"/>
  <c r="C19" i="21" s="1"/>
  <c r="E19" i="21" s="1"/>
  <c r="C18" i="1" s="1"/>
  <c r="C23" i="24"/>
  <c r="C24" i="24" s="1"/>
  <c r="D21" i="24" l="1"/>
  <c r="E21" i="24" s="1"/>
  <c r="C20" i="22" s="1"/>
  <c r="E20" i="22" s="1"/>
  <c r="C19" i="2" s="1"/>
  <c r="D22" i="24"/>
  <c r="E22" i="24" s="1"/>
  <c r="C21" i="22" s="1"/>
  <c r="E21" i="22" s="1"/>
  <c r="C20" i="2" s="1"/>
  <c r="D19" i="24"/>
  <c r="E19" i="24" s="1"/>
  <c r="C18" i="22" s="1"/>
  <c r="E18" i="22" s="1"/>
  <c r="C17" i="2" s="1"/>
  <c r="D17" i="24"/>
  <c r="E17" i="24" s="1"/>
  <c r="C16" i="22" s="1"/>
  <c r="E16" i="22" s="1"/>
  <c r="C15" i="2" s="1"/>
  <c r="D23" i="24"/>
  <c r="E23" i="24" s="1"/>
  <c r="C22" i="22" s="1"/>
  <c r="E22" i="22" s="1"/>
  <c r="C21" i="2" s="1"/>
  <c r="D18" i="24"/>
  <c r="E18" i="24" s="1"/>
  <c r="C17" i="22" s="1"/>
  <c r="E17" i="22" s="1"/>
  <c r="C16" i="2" s="1"/>
  <c r="D16" i="24"/>
  <c r="E16" i="24" s="1"/>
  <c r="C15" i="22" s="1"/>
  <c r="E15" i="22" s="1"/>
  <c r="C14" i="2" s="1"/>
  <c r="D24" i="24"/>
  <c r="D20" i="24"/>
  <c r="E20" i="24" s="1"/>
  <c r="C19" i="22" s="1"/>
  <c r="E19" i="22" s="1"/>
  <c r="C18" i="2" s="1"/>
  <c r="D15" i="24"/>
  <c r="E15" i="24" s="1"/>
  <c r="E23" i="23"/>
  <c r="C14" i="21"/>
  <c r="F18" i="23"/>
  <c r="I18" i="23" s="1"/>
  <c r="F16" i="23"/>
  <c r="I16" i="23" s="1"/>
  <c r="F20" i="23"/>
  <c r="I20" i="23" s="1"/>
  <c r="F21" i="23"/>
  <c r="I21" i="23" s="1"/>
  <c r="F17" i="23"/>
  <c r="I17" i="23" s="1"/>
  <c r="F19" i="23"/>
  <c r="I19" i="23" s="1"/>
  <c r="F15" i="23"/>
  <c r="I15" i="23" l="1"/>
  <c r="E14" i="21"/>
  <c r="C22" i="21"/>
  <c r="E24" i="24"/>
  <c r="C14" i="22"/>
  <c r="F23" i="24"/>
  <c r="I23" i="24" s="1"/>
  <c r="F21" i="24"/>
  <c r="I21" i="24" s="1"/>
  <c r="F22" i="24"/>
  <c r="I22" i="24" s="1"/>
  <c r="F19" i="24"/>
  <c r="I19" i="24" s="1"/>
  <c r="F20" i="24"/>
  <c r="I20" i="24" s="1"/>
  <c r="F17" i="24"/>
  <c r="I17" i="24" s="1"/>
  <c r="F18" i="24"/>
  <c r="I18" i="24" s="1"/>
  <c r="F16" i="24"/>
  <c r="I16" i="24" s="1"/>
  <c r="F15" i="24"/>
  <c r="F24" i="24" l="1"/>
  <c r="I15" i="24"/>
  <c r="I24" i="24" s="1"/>
  <c r="F22" i="23"/>
  <c r="E22" i="21"/>
  <c r="C13" i="1"/>
  <c r="C21" i="1" s="1"/>
  <c r="C24" i="1" s="1"/>
  <c r="E14" i="22"/>
  <c r="C23" i="22"/>
  <c r="I22" i="23" l="1"/>
  <c r="I23" i="23" s="1"/>
  <c r="F23" i="23"/>
  <c r="E23" i="22"/>
  <c r="C13" i="2"/>
  <c r="C22" i="2" s="1"/>
  <c r="C25" i="2" s="1"/>
  <c r="G23" i="24"/>
  <c r="H23" i="24" s="1"/>
  <c r="F22" i="22" s="1"/>
  <c r="H22" i="22" s="1"/>
  <c r="G20" i="24"/>
  <c r="H20" i="24" s="1"/>
  <c r="F19" i="22" s="1"/>
  <c r="H19" i="22" s="1"/>
  <c r="G16" i="24"/>
  <c r="H16" i="24" s="1"/>
  <c r="F15" i="22" s="1"/>
  <c r="H15" i="22" s="1"/>
  <c r="G24" i="24"/>
  <c r="G15" i="24"/>
  <c r="H15" i="24" s="1"/>
  <c r="G17" i="24"/>
  <c r="H17" i="24" s="1"/>
  <c r="F16" i="22" s="1"/>
  <c r="H16" i="22" s="1"/>
  <c r="G22" i="24"/>
  <c r="H22" i="24" s="1"/>
  <c r="F21" i="22" s="1"/>
  <c r="H21" i="22" s="1"/>
  <c r="G19" i="24"/>
  <c r="H19" i="24" s="1"/>
  <c r="F18" i="22" s="1"/>
  <c r="H18" i="22" s="1"/>
  <c r="G21" i="24"/>
  <c r="H21" i="24" s="1"/>
  <c r="F20" i="22" s="1"/>
  <c r="H20" i="22" s="1"/>
  <c r="G18" i="24"/>
  <c r="H18" i="24" s="1"/>
  <c r="F17" i="22" s="1"/>
  <c r="H17" i="22" s="1"/>
  <c r="D19" i="2" l="1"/>
  <c r="E19" i="2" s="1"/>
  <c r="I20" i="22"/>
  <c r="H24" i="24"/>
  <c r="F14" i="22"/>
  <c r="I18" i="22"/>
  <c r="D17" i="2"/>
  <c r="E17" i="2" s="1"/>
  <c r="I22" i="22"/>
  <c r="D21" i="2"/>
  <c r="E21" i="2" s="1"/>
  <c r="D20" i="2"/>
  <c r="E20" i="2" s="1"/>
  <c r="I21" i="22"/>
  <c r="D14" i="2"/>
  <c r="E14" i="2" s="1"/>
  <c r="I15" i="22"/>
  <c r="D16" i="2"/>
  <c r="E16" i="2" s="1"/>
  <c r="I17" i="22"/>
  <c r="D15" i="2"/>
  <c r="E15" i="2" s="1"/>
  <c r="I16" i="22"/>
  <c r="D18" i="2"/>
  <c r="E18" i="2" s="1"/>
  <c r="I19" i="22"/>
  <c r="G19" i="23"/>
  <c r="H19" i="23" s="1"/>
  <c r="F18" i="21" s="1"/>
  <c r="H18" i="21" s="1"/>
  <c r="G15" i="23"/>
  <c r="H15" i="23" s="1"/>
  <c r="G23" i="23"/>
  <c r="G16" i="23"/>
  <c r="H16" i="23" s="1"/>
  <c r="F15" i="21" s="1"/>
  <c r="H15" i="21" s="1"/>
  <c r="G21" i="23"/>
  <c r="H21" i="23" s="1"/>
  <c r="F20" i="21" s="1"/>
  <c r="H20" i="21" s="1"/>
  <c r="G20" i="23"/>
  <c r="H20" i="23" s="1"/>
  <c r="F19" i="21" s="1"/>
  <c r="H19" i="21" s="1"/>
  <c r="G17" i="23"/>
  <c r="H17" i="23" s="1"/>
  <c r="F16" i="21" s="1"/>
  <c r="H16" i="21" s="1"/>
  <c r="G18" i="23"/>
  <c r="H18" i="23" s="1"/>
  <c r="F17" i="21" s="1"/>
  <c r="H17" i="21" s="1"/>
  <c r="G22" i="23"/>
  <c r="H22" i="23" s="1"/>
  <c r="F21" i="21" s="1"/>
  <c r="H21" i="21" s="1"/>
  <c r="D20" i="1" l="1"/>
  <c r="E20" i="1" s="1"/>
  <c r="I21" i="21"/>
  <c r="I20" i="21"/>
  <c r="D19" i="1"/>
  <c r="E19" i="1" s="1"/>
  <c r="D17" i="1"/>
  <c r="E17" i="1" s="1"/>
  <c r="I18" i="21"/>
  <c r="I17" i="21"/>
  <c r="D16" i="1"/>
  <c r="E16" i="1" s="1"/>
  <c r="D14" i="1"/>
  <c r="E14" i="1" s="1"/>
  <c r="I15" i="21"/>
  <c r="D15" i="1"/>
  <c r="E15" i="1" s="1"/>
  <c r="I16" i="21"/>
  <c r="I19" i="21"/>
  <c r="D18" i="1"/>
  <c r="E18" i="1" s="1"/>
  <c r="F14" i="21"/>
  <c r="H23" i="23"/>
  <c r="H14" i="22"/>
  <c r="F23" i="22"/>
  <c r="H23" i="22" l="1"/>
  <c r="I14" i="22"/>
  <c r="I23" i="22" s="1"/>
  <c r="D13" i="2"/>
  <c r="H14" i="21"/>
  <c r="F22" i="21"/>
  <c r="I14" i="21" l="1"/>
  <c r="I22" i="21" s="1"/>
  <c r="D13" i="1"/>
  <c r="H22" i="21"/>
  <c r="E13" i="2"/>
  <c r="D22" i="2"/>
  <c r="D24" i="2" l="1"/>
  <c r="E24" i="2" s="1"/>
  <c r="E22" i="2"/>
  <c r="D21" i="1"/>
  <c r="E13" i="1"/>
  <c r="E25" i="2" l="1"/>
  <c r="E27" i="2" s="1"/>
  <c r="E29" i="2" s="1"/>
  <c r="D23" i="1"/>
  <c r="E23" i="1" s="1"/>
  <c r="E21" i="1"/>
  <c r="D25" i="2"/>
  <c r="D24" i="1" l="1"/>
  <c r="E24" i="1"/>
  <c r="E26" i="1" s="1"/>
  <c r="E28" i="1" s="1"/>
</calcChain>
</file>

<file path=xl/sharedStrings.xml><?xml version="1.0" encoding="utf-8"?>
<sst xmlns="http://schemas.openxmlformats.org/spreadsheetml/2006/main" count="567" uniqueCount="333">
  <si>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</si>
  <si>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</si>
  <si>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</si>
  <si>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</si>
  <si>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</si>
  <si>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</si>
  <si>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</si>
  <si>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</si>
  <si>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</si>
  <si>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</si>
  <si>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</si>
  <si>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</si>
  <si>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</si>
  <si>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</si>
  <si>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</si>
  <si>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</si>
  <si>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</si>
  <si>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</si>
  <si>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</si>
  <si>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</si>
  <si>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(b)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</si>
  <si>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</si>
  <si>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</si>
  <si>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</si>
  <si>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</si>
  <si>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</si>
  <si>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</si>
  <si>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</si>
  <si>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</si>
  <si>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</si>
  <si>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INCENTIVE AND RELATED PAYROLL TAXES</t>
  </si>
  <si>
    <t>DETERMINE TEST YEAR ACTUALS</t>
  </si>
  <si>
    <t>DETERMINE RESTATED TEST YEAR</t>
  </si>
  <si>
    <t>Electric</t>
  </si>
  <si>
    <t>Gas</t>
  </si>
  <si>
    <t>Total System Clearings</t>
  </si>
  <si>
    <t>2004 Payout</t>
  </si>
  <si>
    <t>Direct Labor O&amp;M % - Utility</t>
  </si>
  <si>
    <t>9 Months Outside Test Period</t>
  </si>
  <si>
    <t>Utility O&amp;M System Clearings</t>
  </si>
  <si>
    <t>Attributable to Test Period</t>
  </si>
  <si>
    <t xml:space="preserve">Utility O&amp;M Manual Clearings </t>
  </si>
  <si>
    <t>2005 Payout</t>
  </si>
  <si>
    <t>3 Months Outside Test Period</t>
  </si>
  <si>
    <t>Total O&amp;M Incentive (System &amp; Manual Clearings)</t>
  </si>
  <si>
    <t>Restated O&amp;M Incentive</t>
  </si>
  <si>
    <t>Payroll Taxe OH Rate</t>
  </si>
  <si>
    <t>Payroll Taxes on O&amp;M Incentive</t>
  </si>
  <si>
    <t>Payroll Taxes</t>
  </si>
  <si>
    <t>Allocate</t>
  </si>
  <si>
    <t>CODE</t>
  </si>
  <si>
    <t>O&amp;M</t>
  </si>
  <si>
    <t>Common</t>
  </si>
  <si>
    <t>Item List</t>
  </si>
  <si>
    <t>Item</t>
  </si>
  <si>
    <t>4 Factor</t>
  </si>
  <si>
    <t>3E     Electric Production</t>
  </si>
  <si>
    <t>3E</t>
  </si>
  <si>
    <t>4E     Electric Transmission</t>
  </si>
  <si>
    <t>4E</t>
  </si>
  <si>
    <t>5E     Electric Distribution</t>
  </si>
  <si>
    <t>5E</t>
  </si>
  <si>
    <t>6E     Electric Customer Accounts</t>
  </si>
  <si>
    <t>6E</t>
  </si>
  <si>
    <t>7E     Electric Customer Service</t>
  </si>
  <si>
    <t>7E</t>
  </si>
  <si>
    <t>8E     Electric Sales</t>
  </si>
  <si>
    <t>8E</t>
  </si>
  <si>
    <t>9E     Electric A&amp;G</t>
  </si>
  <si>
    <t>9E</t>
  </si>
  <si>
    <t>12E    Electric Production</t>
  </si>
  <si>
    <t>12E</t>
  </si>
  <si>
    <t>13E    Electric Transmission</t>
  </si>
  <si>
    <t>13E</t>
  </si>
  <si>
    <t>14E    Electric Distribution</t>
  </si>
  <si>
    <t>14E</t>
  </si>
  <si>
    <t>15E    Electric A&amp;G - Maintenance</t>
  </si>
  <si>
    <t>15E</t>
  </si>
  <si>
    <t>28G    Production Manufactured Gas</t>
  </si>
  <si>
    <t>28G</t>
  </si>
  <si>
    <t>30G    Other Gas Supply</t>
  </si>
  <si>
    <t>30G</t>
  </si>
  <si>
    <t>31G    Storage, LNG Term. &amp; Processing</t>
  </si>
  <si>
    <t>31G</t>
  </si>
  <si>
    <t>33G    Gas Distribution</t>
  </si>
  <si>
    <t>33G</t>
  </si>
  <si>
    <t>34G    Gas Customer Accounts</t>
  </si>
  <si>
    <t>34G</t>
  </si>
  <si>
    <t>35G    Gas Customer Service</t>
  </si>
  <si>
    <t>35G</t>
  </si>
  <si>
    <t>36G    Gas Sales</t>
  </si>
  <si>
    <t>36G</t>
  </si>
  <si>
    <t>37G    Gas A&amp;G</t>
  </si>
  <si>
    <t>37G</t>
  </si>
  <si>
    <t xml:space="preserve">43G   </t>
  </si>
  <si>
    <t>45G    Gas Distribution</t>
  </si>
  <si>
    <t>45G</t>
  </si>
  <si>
    <t>46G    Gas A&amp;G Maintenance</t>
  </si>
  <si>
    <t>46G</t>
  </si>
  <si>
    <t>CCA    Common Customer Accounts</t>
  </si>
  <si>
    <t>CCA</t>
  </si>
  <si>
    <t>CCS</t>
  </si>
  <si>
    <t>CAG    Common A&amp;G</t>
  </si>
  <si>
    <t>CAG</t>
  </si>
  <si>
    <t xml:space="preserve">Electric </t>
  </si>
  <si>
    <t>Total Payroll Taxes</t>
  </si>
  <si>
    <t>Less Incentive Payroll Taxes</t>
  </si>
  <si>
    <t>Total Labor Payroll Taxes</t>
  </si>
  <si>
    <t>Incentive Allocation</t>
  </si>
  <si>
    <t>Payroll Taxes Associated w/Incentives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</si>
  <si>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</si>
  <si>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</si>
  <si>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</si>
  <si>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</si>
  <si>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</si>
  <si>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</si>
  <si>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Static Filters</t>
  </si>
  <si>
    <t>Fiscal Year Variant</t>
  </si>
  <si>
    <t>K1</t>
  </si>
  <si>
    <t xml:space="preserve"> </t>
  </si>
  <si>
    <t>Dynamic Filters</t>
  </si>
  <si>
    <t>Assessment Group</t>
  </si>
  <si>
    <t>Direct Labor; Paid Time Off; Incentives</t>
  </si>
  <si>
    <t>Fiscal year/period</t>
  </si>
  <si>
    <t>Variables</t>
  </si>
  <si>
    <t>Paid Time Off</t>
  </si>
  <si>
    <t>Incentives</t>
  </si>
  <si>
    <t>Overall Result</t>
  </si>
  <si>
    <t>Amount</t>
  </si>
  <si>
    <t>FERC Rpt - Drct Lbr</t>
  </si>
  <si>
    <t>$</t>
  </si>
  <si>
    <t>107</t>
  </si>
  <si>
    <t>108</t>
  </si>
  <si>
    <t>182.3</t>
  </si>
  <si>
    <t>184s</t>
  </si>
  <si>
    <t>400s</t>
  </si>
  <si>
    <t>500s</t>
  </si>
  <si>
    <t>7&amp;8</t>
  </si>
  <si>
    <t>900</t>
  </si>
  <si>
    <t>Other 1 &amp; 2</t>
  </si>
  <si>
    <t>Stores</t>
  </si>
  <si>
    <t>Not assigned</t>
  </si>
  <si>
    <t>a</t>
  </si>
  <si>
    <t>Test Year Other Incentives Amount</t>
  </si>
  <si>
    <t>b</t>
  </si>
  <si>
    <t>Total Incentive</t>
  </si>
  <si>
    <t>c = a + b</t>
  </si>
  <si>
    <t>Total Labor + PTO + Incentive</t>
  </si>
  <si>
    <t>d</t>
  </si>
  <si>
    <t>% of Incentive to Total</t>
  </si>
  <si>
    <t>= a / d</t>
  </si>
  <si>
    <t>Net</t>
  </si>
  <si>
    <t>**    Line  3 Electric Production</t>
  </si>
  <si>
    <t>**    Line  4 Electric Transmission</t>
  </si>
  <si>
    <t>**    Line  5 Electric Distribution</t>
  </si>
  <si>
    <t>**    Line  6 Electric Customer Accounts</t>
  </si>
  <si>
    <t>**    Line  7 Electric Customer Service</t>
  </si>
  <si>
    <t>**    Line  8 Electric Sales</t>
  </si>
  <si>
    <t>**    Line  9 Electric A&amp;G</t>
  </si>
  <si>
    <t>**    Line 12 Electric Production</t>
  </si>
  <si>
    <t>**    Line 13 Electric Transmission</t>
  </si>
  <si>
    <t>**    Line 14 Electric Distribution</t>
  </si>
  <si>
    <t>**    Line 15 Electric A&amp;G</t>
  </si>
  <si>
    <t>**    Line 28 Production Manufactured Ga</t>
  </si>
  <si>
    <t>**    Line 30 Other Gas Supply</t>
  </si>
  <si>
    <t>**    Line 31 Storage, LNG Term. &amp; Proce</t>
  </si>
  <si>
    <t>**    Line 33 Gas Distribution</t>
  </si>
  <si>
    <t>**    Line 34 Gas Customer Accounts</t>
  </si>
  <si>
    <t>**    Line 35 Gas Customer Service</t>
  </si>
  <si>
    <t>**    Line 37 Gas A&amp;G</t>
  </si>
  <si>
    <t>**    Line 43 Storage, LNG Term. &amp; Proce</t>
  </si>
  <si>
    <t>**    Line 45 GasDistribution</t>
  </si>
  <si>
    <t>**    Line 46 Gas A&amp;G</t>
  </si>
  <si>
    <t>**    Common Customer Accounts</t>
  </si>
  <si>
    <t>**    Common Customer Service</t>
  </si>
  <si>
    <t>**    Common A&amp;G</t>
  </si>
  <si>
    <t>***   Common Total Maintainance</t>
  </si>
  <si>
    <t>**    Line 36 Gas Sales</t>
  </si>
  <si>
    <t>40G</t>
  </si>
  <si>
    <t>PUGET SOUND ENERGY-ELECTRIC &amp; GAS</t>
  </si>
  <si>
    <t>ALLOCATION METHODS</t>
  </si>
  <si>
    <t>Method</t>
  </si>
  <si>
    <t>Description</t>
  </si>
  <si>
    <t>*</t>
  </si>
  <si>
    <t>12 Month Average Number of Customers</t>
  </si>
  <si>
    <t>Percent</t>
  </si>
  <si>
    <t xml:space="preserve"> Distribution</t>
  </si>
  <si>
    <t xml:space="preserve"> Transmission </t>
  </si>
  <si>
    <t xml:space="preserve"> Direct General Plant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</si>
  <si>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</si>
  <si>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</si>
  <si>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</si>
  <si>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</si>
  <si>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</si>
  <si>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</si>
  <si>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</si>
  <si>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</si>
  <si>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</si>
  <si>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</si>
  <si>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</si>
  <si>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</si>
  <si>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</si>
  <si>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</si>
  <si>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</si>
  <si>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</si>
  <si>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</si>
  <si>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</si>
  <si>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(b+c)</t>
  </si>
  <si>
    <t>Monthly</t>
  </si>
  <si>
    <t>Manual Clearing CC:</t>
  </si>
  <si>
    <t>Manual</t>
  </si>
  <si>
    <t>Accrued</t>
  </si>
  <si>
    <t>Prior Year</t>
  </si>
  <si>
    <t>Current Yr</t>
  </si>
  <si>
    <t>Cumulative</t>
  </si>
  <si>
    <t>54601100;56000050;</t>
  </si>
  <si>
    <t>Clearing</t>
  </si>
  <si>
    <t>Incentive</t>
  </si>
  <si>
    <t>Costs</t>
  </si>
  <si>
    <t>System</t>
  </si>
  <si>
    <t>Over/(Under)</t>
  </si>
  <si>
    <t>Balance &amp;</t>
  </si>
  <si>
    <t>Activity</t>
  </si>
  <si>
    <t xml:space="preserve">Incentive Pay </t>
  </si>
  <si>
    <t>58000100;88000013;</t>
  </si>
  <si>
    <t>to Acct</t>
  </si>
  <si>
    <t>Overhead</t>
  </si>
  <si>
    <t>CC 290 //</t>
  </si>
  <si>
    <t>Cleared</t>
  </si>
  <si>
    <t>Liability</t>
  </si>
  <si>
    <t>92006490;41710062</t>
  </si>
  <si>
    <t>Approx</t>
  </si>
  <si>
    <t>Rate</t>
  </si>
  <si>
    <t>CC 290</t>
  </si>
  <si>
    <t>Acct 67000020</t>
  </si>
  <si>
    <t>18400483; 260</t>
  </si>
  <si>
    <t>Percent of Over/Under Cleared:</t>
  </si>
  <si>
    <t>(1)</t>
  </si>
  <si>
    <t>Notes:</t>
  </si>
  <si>
    <t>Orders</t>
  </si>
  <si>
    <t>12 Months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</si>
  <si>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</si>
  <si>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</si>
  <si>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</si>
  <si>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</si>
  <si>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</si>
  <si>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</si>
  <si>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</si>
  <si>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</si>
  <si>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</si>
  <si>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</si>
  <si>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54601100  1412 - Incentive Clearing - Electric</t>
  </si>
  <si>
    <t>56000050  1412 - Incentive Clearing - Electric</t>
  </si>
  <si>
    <t>58000100  1412 - Incentive Clearing - Electric</t>
  </si>
  <si>
    <t>88000013  1412 - Incentive Clearing - Gas</t>
  </si>
  <si>
    <t>92006490  1412 - Incentive Clearing - Common</t>
  </si>
  <si>
    <t>Debit</t>
  </si>
  <si>
    <t>CTM   Common Total Maintainance</t>
  </si>
  <si>
    <t>CTM</t>
  </si>
  <si>
    <t>182.1</t>
  </si>
  <si>
    <t>Labor Trace - by FERC and Period</t>
  </si>
  <si>
    <t>Latest Data Update (MultiProvider)</t>
  </si>
  <si>
    <t>(k)</t>
  </si>
  <si>
    <t>(a + g)</t>
  </si>
  <si>
    <t>(b + g)</t>
  </si>
  <si>
    <t>(h - i)</t>
  </si>
  <si>
    <t>Subsidiary</t>
  </si>
  <si>
    <t>Uncleared</t>
  </si>
  <si>
    <t>Cost Centers 190</t>
  </si>
  <si>
    <t>Gross</t>
  </si>
  <si>
    <t>DR/(CR) Balance</t>
  </si>
  <si>
    <t>193, 195 &amp; 210</t>
  </si>
  <si>
    <t>(Over)/Under</t>
  </si>
  <si>
    <t>to B/S</t>
  </si>
  <si>
    <t>Cleared (1)</t>
  </si>
  <si>
    <t>Allocations</t>
  </si>
  <si>
    <t>check</t>
  </si>
  <si>
    <t>40G    Production Manufactured Ga</t>
  </si>
  <si>
    <t>43G    Storage, LNG Term. &amp; Proce</t>
  </si>
  <si>
    <t>TEST YEAR</t>
  </si>
  <si>
    <t>RATE YEAR</t>
  </si>
  <si>
    <t>% Based on Wage Incr</t>
  </si>
  <si>
    <t>Incentive Pay Total</t>
  </si>
  <si>
    <t>Allocated Incentive Pay</t>
  </si>
  <si>
    <t>(c) = (a) * (b)</t>
  </si>
  <si>
    <t>(f) = (d) * (e)</t>
  </si>
  <si>
    <t>(g) = (f) - (c)</t>
  </si>
  <si>
    <t>INCENTIVE / MERIT PAY:</t>
  </si>
  <si>
    <t>PURCHASED POWER</t>
  </si>
  <si>
    <t>OTHER POWER SUPPLY</t>
  </si>
  <si>
    <t>TRANSMISSION</t>
  </si>
  <si>
    <t>DISTRIBUTION</t>
  </si>
  <si>
    <t>CUSTOMER ACCTS</t>
  </si>
  <si>
    <t>CUSTOMER SERVICE</t>
  </si>
  <si>
    <t>SALES</t>
  </si>
  <si>
    <t>ADMIN. &amp; GENERAL</t>
  </si>
  <si>
    <t>Allocated Incentine Pay</t>
  </si>
  <si>
    <t>PRODUCTION MANUF. GAS</t>
  </si>
  <si>
    <t>OTHER GAS SUPPLY</t>
  </si>
  <si>
    <t>STORAGE, LNG T&amp;G</t>
  </si>
  <si>
    <t>WAGE INCREASE ADJUSTMENT</t>
  </si>
  <si>
    <t>Amount ($)</t>
  </si>
  <si>
    <t>Total Wage Incr</t>
  </si>
  <si>
    <t>%</t>
  </si>
  <si>
    <t>(c) = (a) / (b)</t>
  </si>
  <si>
    <t>(f) = (d) / (e)</t>
  </si>
  <si>
    <t>(g) = (d) - (a)</t>
  </si>
  <si>
    <t>WAGES:</t>
  </si>
  <si>
    <t>TOTAL WAGE INCREASE</t>
  </si>
  <si>
    <t>INCENTIVE / MERIT PAY</t>
  </si>
  <si>
    <t>Per GA Report</t>
  </si>
  <si>
    <t>FOR THE TWELVE MONTHS ENDED SEPTEMBER 30, 2016</t>
  </si>
  <si>
    <t>Check</t>
  </si>
  <si>
    <t>True up related to 2015 payout</t>
  </si>
  <si>
    <t>CCS    Common Customer Service</t>
  </si>
  <si>
    <t>Authorization for 0EMPLOYEE_ORGUNIT</t>
  </si>
  <si>
    <t>2015 Merit Payout</t>
  </si>
  <si>
    <t>Total 2016</t>
  </si>
  <si>
    <t>Total 2015</t>
  </si>
  <si>
    <t>Total 12 months</t>
  </si>
  <si>
    <t xml:space="preserve">Direct Labor Split % </t>
  </si>
  <si>
    <t>Data provided by Compensations Department</t>
  </si>
  <si>
    <t>Actual Incentives</t>
  </si>
  <si>
    <t>Elec</t>
  </si>
  <si>
    <t>12 ME 09/30/2016</t>
  </si>
  <si>
    <t>2017 GENERAL RATE CASE</t>
  </si>
  <si>
    <t xml:space="preserve">2016 Incentive Pay Overhead Analysis  </t>
  </si>
  <si>
    <t>PAYROLL TAXES FROM DIRECT LABOR REPORT</t>
  </si>
  <si>
    <t>TOTAL</t>
  </si>
  <si>
    <t>10/28/2016 14:20:29</t>
  </si>
  <si>
    <t>010/2015 - 009/2016</t>
  </si>
  <si>
    <t>* All Calendar Year Data comes from the Commission Basis Reports</t>
  </si>
  <si>
    <t>Incentive / Merit Payouts From 2014 To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</si>
</sst>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(* ###0_);_(* \(###0\);_(* &quot;-&quot;_);_(@_)"/>
    <numFmt numFmtId="177" formatCode="00000"/>
    <numFmt numFmtId="178" formatCode="_(&quot;$&quot;* #,##0.0_);_(&quot;$&quot;* \(#,##0.0\);_(&quot;$&quot;* &quot;-&quot;??_);_(@_)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;;"/>
    <numFmt numFmtId="186" formatCode="#,##0.00;\-#,##0.00;#,##0.00;@"/>
    <numFmt numFmtId="187" formatCode="mmmm\,\ yyyy"/>
    <numFmt numFmtId="188" formatCode="0.0000"/>
    <numFmt numFmtId="189" formatCode="#,##0.00_-;#,##0.00\-;&quot; &quot;"/>
    <numFmt numFmtId="190" formatCode="#,##0.00\ ;\(#,##0.00\)"/>
    <numFmt numFmtId="191" formatCode="#,##0.0000000;\(#,##0.0000000\)"/>
    <numFmt numFmtId="192" formatCode="_(&quot;$&quot;* #,##0.000000_);_(&quot;$&quot;* \(#,##0.000000\);_(&quot;$&quot;* &quot;-&quot;??????_);_(@_)"/>
    <numFmt numFmtId="193" formatCode="0.0000%"/>
    <numFmt numFmtId="194" formatCode="0.00000%"/>
    <numFmt numFmtId="195" formatCode="0.000%"/>
    <numFmt numFmtId="196" formatCode="_([$€-2]* #,##0.00_);_([$€-2]* \(#,##0.00\);_([$€-2]* &quot;-&quot;??_)"/>
    <numFmt numFmtId="197" formatCode="&quot;$&quot;#,##0;\-&quot;$&quot;#,##0"/>
    <numFmt numFmtId="198" formatCode="0000000"/>
    <numFmt numFmtId="199" formatCode="_(&quot;$&quot;* #,##0.000_);_(&quot;$&quot;* \(#,##0.000\);_(&quot;$&quot;* &quot;-&quot;??_);_(@_)"/>
    <numFmt numFmtId="200" formatCode="[$-409]d\-mmm\-yy;@"/>
    <numFmt numFmtId="201" formatCode="[$-409]mmm\-yy;@"/>
    <numFmt numFmtId="202" formatCode="_-* #,##0.00\ &quot;DM&quot;_-;\-* #,##0.00\ &quot;DM&quot;_-;_-* &quot;-&quot;??\ &quot;DM&quot;_-;_-@_-"/>
    <numFmt numFmtId="203" formatCode="_-* #,##0.00\ _D_M_-;\-* #,##0.00\ _D_M_-;_-* &quot;-&quot;??\ _D_M_-;_-@_-"/>
    <numFmt numFmtId="204" formatCode="#,##0;\(#,##0\)"/>
  </numFmts>
  <fonts count="1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1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u/>
      <sz val="9"/>
      <name val="Arial"/>
      <family val="2"/>
    </font>
    <font>
      <sz val="11"/>
      <name val="univers (E1)"/>
    </font>
    <font>
      <b/>
      <sz val="14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sz val="10"/>
      <color indexed="22"/>
      <name val="Arial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sz val="8"/>
      <color theme="1"/>
      <name val="Arial"/>
      <family val="2"/>
    </font>
    <font>
      <sz val="8"/>
      <name val="MS Sans Serif"/>
      <family val="2"/>
    </font>
    <font>
      <sz val="10"/>
      <name val="Calibri"/>
      <family val="2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62"/>
      <name val="Cambria"/>
      <family val="2"/>
      <scheme val="major"/>
    </font>
    <font>
      <sz val="11"/>
      <color theme="1"/>
      <name val="Times New Roman"/>
      <family val="2"/>
    </font>
    <font>
      <sz val="10"/>
      <name val="Arial"/>
      <family val="2"/>
    </font>
    <font>
      <b/>
      <sz val="10"/>
      <color rgb="FFFF0000"/>
      <name val="Times New Roman"/>
      <family val="1"/>
    </font>
    <font>
      <sz val="8"/>
      <color rgb="FFFF0000"/>
      <name val="Calibri"/>
      <family val="2"/>
      <scheme val="minor"/>
    </font>
    <font>
      <sz val="8"/>
      <color rgb="FFFF0000"/>
      <name val="Arial"/>
      <family val="2"/>
    </font>
    <font>
      <sz val="10"/>
      <name val="Arial"/>
      <family val="2"/>
    </font>
    <font>
      <i/>
      <sz val="10"/>
      <name val="Times New Roman"/>
      <family val="1"/>
    </font>
    <font>
      <b/>
      <sz val="8"/>
      <color rgb="FFFF000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1"/>
      <name val="Times New Roman"/>
      <family val="1"/>
    </font>
    <font>
      <b/>
      <u/>
      <sz val="8"/>
      <name val="Arial"/>
      <family val="2"/>
    </font>
    <font>
      <sz val="11"/>
      <color rgb="FF000000"/>
      <name val="Calibri"/>
      <family val="2"/>
      <scheme val="minor"/>
    </font>
    <font>
      <b/>
      <i/>
      <sz val="10"/>
      <color rgb="FF2929FF"/>
      <name val="Times New Roman"/>
      <family val="1"/>
    </font>
    <font>
      <sz val="11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20"/>
      </patternFill>
    </fill>
  </fills>
  <borders count="10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30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0" fontId="24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9" fillId="0" borderId="0"/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9" fillId="0" borderId="0"/>
    <xf numFmtId="172" fontId="30" fillId="0" borderId="0">
      <alignment horizontal="left"/>
    </xf>
    <xf numFmtId="173" fontId="31" fillId="0" borderId="0">
      <alignment horizontal="left"/>
    </xf>
    <xf numFmtId="0" fontId="1" fillId="10" borderId="0" applyNumberFormat="0" applyBorder="0" applyAlignment="0" applyProtection="0"/>
    <xf numFmtId="0" fontId="20" fillId="33" borderId="0" applyNumberFormat="0" applyBorder="0" applyAlignment="0" applyProtection="0"/>
    <xf numFmtId="0" fontId="1" fillId="14" borderId="0" applyNumberFormat="0" applyBorder="0" applyAlignment="0" applyProtection="0"/>
    <xf numFmtId="0" fontId="20" fillId="34" borderId="0" applyNumberFormat="0" applyBorder="0" applyAlignment="0" applyProtection="0"/>
    <xf numFmtId="0" fontId="1" fillId="18" borderId="0" applyNumberFormat="0" applyBorder="0" applyAlignment="0" applyProtection="0"/>
    <xf numFmtId="0" fontId="20" fillId="35" borderId="0" applyNumberFormat="0" applyBorder="0" applyAlignment="0" applyProtection="0"/>
    <xf numFmtId="0" fontId="1" fillId="22" borderId="0" applyNumberFormat="0" applyBorder="0" applyAlignment="0" applyProtection="0"/>
    <xf numFmtId="0" fontId="20" fillId="36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1" fillId="30" borderId="0" applyNumberFormat="0" applyBorder="0" applyAlignment="0" applyProtection="0"/>
    <xf numFmtId="0" fontId="20" fillId="38" borderId="0" applyNumberFormat="0" applyBorder="0" applyAlignment="0" applyProtection="0"/>
    <xf numFmtId="0" fontId="1" fillId="11" borderId="0" applyNumberFormat="0" applyBorder="0" applyAlignment="0" applyProtection="0"/>
    <xf numFmtId="0" fontId="20" fillId="39" borderId="0" applyNumberFormat="0" applyBorder="0" applyAlignment="0" applyProtection="0"/>
    <xf numFmtId="0" fontId="1" fillId="15" borderId="0" applyNumberFormat="0" applyBorder="0" applyAlignment="0" applyProtection="0"/>
    <xf numFmtId="0" fontId="20" fillId="40" borderId="0" applyNumberFormat="0" applyBorder="0" applyAlignment="0" applyProtection="0"/>
    <xf numFmtId="0" fontId="1" fillId="19" borderId="0" applyNumberFormat="0" applyBorder="0" applyAlignment="0" applyProtection="0"/>
    <xf numFmtId="0" fontId="20" fillId="41" borderId="0" applyNumberFormat="0" applyBorder="0" applyAlignment="0" applyProtection="0"/>
    <xf numFmtId="0" fontId="1" fillId="23" borderId="0" applyNumberFormat="0" applyBorder="0" applyAlignment="0" applyProtection="0"/>
    <xf numFmtId="0" fontId="20" fillId="36" borderId="0" applyNumberFormat="0" applyBorder="0" applyAlignment="0" applyProtection="0"/>
    <xf numFmtId="0" fontId="1" fillId="27" borderId="0" applyNumberFormat="0" applyBorder="0" applyAlignment="0" applyProtection="0"/>
    <xf numFmtId="0" fontId="20" fillId="39" borderId="0" applyNumberFormat="0" applyBorder="0" applyAlignment="0" applyProtection="0"/>
    <xf numFmtId="0" fontId="1" fillId="31" borderId="0" applyNumberFormat="0" applyBorder="0" applyAlignment="0" applyProtection="0"/>
    <xf numFmtId="0" fontId="20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32" fillId="45" borderId="0" applyNumberFormat="0" applyBorder="0" applyAlignment="0" applyProtection="0"/>
    <xf numFmtId="0" fontId="17" fillId="9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32" fillId="48" borderId="0" applyNumberFormat="0" applyBorder="0" applyAlignment="0" applyProtection="0"/>
    <xf numFmtId="0" fontId="17" fillId="13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32" fillId="51" borderId="0" applyNumberFormat="0" applyBorder="0" applyAlignment="0" applyProtection="0"/>
    <xf numFmtId="0" fontId="17" fillId="17" borderId="0" applyNumberFormat="0" applyBorder="0" applyAlignment="0" applyProtection="0"/>
    <xf numFmtId="0" fontId="20" fillId="50" borderId="0" applyNumberFormat="0" applyBorder="0" applyAlignment="0" applyProtection="0"/>
    <xf numFmtId="0" fontId="20" fillId="51" borderId="0" applyNumberFormat="0" applyBorder="0" applyAlignment="0" applyProtection="0"/>
    <xf numFmtId="0" fontId="32" fillId="51" borderId="0" applyNumberFormat="0" applyBorder="0" applyAlignment="0" applyProtection="0"/>
    <xf numFmtId="0" fontId="17" fillId="21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32" fillId="44" borderId="0" applyNumberFormat="0" applyBorder="0" applyAlignment="0" applyProtection="0"/>
    <xf numFmtId="0" fontId="17" fillId="25" borderId="0" applyNumberFormat="0" applyBorder="0" applyAlignment="0" applyProtection="0"/>
    <xf numFmtId="0" fontId="20" fillId="52" borderId="0" applyNumberFormat="0" applyBorder="0" applyAlignment="0" applyProtection="0"/>
    <xf numFmtId="0" fontId="20" fillId="47" borderId="0" applyNumberFormat="0" applyBorder="0" applyAlignment="0" applyProtection="0"/>
    <xf numFmtId="0" fontId="32" fillId="53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31" fillId="0" borderId="0" applyFont="0" applyFill="0" applyBorder="0" applyAlignment="0" applyProtection="0">
      <alignment horizontal="right"/>
    </xf>
    <xf numFmtId="174" fontId="33" fillId="0" borderId="0" applyFill="0" applyBorder="0" applyAlignment="0"/>
    <xf numFmtId="0" fontId="11" fillId="6" borderId="4" applyNumberFormat="0" applyAlignment="0" applyProtection="0"/>
    <xf numFmtId="0" fontId="13" fillId="7" borderId="7" applyNumberFormat="0" applyAlignment="0" applyProtection="0"/>
    <xf numFmtId="41" fontId="23" fillId="54" borderId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8" fillId="0" borderId="0"/>
    <xf numFmtId="0" fontId="38" fillId="0" borderId="0"/>
    <xf numFmtId="0" fontId="39" fillId="0" borderId="0"/>
    <xf numFmtId="175" fontId="40" fillId="0" borderId="0">
      <protection locked="0"/>
    </xf>
    <xf numFmtId="0" fontId="39" fillId="0" borderId="0"/>
    <xf numFmtId="0" fontId="41" fillId="0" borderId="0" applyNumberFormat="0" applyAlignment="0">
      <alignment horizontal="left"/>
    </xf>
    <xf numFmtId="0" fontId="42" fillId="0" borderId="0" applyNumberFormat="0" applyAlignment="0"/>
    <xf numFmtId="0" fontId="38" fillId="0" borderId="0"/>
    <xf numFmtId="0" fontId="39" fillId="0" borderId="0"/>
    <xf numFmtId="0" fontId="38" fillId="0" borderId="0"/>
    <xf numFmtId="0" fontId="39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43" fillId="55" borderId="0" applyNumberFormat="0" applyBorder="0" applyAlignment="0" applyProtection="0"/>
    <xf numFmtId="0" fontId="43" fillId="56" borderId="0" applyNumberFormat="0" applyBorder="0" applyAlignment="0" applyProtection="0"/>
    <xf numFmtId="0" fontId="43" fillId="57" borderId="0" applyNumberFormat="0" applyBorder="0" applyAlignment="0" applyProtection="0"/>
    <xf numFmtId="177" fontId="23" fillId="0" borderId="0"/>
    <xf numFmtId="0" fontId="15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38" fillId="0" borderId="0"/>
    <xf numFmtId="0" fontId="6" fillId="2" borderId="0" applyNumberFormat="0" applyBorder="0" applyAlignment="0" applyProtection="0"/>
    <xf numFmtId="38" fontId="44" fillId="54" borderId="0" applyNumberFormat="0" applyBorder="0" applyAlignment="0" applyProtection="0"/>
    <xf numFmtId="178" fontId="45" fillId="0" borderId="0" applyNumberFormat="0" applyFill="0" applyBorder="0" applyProtection="0">
      <alignment horizontal="right"/>
    </xf>
    <xf numFmtId="0" fontId="46" fillId="0" borderId="28" applyNumberFormat="0" applyAlignment="0" applyProtection="0">
      <alignment horizontal="left"/>
    </xf>
    <xf numFmtId="0" fontId="46" fillId="0" borderId="29">
      <alignment horizontal="left"/>
    </xf>
    <xf numFmtId="14" fontId="25" fillId="58" borderId="25">
      <alignment horizontal="center" vertical="center" wrapText="1"/>
    </xf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7" fillId="0" borderId="0"/>
    <xf numFmtId="40" fontId="47" fillId="0" borderId="0"/>
    <xf numFmtId="10" fontId="44" fillId="59" borderId="1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8" fillId="60" borderId="30">
      <alignment horizontal="left"/>
      <protection locked="0"/>
    </xf>
    <xf numFmtId="10" fontId="48" fillId="60" borderId="30">
      <alignment horizontal="right"/>
      <protection locked="0"/>
    </xf>
    <xf numFmtId="0" fontId="44" fillId="54" borderId="0"/>
    <xf numFmtId="3" fontId="49" fillId="0" borderId="0" applyFill="0" applyBorder="0" applyAlignment="0" applyProtection="0"/>
    <xf numFmtId="0" fontId="12" fillId="0" borderId="6" applyNumberFormat="0" applyFill="0" applyAlignment="0" applyProtection="0"/>
    <xf numFmtId="44" fontId="25" fillId="0" borderId="31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37" fontId="50" fillId="0" borderId="0"/>
    <xf numFmtId="179" fontId="51" fillId="0" borderId="0"/>
    <xf numFmtId="0" fontId="1" fillId="0" borderId="0"/>
    <xf numFmtId="0" fontId="1" fillId="0" borderId="0"/>
    <xf numFmtId="169" fontId="34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0" fillId="0" borderId="0"/>
    <xf numFmtId="0" fontId="35" fillId="0" borderId="0"/>
    <xf numFmtId="180" fontId="23" fillId="0" borderId="0">
      <alignment horizontal="left" wrapText="1"/>
    </xf>
    <xf numFmtId="0" fontId="20" fillId="0" borderId="0"/>
    <xf numFmtId="0" fontId="36" fillId="0" borderId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1" fillId="8" borderId="8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10" fillId="6" borderId="5" applyNumberFormat="0" applyAlignment="0" applyProtection="0"/>
    <xf numFmtId="0" fontId="38" fillId="0" borderId="0"/>
    <xf numFmtId="0" fontId="38" fillId="0" borderId="0"/>
    <xf numFmtId="0" fontId="39" fillId="0" borderId="0"/>
    <xf numFmtId="181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62" borderId="3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53" fillId="0" borderId="25">
      <alignment horizontal="center"/>
    </xf>
    <xf numFmtId="3" fontId="36" fillId="0" borderId="0" applyFont="0" applyFill="0" applyBorder="0" applyAlignment="0" applyProtection="0"/>
    <xf numFmtId="0" fontId="36" fillId="63" borderId="0" applyNumberFormat="0" applyFont="0" applyBorder="0" applyAlignment="0" applyProtection="0"/>
    <xf numFmtId="0" fontId="39" fillId="0" borderId="0"/>
    <xf numFmtId="3" fontId="54" fillId="0" borderId="0" applyFill="0" applyBorder="0" applyAlignment="0" applyProtection="0"/>
    <xf numFmtId="0" fontId="55" fillId="0" borderId="0"/>
    <xf numFmtId="42" fontId="23" fillId="59" borderId="0"/>
    <xf numFmtId="42" fontId="23" fillId="59" borderId="34">
      <alignment vertical="center"/>
    </xf>
    <xf numFmtId="0" fontId="25" fillId="59" borderId="11" applyNumberFormat="0">
      <alignment horizontal="center" vertical="center" wrapText="1"/>
    </xf>
    <xf numFmtId="10" fontId="23" fillId="59" borderId="0"/>
    <xf numFmtId="182" fontId="23" fillId="59" borderId="0"/>
    <xf numFmtId="164" fontId="47" fillId="0" borderId="0" applyBorder="0" applyAlignment="0"/>
    <xf numFmtId="42" fontId="23" fillId="59" borderId="22">
      <alignment horizontal="left"/>
    </xf>
    <xf numFmtId="182" fontId="56" fillId="59" borderId="22">
      <alignment horizontal="left"/>
    </xf>
    <xf numFmtId="164" fontId="47" fillId="0" borderId="0" applyBorder="0" applyAlignment="0"/>
    <xf numFmtId="14" fontId="34" fillId="0" borderId="0" applyNumberFormat="0" applyFill="0" applyBorder="0" applyAlignment="0" applyProtection="0">
      <alignment horizontal="left"/>
    </xf>
    <xf numFmtId="183" fontId="23" fillId="0" borderId="0" applyFont="0" applyFill="0" applyAlignment="0">
      <alignment horizontal="right"/>
    </xf>
    <xf numFmtId="4" fontId="52" fillId="60" borderId="35" applyNumberFormat="0" applyProtection="0">
      <alignment vertical="center"/>
    </xf>
    <xf numFmtId="4" fontId="57" fillId="60" borderId="35" applyNumberFormat="0" applyProtection="0">
      <alignment vertical="center"/>
    </xf>
    <xf numFmtId="4" fontId="52" fillId="60" borderId="35" applyNumberFormat="0" applyProtection="0">
      <alignment horizontal="left" vertical="center" indent="1"/>
    </xf>
    <xf numFmtId="4" fontId="52" fillId="60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5" borderId="0" applyNumberFormat="0" applyProtection="0">
      <alignment horizontal="left" vertical="center" indent="1"/>
    </xf>
    <xf numFmtId="4" fontId="52" fillId="66" borderId="35" applyNumberFormat="0" applyProtection="0">
      <alignment horizontal="right" vertical="center"/>
    </xf>
    <xf numFmtId="4" fontId="52" fillId="67" borderId="35" applyNumberFormat="0" applyProtection="0">
      <alignment horizontal="right" vertical="center"/>
    </xf>
    <xf numFmtId="4" fontId="52" fillId="68" borderId="35" applyNumberFormat="0" applyProtection="0">
      <alignment horizontal="right" vertical="center"/>
    </xf>
    <xf numFmtId="4" fontId="52" fillId="69" borderId="35" applyNumberFormat="0" applyProtection="0">
      <alignment horizontal="right" vertical="center"/>
    </xf>
    <xf numFmtId="4" fontId="52" fillId="70" borderId="35" applyNumberFormat="0" applyProtection="0">
      <alignment horizontal="right" vertical="center"/>
    </xf>
    <xf numFmtId="4" fontId="52" fillId="71" borderId="35" applyNumberFormat="0" applyProtection="0">
      <alignment horizontal="right" vertical="center"/>
    </xf>
    <xf numFmtId="4" fontId="52" fillId="72" borderId="35" applyNumberFormat="0" applyProtection="0">
      <alignment horizontal="right" vertical="center"/>
    </xf>
    <xf numFmtId="4" fontId="52" fillId="73" borderId="35" applyNumberFormat="0" applyProtection="0">
      <alignment horizontal="right" vertical="center"/>
    </xf>
    <xf numFmtId="4" fontId="52" fillId="74" borderId="35" applyNumberFormat="0" applyProtection="0">
      <alignment horizontal="right" vertical="center"/>
    </xf>
    <xf numFmtId="4" fontId="58" fillId="75" borderId="35" applyNumberFormat="0" applyProtection="0">
      <alignment horizontal="left" vertical="center" indent="1"/>
    </xf>
    <xf numFmtId="4" fontId="52" fillId="76" borderId="36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76" borderId="35" applyNumberFormat="0" applyProtection="0">
      <alignment horizontal="left" vertical="center" indent="1"/>
    </xf>
    <xf numFmtId="4" fontId="52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80" borderId="12" applyNumberFormat="0">
      <protection locked="0"/>
    </xf>
    <xf numFmtId="4" fontId="52" fillId="81" borderId="35" applyNumberFormat="0" applyProtection="0">
      <alignment vertical="center"/>
    </xf>
    <xf numFmtId="4" fontId="57" fillId="81" borderId="35" applyNumberFormat="0" applyProtection="0">
      <alignment vertical="center"/>
    </xf>
    <xf numFmtId="4" fontId="52" fillId="81" borderId="35" applyNumberFormat="0" applyProtection="0">
      <alignment horizontal="left" vertical="center" indent="1"/>
    </xf>
    <xf numFmtId="4" fontId="52" fillId="81" borderId="35" applyNumberFormat="0" applyProtection="0">
      <alignment horizontal="left" vertical="center" indent="1"/>
    </xf>
    <xf numFmtId="4" fontId="52" fillId="76" borderId="35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60" fillId="0" borderId="0"/>
    <xf numFmtId="4" fontId="61" fillId="76" borderId="35" applyNumberFormat="0" applyProtection="0">
      <alignment horizontal="right" vertical="center"/>
    </xf>
    <xf numFmtId="39" fontId="23" fillId="82" borderId="0"/>
    <xf numFmtId="0" fontId="62" fillId="0" borderId="0" applyNumberFormat="0" applyFill="0" applyBorder="0" applyAlignment="0" applyProtection="0"/>
    <xf numFmtId="38" fontId="44" fillId="0" borderId="37"/>
    <xf numFmtId="38" fontId="47" fillId="0" borderId="22"/>
    <xf numFmtId="39" fontId="34" fillId="83" borderId="0"/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40" fontId="63" fillId="0" borderId="0" applyBorder="0">
      <alignment horizontal="right"/>
    </xf>
    <xf numFmtId="41" fontId="64" fillId="59" borderId="0">
      <alignment horizontal="left"/>
    </xf>
    <xf numFmtId="0" fontId="22" fillId="0" borderId="0"/>
    <xf numFmtId="0" fontId="65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184" fontId="66" fillId="59" borderId="0">
      <alignment horizontal="left" vertical="center"/>
    </xf>
    <xf numFmtId="0" fontId="25" fillId="59" borderId="0">
      <alignment horizontal="left" wrapText="1"/>
    </xf>
    <xf numFmtId="0" fontId="67" fillId="0" borderId="0">
      <alignment horizontal="left" vertical="center"/>
    </xf>
    <xf numFmtId="0" fontId="16" fillId="0" borderId="9" applyNumberFormat="0" applyFill="0" applyAlignment="0" applyProtection="0"/>
    <xf numFmtId="0" fontId="39" fillId="0" borderId="38"/>
    <xf numFmtId="0" fontId="14" fillId="0" borderId="0" applyNumberFormat="0" applyFill="0" applyBorder="0" applyAlignment="0" applyProtection="0"/>
    <xf numFmtId="4" fontId="75" fillId="0" borderId="0" applyFont="0" applyFill="0" applyBorder="0" applyAlignment="0" applyProtection="0"/>
    <xf numFmtId="8" fontId="75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9" fontId="34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" fontId="7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75" fillId="0" borderId="0" applyFont="0" applyFill="0" applyBorder="0" applyAlignment="0" applyProtection="0"/>
    <xf numFmtId="169" fontId="23" fillId="0" borderId="0"/>
    <xf numFmtId="192" fontId="34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169" fontId="34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9" fontId="7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181" fontId="23" fillId="0" borderId="0">
      <alignment horizontal="left" wrapText="1"/>
    </xf>
    <xf numFmtId="191" fontId="23" fillId="0" borderId="0">
      <alignment horizontal="left" wrapText="1"/>
    </xf>
    <xf numFmtId="0" fontId="1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9" fillId="0" borderId="0"/>
    <xf numFmtId="0" fontId="29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9" fillId="0" borderId="0"/>
    <xf numFmtId="0" fontId="29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32" fillId="85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86" borderId="0" applyNumberFormat="0" applyBorder="0" applyAlignment="0" applyProtection="0"/>
    <xf numFmtId="0" fontId="32" fillId="87" borderId="0" applyNumberFormat="0" applyBorder="0" applyAlignment="0" applyProtection="0"/>
    <xf numFmtId="0" fontId="32" fillId="88" borderId="0" applyNumberFormat="0" applyBorder="0" applyAlignment="0" applyProtection="0"/>
    <xf numFmtId="0" fontId="32" fillId="89" borderId="0" applyNumberFormat="0" applyBorder="0" applyAlignment="0" applyProtection="0"/>
    <xf numFmtId="0" fontId="32" fillId="90" borderId="0" applyNumberFormat="0" applyBorder="0" applyAlignment="0" applyProtection="0"/>
    <xf numFmtId="0" fontId="32" fillId="91" borderId="0" applyNumberFormat="0" applyBorder="0" applyAlignment="0" applyProtection="0"/>
    <xf numFmtId="0" fontId="32" fillId="86" borderId="0" applyNumberFormat="0" applyBorder="0" applyAlignment="0" applyProtection="0"/>
    <xf numFmtId="0" fontId="32" fillId="87" borderId="0" applyNumberFormat="0" applyBorder="0" applyAlignment="0" applyProtection="0"/>
    <xf numFmtId="0" fontId="32" fillId="92" borderId="0" applyNumberFormat="0" applyBorder="0" applyAlignment="0" applyProtection="0"/>
    <xf numFmtId="0" fontId="79" fillId="34" borderId="0" applyNumberFormat="0" applyBorder="0" applyAlignment="0" applyProtection="0"/>
    <xf numFmtId="0" fontId="80" fillId="93" borderId="59" applyNumberFormat="0" applyAlignment="0" applyProtection="0"/>
    <xf numFmtId="0" fontId="11" fillId="6" borderId="4" applyNumberFormat="0" applyAlignment="0" applyProtection="0"/>
    <xf numFmtId="0" fontId="81" fillId="94" borderId="60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9" fontId="23" fillId="0" borderId="0"/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84" fillId="35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0" fontId="85" fillId="0" borderId="61" applyNumberFormat="0" applyFill="0" applyAlignment="0" applyProtection="0"/>
    <xf numFmtId="0" fontId="3" fillId="0" borderId="1" applyNumberFormat="0" applyFill="0" applyAlignment="0" applyProtection="0"/>
    <xf numFmtId="0" fontId="86" fillId="0" borderId="62" applyNumberFormat="0" applyFill="0" applyAlignment="0" applyProtection="0"/>
    <xf numFmtId="0" fontId="4" fillId="0" borderId="2" applyNumberFormat="0" applyFill="0" applyAlignment="0" applyProtection="0"/>
    <xf numFmtId="0" fontId="87" fillId="0" borderId="63" applyNumberFormat="0" applyFill="0" applyAlignment="0" applyProtection="0"/>
    <xf numFmtId="0" fontId="87" fillId="0" borderId="0" applyNumberFormat="0" applyFill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0" fontId="88" fillId="38" borderId="59" applyNumberFormat="0" applyAlignment="0" applyProtection="0"/>
    <xf numFmtId="41" fontId="48" fillId="60" borderId="30">
      <alignment horizontal="left"/>
      <protection locked="0"/>
    </xf>
    <xf numFmtId="0" fontId="44" fillId="54" borderId="0"/>
    <xf numFmtId="0" fontId="89" fillId="0" borderId="64" applyNumberFormat="0" applyFill="0" applyAlignment="0" applyProtection="0"/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0" fontId="90" fillId="95" borderId="0" applyNumberFormat="0" applyBorder="0" applyAlignment="0" applyProtection="0"/>
    <xf numFmtId="197" fontId="23" fillId="0" borderId="0"/>
    <xf numFmtId="197" fontId="23" fillId="0" borderId="0"/>
    <xf numFmtId="197" fontId="23" fillId="0" borderId="0"/>
    <xf numFmtId="198" fontId="91" fillId="0" borderId="0"/>
    <xf numFmtId="0" fontId="23" fillId="0" borderId="0"/>
    <xf numFmtId="0" fontId="23" fillId="0" borderId="0"/>
    <xf numFmtId="0" fontId="23" fillId="0" borderId="0"/>
    <xf numFmtId="197" fontId="34" fillId="0" borderId="0">
      <alignment horizontal="left" wrapText="1"/>
    </xf>
    <xf numFmtId="197" fontId="34" fillId="0" borderId="0">
      <alignment horizontal="left" wrapText="1"/>
    </xf>
    <xf numFmtId="197" fontId="34" fillId="0" borderId="0">
      <alignment horizontal="left" wrapText="1"/>
    </xf>
    <xf numFmtId="197" fontId="34" fillId="0" borderId="0">
      <alignment horizontal="left" wrapText="1"/>
    </xf>
    <xf numFmtId="197" fontId="34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93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1" borderId="33" applyNumberFormat="0" applyFont="0" applyAlignment="0" applyProtection="0"/>
    <xf numFmtId="0" fontId="92" fillId="93" borderId="35" applyNumberFormat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3" fontId="54" fillId="0" borderId="0" applyFill="0" applyBorder="0" applyAlignment="0" applyProtection="0"/>
    <xf numFmtId="0" fontId="25" fillId="59" borderId="11" applyNumberFormat="0">
      <alignment horizontal="center" vertical="center" wrapText="1"/>
    </xf>
    <xf numFmtId="10" fontId="23" fillId="59" borderId="0"/>
    <xf numFmtId="182" fontId="23" fillId="59" borderId="0"/>
    <xf numFmtId="42" fontId="23" fillId="59" borderId="0"/>
    <xf numFmtId="183" fontId="23" fillId="0" borderId="0" applyFont="0" applyFill="0" applyAlignment="0">
      <alignment horizontal="right"/>
    </xf>
    <xf numFmtId="39" fontId="23" fillId="82" borderId="0"/>
    <xf numFmtId="38" fontId="44" fillId="0" borderId="37"/>
    <xf numFmtId="38" fontId="44" fillId="0" borderId="37"/>
    <xf numFmtId="38" fontId="44" fillId="0" borderId="37"/>
    <xf numFmtId="38" fontId="44" fillId="0" borderId="37"/>
    <xf numFmtId="169" fontId="23" fillId="0" borderId="0">
      <alignment horizontal="left" wrapText="1"/>
    </xf>
    <xf numFmtId="199" fontId="23" fillId="0" borderId="0">
      <alignment horizontal="left" wrapText="1"/>
    </xf>
    <xf numFmtId="200" fontId="23" fillId="0" borderId="0">
      <alignment horizontal="left" wrapText="1"/>
    </xf>
    <xf numFmtId="0" fontId="93" fillId="0" borderId="0" applyNumberFormat="0" applyFill="0" applyBorder="0" applyAlignment="0" applyProtection="0"/>
    <xf numFmtId="0" fontId="25" fillId="59" borderId="0">
      <alignment horizontal="left" wrapText="1"/>
    </xf>
    <xf numFmtId="0" fontId="43" fillId="0" borderId="65" applyNumberFormat="0" applyFill="0" applyAlignment="0" applyProtection="0"/>
    <xf numFmtId="0" fontId="16" fillId="0" borderId="9" applyNumberFormat="0" applyFill="0" applyAlignment="0" applyProtection="0"/>
    <xf numFmtId="0" fontId="94" fillId="0" borderId="0" applyNumberForma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9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9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" fillId="39" borderId="0" applyNumberFormat="0" applyBorder="0" applyAlignment="0" applyProtection="0"/>
    <xf numFmtId="0" fontId="20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" fillId="40" borderId="0" applyNumberFormat="0" applyBorder="0" applyAlignment="0" applyProtection="0"/>
    <xf numFmtId="0" fontId="20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61" borderId="0" applyNumberFormat="0" applyBorder="0" applyAlignment="0" applyProtection="0"/>
    <xf numFmtId="0" fontId="20" fillId="35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18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38" borderId="0" applyNumberFormat="0" applyBorder="0" applyAlignment="0" applyProtection="0"/>
    <xf numFmtId="0" fontId="20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" fillId="61" borderId="0" applyNumberFormat="0" applyBorder="0" applyAlignment="0" applyProtection="0"/>
    <xf numFmtId="0" fontId="20" fillId="3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0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1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" fillId="15" borderId="0" applyNumberFormat="0" applyBorder="0" applyAlignment="0" applyProtection="0"/>
    <xf numFmtId="0" fontId="20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95" borderId="0" applyNumberFormat="0" applyBorder="0" applyAlignment="0" applyProtection="0"/>
    <xf numFmtId="0" fontId="20" fillId="41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19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34" borderId="0" applyNumberFormat="0" applyBorder="0" applyAlignment="0" applyProtection="0"/>
    <xf numFmtId="0" fontId="20" fillId="3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7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" fillId="61" borderId="0" applyNumberFormat="0" applyBorder="0" applyAlignment="0" applyProtection="0"/>
    <xf numFmtId="0" fontId="20" fillId="4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1" borderId="0" applyNumberFormat="0" applyBorder="0" applyAlignment="0" applyProtection="0"/>
    <xf numFmtId="0" fontId="32" fillId="37" borderId="0" applyNumberFormat="0" applyBorder="0" applyAlignment="0" applyProtection="0"/>
    <xf numFmtId="0" fontId="17" fillId="37" borderId="0" applyNumberFormat="0" applyBorder="0" applyAlignment="0" applyProtection="0"/>
    <xf numFmtId="0" fontId="32" fillId="85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2" fillId="92" borderId="0" applyNumberFormat="0" applyBorder="0" applyAlignment="0" applyProtection="0"/>
    <xf numFmtId="0" fontId="17" fillId="92" borderId="0" applyNumberFormat="0" applyBorder="0" applyAlignment="0" applyProtection="0"/>
    <xf numFmtId="0" fontId="32" fillId="40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32" fillId="42" borderId="0" applyNumberFormat="0" applyBorder="0" applyAlignment="0" applyProtection="0"/>
    <xf numFmtId="0" fontId="17" fillId="42" borderId="0" applyNumberFormat="0" applyBorder="0" applyAlignment="0" applyProtection="0"/>
    <xf numFmtId="0" fontId="32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2" fillId="34" borderId="0" applyNumberFormat="0" applyBorder="0" applyAlignment="0" applyProtection="0"/>
    <xf numFmtId="0" fontId="17" fillId="34" borderId="0" applyNumberFormat="0" applyBorder="0" applyAlignment="0" applyProtection="0"/>
    <xf numFmtId="0" fontId="32" fillId="86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32" fillId="37" borderId="0" applyNumberFormat="0" applyBorder="0" applyAlignment="0" applyProtection="0"/>
    <xf numFmtId="0" fontId="17" fillId="37" borderId="0" applyNumberFormat="0" applyBorder="0" applyAlignment="0" applyProtection="0"/>
    <xf numFmtId="0" fontId="32" fillId="8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2" fillId="40" borderId="0" applyNumberFormat="0" applyBorder="0" applyAlignment="0" applyProtection="0"/>
    <xf numFmtId="0" fontId="17" fillId="40" borderId="0" applyNumberFormat="0" applyBorder="0" applyAlignment="0" applyProtection="0"/>
    <xf numFmtId="0" fontId="32" fillId="88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32" fillId="96" borderId="0" applyNumberFormat="0" applyBorder="0" applyAlignment="0" applyProtection="0"/>
    <xf numFmtId="0" fontId="17" fillId="96" borderId="0" applyNumberFormat="0" applyBorder="0" applyAlignment="0" applyProtection="0"/>
    <xf numFmtId="0" fontId="32" fillId="89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89" borderId="0" applyNumberFormat="0" applyBorder="0" applyAlignment="0" applyProtection="0"/>
    <xf numFmtId="0" fontId="32" fillId="92" borderId="0" applyNumberFormat="0" applyBorder="0" applyAlignment="0" applyProtection="0"/>
    <xf numFmtId="0" fontId="17" fillId="92" borderId="0" applyNumberFormat="0" applyBorder="0" applyAlignment="0" applyProtection="0"/>
    <xf numFmtId="0" fontId="32" fillId="90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17" fillId="92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90" borderId="0" applyNumberFormat="0" applyBorder="0" applyAlignment="0" applyProtection="0"/>
    <xf numFmtId="0" fontId="32" fillId="42" borderId="0" applyNumberFormat="0" applyBorder="0" applyAlignment="0" applyProtection="0"/>
    <xf numFmtId="0" fontId="17" fillId="42" borderId="0" applyNumberFormat="0" applyBorder="0" applyAlignment="0" applyProtection="0"/>
    <xf numFmtId="0" fontId="32" fillId="91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1" borderId="0" applyNumberFormat="0" applyBorder="0" applyAlignment="0" applyProtection="0"/>
    <xf numFmtId="0" fontId="32" fillId="97" borderId="0" applyNumberFormat="0" applyBorder="0" applyAlignment="0" applyProtection="0"/>
    <xf numFmtId="0" fontId="17" fillId="97" borderId="0" applyNumberFormat="0" applyBorder="0" applyAlignment="0" applyProtection="0"/>
    <xf numFmtId="0" fontId="32" fillId="86" borderId="0" applyNumberFormat="0" applyBorder="0" applyAlignment="0" applyProtection="0"/>
    <xf numFmtId="0" fontId="17" fillId="97" borderId="0" applyNumberFormat="0" applyBorder="0" applyAlignment="0" applyProtection="0"/>
    <xf numFmtId="0" fontId="17" fillId="97" borderId="0" applyNumberFormat="0" applyBorder="0" applyAlignment="0" applyProtection="0"/>
    <xf numFmtId="0" fontId="17" fillId="97" borderId="0" applyNumberFormat="0" applyBorder="0" applyAlignment="0" applyProtection="0"/>
    <xf numFmtId="0" fontId="17" fillId="97" borderId="0" applyNumberFormat="0" applyBorder="0" applyAlignment="0" applyProtection="0"/>
    <xf numFmtId="0" fontId="17" fillId="97" borderId="0" applyNumberFormat="0" applyBorder="0" applyAlignment="0" applyProtection="0"/>
    <xf numFmtId="0" fontId="17" fillId="97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32" fillId="8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8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32" fillId="87" borderId="0" applyNumberFormat="0" applyBorder="0" applyAlignment="0" applyProtection="0"/>
    <xf numFmtId="0" fontId="17" fillId="25" borderId="0" applyNumberFormat="0" applyBorder="0" applyAlignment="0" applyProtection="0"/>
    <xf numFmtId="0" fontId="32" fillId="8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90" borderId="0" applyNumberFormat="0" applyBorder="0" applyAlignment="0" applyProtection="0"/>
    <xf numFmtId="0" fontId="17" fillId="90" borderId="0" applyNumberFormat="0" applyBorder="0" applyAlignment="0" applyProtection="0"/>
    <xf numFmtId="0" fontId="32" fillId="92" borderId="0" applyNumberFormat="0" applyBorder="0" applyAlignment="0" applyProtection="0"/>
    <xf numFmtId="0" fontId="17" fillId="90" borderId="0" applyNumberFormat="0" applyBorder="0" applyAlignment="0" applyProtection="0"/>
    <xf numFmtId="0" fontId="17" fillId="90" borderId="0" applyNumberFormat="0" applyBorder="0" applyAlignment="0" applyProtection="0"/>
    <xf numFmtId="0" fontId="17" fillId="90" borderId="0" applyNumberFormat="0" applyBorder="0" applyAlignment="0" applyProtection="0"/>
    <xf numFmtId="0" fontId="17" fillId="90" borderId="0" applyNumberFormat="0" applyBorder="0" applyAlignment="0" applyProtection="0"/>
    <xf numFmtId="0" fontId="17" fillId="90" borderId="0" applyNumberFormat="0" applyBorder="0" applyAlignment="0" applyProtection="0"/>
    <xf numFmtId="0" fontId="17" fillId="90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32" fillId="92" borderId="0" applyNumberFormat="0" applyBorder="0" applyAlignment="0" applyProtection="0"/>
    <xf numFmtId="0" fontId="79" fillId="36" borderId="0" applyNumberFormat="0" applyBorder="0" applyAlignment="0" applyProtection="0"/>
    <xf numFmtId="0" fontId="7" fillId="36" borderId="0" applyNumberFormat="0" applyBorder="0" applyAlignment="0" applyProtection="0"/>
    <xf numFmtId="0" fontId="79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174" fontId="33" fillId="0" borderId="0" applyFill="0" applyBorder="0" applyAlignment="0"/>
    <xf numFmtId="174" fontId="33" fillId="0" borderId="0" applyFill="0" applyBorder="0" applyAlignment="0"/>
    <xf numFmtId="174" fontId="33" fillId="0" borderId="0" applyFill="0" applyBorder="0" applyAlignment="0"/>
    <xf numFmtId="0" fontId="80" fillId="93" borderId="59" applyNumberFormat="0" applyAlignment="0" applyProtection="0"/>
    <xf numFmtId="41" fontId="23" fillId="59" borderId="0"/>
    <xf numFmtId="0" fontId="95" fillId="80" borderId="4" applyNumberFormat="0" applyAlignment="0" applyProtection="0"/>
    <xf numFmtId="0" fontId="95" fillId="80" borderId="4" applyNumberFormat="0" applyAlignment="0" applyProtection="0"/>
    <xf numFmtId="0" fontId="95" fillId="80" borderId="4" applyNumberFormat="0" applyAlignment="0" applyProtection="0"/>
    <xf numFmtId="41" fontId="23" fillId="59" borderId="0"/>
    <xf numFmtId="41" fontId="23" fillId="59" borderId="0"/>
    <xf numFmtId="41" fontId="23" fillId="59" borderId="0"/>
    <xf numFmtId="0" fontId="95" fillId="80" borderId="4" applyNumberFormat="0" applyAlignment="0" applyProtection="0"/>
    <xf numFmtId="0" fontId="95" fillId="80" borderId="4" applyNumberFormat="0" applyAlignment="0" applyProtection="0"/>
    <xf numFmtId="0" fontId="95" fillId="80" borderId="4" applyNumberFormat="0" applyAlignment="0" applyProtection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0" fontId="81" fillId="94" borderId="60" applyNumberFormat="0" applyAlignment="0" applyProtection="0"/>
    <xf numFmtId="0" fontId="81" fillId="94" borderId="60" applyNumberFormat="0" applyAlignment="0" applyProtection="0"/>
    <xf numFmtId="0" fontId="13" fillId="7" borderId="7" applyNumberFormat="0" applyAlignment="0" applyProtection="0"/>
    <xf numFmtId="0" fontId="81" fillId="94" borderId="60" applyNumberFormat="0" applyAlignment="0" applyProtection="0"/>
    <xf numFmtId="41" fontId="23" fillId="54" borderId="0"/>
    <xf numFmtId="41" fontId="23" fillId="54" borderId="0"/>
    <xf numFmtId="41" fontId="23" fillId="54" borderId="0"/>
    <xf numFmtId="41" fontId="23" fillId="54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4" fontId="7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9" fillId="0" borderId="0"/>
    <xf numFmtId="0" fontId="39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9" fillId="0" borderId="0"/>
    <xf numFmtId="0" fontId="39" fillId="0" borderId="0"/>
    <xf numFmtId="0" fontId="41" fillId="0" borderId="0" applyNumberFormat="0" applyAlignment="0">
      <alignment horizontal="left"/>
    </xf>
    <xf numFmtId="0" fontId="41" fillId="0" borderId="0" applyNumberFormat="0" applyAlignment="0">
      <alignment horizontal="left"/>
    </xf>
    <xf numFmtId="0" fontId="41" fillId="0" borderId="0" applyNumberFormat="0" applyAlignment="0">
      <alignment horizontal="left"/>
    </xf>
    <xf numFmtId="0" fontId="42" fillId="0" borderId="0" applyNumberFormat="0" applyAlignment="0"/>
    <xf numFmtId="0" fontId="42" fillId="0" borderId="0" applyNumberFormat="0" applyAlignment="0"/>
    <xf numFmtId="0" fontId="42" fillId="0" borderId="0" applyNumberFormat="0" applyAlignment="0"/>
    <xf numFmtId="0" fontId="39" fillId="0" borderId="0"/>
    <xf numFmtId="0" fontId="39" fillId="0" borderId="0"/>
    <xf numFmtId="0" fontId="39" fillId="0" borderId="0"/>
    <xf numFmtId="0" fontId="39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98" fillId="0" borderId="0" applyFont="0" applyFill="0" applyBorder="0" applyAlignment="0" applyProtection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196" fontId="23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78" fillId="0" borderId="0" applyFill="0" applyBorder="0" applyAlignment="0" applyProtection="0"/>
    <xf numFmtId="0" fontId="84" fillId="37" borderId="0" applyNumberFormat="0" applyBorder="0" applyAlignment="0" applyProtection="0"/>
    <xf numFmtId="0" fontId="6" fillId="37" borderId="0" applyNumberFormat="0" applyBorder="0" applyAlignment="0" applyProtection="0"/>
    <xf numFmtId="0" fontId="84" fillId="35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38" fontId="23" fillId="54" borderId="0" applyNumberFormat="0" applyBorder="0" applyAlignment="0" applyProtection="0"/>
    <xf numFmtId="38" fontId="44" fillId="54" borderId="0" applyNumberFormat="0" applyBorder="0" applyAlignment="0" applyProtection="0"/>
    <xf numFmtId="38" fontId="23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44" fillId="54" borderId="0" applyNumberFormat="0" applyBorder="0" applyAlignment="0" applyProtection="0"/>
    <xf numFmtId="38" fontId="23" fillId="54" borderId="0" applyNumberFormat="0" applyBorder="0" applyAlignment="0" applyProtection="0"/>
    <xf numFmtId="0" fontId="46" fillId="0" borderId="28" applyNumberFormat="0" applyAlignment="0" applyProtection="0">
      <alignment horizontal="left"/>
    </xf>
    <xf numFmtId="0" fontId="46" fillId="0" borderId="28" applyNumberFormat="0" applyAlignment="0" applyProtection="0">
      <alignment horizontal="left"/>
    </xf>
    <xf numFmtId="0" fontId="46" fillId="0" borderId="28" applyNumberFormat="0" applyAlignment="0" applyProtection="0">
      <alignment horizontal="left"/>
    </xf>
    <xf numFmtId="0" fontId="46" fillId="0" borderId="28" applyNumberFormat="0" applyAlignment="0" applyProtection="0">
      <alignment horizontal="left"/>
    </xf>
    <xf numFmtId="0" fontId="46" fillId="0" borderId="29">
      <alignment horizontal="left"/>
    </xf>
    <xf numFmtId="0" fontId="46" fillId="0" borderId="29">
      <alignment horizontal="left"/>
    </xf>
    <xf numFmtId="0" fontId="46" fillId="0" borderId="29">
      <alignment horizontal="left"/>
    </xf>
    <xf numFmtId="0" fontId="46" fillId="0" borderId="29">
      <alignment horizontal="left"/>
    </xf>
    <xf numFmtId="0" fontId="46" fillId="0" borderId="29">
      <alignment horizontal="left"/>
    </xf>
    <xf numFmtId="0" fontId="99" fillId="0" borderId="67" applyNumberFormat="0" applyFill="0" applyAlignment="0" applyProtection="0"/>
    <xf numFmtId="0" fontId="99" fillId="0" borderId="67" applyNumberFormat="0" applyFill="0" applyAlignment="0" applyProtection="0"/>
    <xf numFmtId="0" fontId="99" fillId="0" borderId="67" applyNumberFormat="0" applyFill="0" applyAlignment="0" applyProtection="0"/>
    <xf numFmtId="0" fontId="100" fillId="0" borderId="67" applyNumberFormat="0" applyFill="0" applyAlignment="0" applyProtection="0"/>
    <xf numFmtId="0" fontId="99" fillId="0" borderId="67" applyNumberFormat="0" applyFill="0" applyAlignment="0" applyProtection="0"/>
    <xf numFmtId="0" fontId="99" fillId="0" borderId="67" applyNumberFormat="0" applyFill="0" applyAlignment="0" applyProtection="0"/>
    <xf numFmtId="0" fontId="100" fillId="0" borderId="6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1" fillId="0" borderId="68" applyNumberFormat="0" applyFill="0" applyAlignment="0" applyProtection="0"/>
    <xf numFmtId="0" fontId="101" fillId="0" borderId="68" applyNumberFormat="0" applyFill="0" applyAlignment="0" applyProtection="0"/>
    <xf numFmtId="0" fontId="101" fillId="0" borderId="68" applyNumberFormat="0" applyFill="0" applyAlignment="0" applyProtection="0"/>
    <xf numFmtId="0" fontId="102" fillId="0" borderId="68" applyNumberFormat="0" applyFill="0" applyAlignment="0" applyProtection="0"/>
    <xf numFmtId="0" fontId="101" fillId="0" borderId="68" applyNumberFormat="0" applyFill="0" applyAlignment="0" applyProtection="0"/>
    <xf numFmtId="0" fontId="101" fillId="0" borderId="68" applyNumberFormat="0" applyFill="0" applyAlignment="0" applyProtection="0"/>
    <xf numFmtId="0" fontId="102" fillId="0" borderId="68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3" fillId="0" borderId="69" applyNumberFormat="0" applyFill="0" applyAlignment="0" applyProtection="0"/>
    <xf numFmtId="0" fontId="103" fillId="0" borderId="69" applyNumberFormat="0" applyFill="0" applyAlignment="0" applyProtection="0"/>
    <xf numFmtId="0" fontId="87" fillId="0" borderId="63" applyNumberFormat="0" applyFill="0" applyAlignment="0" applyProtection="0"/>
    <xf numFmtId="0" fontId="103" fillId="0" borderId="69" applyNumberFormat="0" applyFill="0" applyAlignment="0" applyProtection="0"/>
    <xf numFmtId="0" fontId="103" fillId="0" borderId="69" applyNumberFormat="0" applyFill="0" applyAlignment="0" applyProtection="0"/>
    <xf numFmtId="0" fontId="104" fillId="0" borderId="69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38" fontId="47" fillId="0" borderId="0"/>
    <xf numFmtId="38" fontId="47" fillId="0" borderId="0"/>
    <xf numFmtId="38" fontId="47" fillId="0" borderId="0"/>
    <xf numFmtId="40" fontId="47" fillId="0" borderId="0"/>
    <xf numFmtId="40" fontId="47" fillId="0" borderId="0"/>
    <xf numFmtId="40" fontId="47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10" fontId="44" fillId="59" borderId="12" applyNumberFormat="0" applyBorder="0" applyAlignment="0" applyProtection="0"/>
    <xf numFmtId="0" fontId="88" fillId="38" borderId="5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8" fillId="38" borderId="59" applyNumberFormat="0" applyAlignment="0" applyProtection="0"/>
    <xf numFmtId="0" fontId="88" fillId="38" borderId="5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8" fillId="95" borderId="59" applyNumberFormat="0" applyAlignment="0" applyProtection="0"/>
    <xf numFmtId="0" fontId="88" fillId="38" borderId="59" applyNumberFormat="0" applyAlignment="0" applyProtection="0"/>
    <xf numFmtId="0" fontId="9" fillId="95" borderId="4" applyNumberFormat="0" applyAlignment="0" applyProtection="0"/>
    <xf numFmtId="0" fontId="88" fillId="95" borderId="59" applyNumberFormat="0" applyAlignment="0" applyProtection="0"/>
    <xf numFmtId="0" fontId="9" fillId="95" borderId="4" applyNumberFormat="0" applyAlignment="0" applyProtection="0"/>
    <xf numFmtId="0" fontId="9" fillId="95" borderId="4" applyNumberFormat="0" applyAlignment="0" applyProtection="0"/>
    <xf numFmtId="0" fontId="9" fillId="95" borderId="4" applyNumberFormat="0" applyAlignment="0" applyProtection="0"/>
    <xf numFmtId="0" fontId="9" fillId="5" borderId="4" applyNumberFormat="0" applyAlignment="0" applyProtection="0"/>
    <xf numFmtId="0" fontId="9" fillId="95" borderId="4" applyNumberFormat="0" applyAlignment="0" applyProtection="0"/>
    <xf numFmtId="0" fontId="9" fillId="9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8" fillId="60" borderId="30">
      <alignment horizontal="left"/>
      <protection locked="0"/>
    </xf>
    <xf numFmtId="10" fontId="48" fillId="60" borderId="30">
      <alignment horizontal="right"/>
      <protection locked="0"/>
    </xf>
    <xf numFmtId="10" fontId="48" fillId="60" borderId="30">
      <alignment horizontal="right"/>
      <protection locked="0"/>
    </xf>
    <xf numFmtId="0" fontId="44" fillId="54" borderId="0"/>
    <xf numFmtId="0" fontId="44" fillId="54" borderId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0" fontId="94" fillId="0" borderId="70" applyNumberFormat="0" applyFill="0" applyAlignment="0" applyProtection="0"/>
    <xf numFmtId="0" fontId="94" fillId="0" borderId="70" applyNumberFormat="0" applyFill="0" applyAlignment="0" applyProtection="0"/>
    <xf numFmtId="0" fontId="89" fillId="0" borderId="64" applyNumberFormat="0" applyFill="0" applyAlignment="0" applyProtection="0"/>
    <xf numFmtId="0" fontId="94" fillId="0" borderId="70" applyNumberFormat="0" applyFill="0" applyAlignment="0" applyProtection="0"/>
    <xf numFmtId="0" fontId="94" fillId="0" borderId="70" applyNumberFormat="0" applyFill="0" applyAlignment="0" applyProtection="0"/>
    <xf numFmtId="0" fontId="107" fillId="0" borderId="70" applyNumberFormat="0" applyFill="0" applyAlignment="0" applyProtection="0"/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44" fontId="25" fillId="0" borderId="32" applyNumberFormat="0" applyFont="0" applyAlignment="0">
      <alignment horizontal="center"/>
    </xf>
    <xf numFmtId="0" fontId="108" fillId="95" borderId="0" applyNumberFormat="0" applyBorder="0" applyAlignment="0" applyProtection="0"/>
    <xf numFmtId="0" fontId="109" fillId="4" borderId="0" applyNumberFormat="0" applyBorder="0" applyAlignment="0" applyProtection="0"/>
    <xf numFmtId="0" fontId="90" fillId="95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37" fontId="50" fillId="0" borderId="0"/>
    <xf numFmtId="37" fontId="50" fillId="0" borderId="0"/>
    <xf numFmtId="37" fontId="50" fillId="0" borderId="0"/>
    <xf numFmtId="197" fontId="23" fillId="0" borderId="0"/>
    <xf numFmtId="197" fontId="23" fillId="0" borderId="0"/>
    <xf numFmtId="179" fontId="23" fillId="0" borderId="0"/>
    <xf numFmtId="197" fontId="23" fillId="0" borderId="0"/>
    <xf numFmtId="197" fontId="23" fillId="0" borderId="0"/>
    <xf numFmtId="179" fontId="23" fillId="0" borderId="0"/>
    <xf numFmtId="197" fontId="23" fillId="0" borderId="0"/>
    <xf numFmtId="197" fontId="23" fillId="0" borderId="0"/>
    <xf numFmtId="197" fontId="23" fillId="0" borderId="0"/>
    <xf numFmtId="0" fontId="23" fillId="0" borderId="0"/>
    <xf numFmtId="0" fontId="23" fillId="0" borderId="0"/>
    <xf numFmtId="179" fontId="51" fillId="0" borderId="0"/>
    <xf numFmtId="179" fontId="23" fillId="0" borderId="0"/>
    <xf numFmtId="190" fontId="23" fillId="0" borderId="0"/>
    <xf numFmtId="190" fontId="23" fillId="0" borderId="0"/>
    <xf numFmtId="179" fontId="51" fillId="0" borderId="0"/>
    <xf numFmtId="190" fontId="23" fillId="0" borderId="0"/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wrapText="1"/>
    </xf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93" fontId="23" fillId="0" borderId="0">
      <alignment horizontal="left" wrapText="1"/>
    </xf>
    <xf numFmtId="193" fontId="23" fillId="0" borderId="0">
      <alignment horizontal="left" wrapText="1"/>
    </xf>
    <xf numFmtId="0" fontId="1" fillId="0" borderId="0"/>
    <xf numFmtId="193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93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168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>
      <alignment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0" fontId="110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169" fontId="23" fillId="0" borderId="0">
      <alignment horizontal="left" wrapText="1"/>
    </xf>
    <xf numFmtId="169" fontId="23" fillId="0" borderId="0">
      <alignment horizontal="left" wrapText="1"/>
    </xf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169" fontId="23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36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34" fillId="0" borderId="0">
      <alignment horizontal="left" wrapText="1"/>
    </xf>
    <xf numFmtId="169" fontId="23" fillId="0" borderId="0">
      <alignment horizontal="left" wrapText="1"/>
    </xf>
    <xf numFmtId="0" fontId="36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36" fillId="0" borderId="0"/>
    <xf numFmtId="169" fontId="23" fillId="0" borderId="0">
      <alignment horizontal="left" wrapText="1"/>
    </xf>
    <xf numFmtId="0" fontId="36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36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>
      <alignment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3" fillId="61" borderId="33" applyNumberFormat="0" applyFont="0" applyAlignment="0" applyProtection="0"/>
    <xf numFmtId="0" fontId="23" fillId="61" borderId="33" applyNumberFormat="0" applyFont="0" applyAlignment="0" applyProtection="0"/>
    <xf numFmtId="0" fontId="23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92" fillId="80" borderId="35" applyNumberFormat="0" applyAlignment="0" applyProtection="0"/>
    <xf numFmtId="0" fontId="92" fillId="93" borderId="35" applyNumberFormat="0" applyAlignment="0" applyProtection="0"/>
    <xf numFmtId="0" fontId="10" fillId="80" borderId="5" applyNumberFormat="0" applyAlignment="0" applyProtection="0"/>
    <xf numFmtId="0" fontId="92" fillId="93" borderId="35" applyNumberFormat="0" applyAlignment="0" applyProtection="0"/>
    <xf numFmtId="0" fontId="10" fillId="80" borderId="5" applyNumberFormat="0" applyAlignment="0" applyProtection="0"/>
    <xf numFmtId="0" fontId="10" fillId="80" borderId="5" applyNumberFormat="0" applyAlignment="0" applyProtection="0"/>
    <xf numFmtId="0" fontId="10" fillId="80" borderId="5" applyNumberFormat="0" applyAlignment="0" applyProtection="0"/>
    <xf numFmtId="0" fontId="39" fillId="0" borderId="0"/>
    <xf numFmtId="0" fontId="39" fillId="0" borderId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0" fontId="23" fillId="0" borderId="30"/>
    <xf numFmtId="10" fontId="23" fillId="0" borderId="3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3" fillId="0" borderId="30"/>
    <xf numFmtId="10" fontId="23" fillId="0" borderId="3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3" fillId="0" borderId="30"/>
    <xf numFmtId="10" fontId="23" fillId="0" borderId="3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3" fillId="0" borderId="30"/>
    <xf numFmtId="9" fontId="112" fillId="0" borderId="0" applyFont="0" applyFill="0" applyBorder="0" applyAlignment="0" applyProtection="0"/>
    <xf numFmtId="9" fontId="75" fillId="0" borderId="0" applyFont="0" applyFill="0" applyBorder="0" applyAlignment="0" applyProtection="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3" fillId="0" borderId="30"/>
    <xf numFmtId="10" fontId="23" fillId="0" borderId="30"/>
    <xf numFmtId="9" fontId="36" fillId="0" borderId="0" applyFont="0" applyFill="0" applyBorder="0" applyAlignment="0" applyProtection="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10" fontId="23" fillId="0" borderId="3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3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62" borderId="30"/>
    <xf numFmtId="41" fontId="23" fillId="62" borderId="30"/>
    <xf numFmtId="41" fontId="23" fillId="62" borderId="30"/>
    <xf numFmtId="41" fontId="23" fillId="62" borderId="30"/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53" fillId="0" borderId="25">
      <alignment horizontal="center"/>
    </xf>
    <xf numFmtId="0" fontId="53" fillId="0" borderId="25">
      <alignment horizontal="center"/>
    </xf>
    <xf numFmtId="0" fontId="53" fillId="0" borderId="25">
      <alignment horizontal="center"/>
    </xf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6" fillId="63" borderId="0" applyNumberFormat="0" applyFont="0" applyBorder="0" applyAlignment="0" applyProtection="0"/>
    <xf numFmtId="0" fontId="36" fillId="63" borderId="0" applyNumberFormat="0" applyFont="0" applyBorder="0" applyAlignment="0" applyProtection="0"/>
    <xf numFmtId="0" fontId="36" fillId="63" borderId="0" applyNumberFormat="0" applyFont="0" applyBorder="0" applyAlignment="0" applyProtection="0"/>
    <xf numFmtId="0" fontId="39" fillId="0" borderId="0"/>
    <xf numFmtId="0" fontId="39" fillId="0" borderId="0"/>
    <xf numFmtId="0" fontId="55" fillId="0" borderId="0"/>
    <xf numFmtId="0" fontId="55" fillId="0" borderId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0" fontId="113" fillId="98" borderId="0"/>
    <xf numFmtId="0" fontId="114" fillId="98" borderId="71"/>
    <xf numFmtId="0" fontId="115" fillId="99" borderId="72"/>
    <xf numFmtId="0" fontId="116" fillId="98" borderId="73"/>
    <xf numFmtId="42" fontId="23" fillId="59" borderId="0"/>
    <xf numFmtId="42" fontId="23" fillId="59" borderId="0"/>
    <xf numFmtId="42" fontId="23" fillId="59" borderId="0"/>
    <xf numFmtId="42" fontId="23" fillId="59" borderId="0"/>
    <xf numFmtId="42" fontId="23" fillId="59" borderId="34">
      <alignment vertical="center"/>
    </xf>
    <xf numFmtId="42" fontId="23" fillId="59" borderId="34">
      <alignment vertical="center"/>
    </xf>
    <xf numFmtId="42" fontId="23" fillId="59" borderId="34">
      <alignment vertical="center"/>
    </xf>
    <xf numFmtId="42" fontId="23" fillId="59" borderId="34">
      <alignment vertical="center"/>
    </xf>
    <xf numFmtId="42" fontId="23" fillId="59" borderId="34">
      <alignment vertical="center"/>
    </xf>
    <xf numFmtId="0" fontId="25" fillId="59" borderId="11" applyNumberFormat="0">
      <alignment horizontal="center" vertical="center" wrapText="1"/>
    </xf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64" fontId="47" fillId="0" borderId="0" applyBorder="0" applyAlignment="0"/>
    <xf numFmtId="42" fontId="23" fillId="59" borderId="22">
      <alignment horizontal="left"/>
    </xf>
    <xf numFmtId="42" fontId="23" fillId="59" borderId="22">
      <alignment horizontal="left"/>
    </xf>
    <xf numFmtId="42" fontId="23" fillId="59" borderId="22">
      <alignment horizontal="left"/>
    </xf>
    <xf numFmtId="42" fontId="23" fillId="59" borderId="22">
      <alignment horizontal="left"/>
    </xf>
    <xf numFmtId="42" fontId="23" fillId="59" borderId="22">
      <alignment horizontal="left"/>
    </xf>
    <xf numFmtId="182" fontId="56" fillId="59" borderId="22">
      <alignment horizontal="lef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4" fontId="52" fillId="60" borderId="35" applyNumberFormat="0" applyProtection="0">
      <alignment vertical="center"/>
    </xf>
    <xf numFmtId="4" fontId="57" fillId="60" borderId="35" applyNumberFormat="0" applyProtection="0">
      <alignment vertical="center"/>
    </xf>
    <xf numFmtId="4" fontId="52" fillId="60" borderId="35" applyNumberFormat="0" applyProtection="0">
      <alignment horizontal="left" vertical="center" indent="1"/>
    </xf>
    <xf numFmtId="4" fontId="52" fillId="60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66" borderId="35" applyNumberFormat="0" applyProtection="0">
      <alignment horizontal="right" vertical="center"/>
    </xf>
    <xf numFmtId="4" fontId="52" fillId="67" borderId="35" applyNumberFormat="0" applyProtection="0">
      <alignment horizontal="right" vertical="center"/>
    </xf>
    <xf numFmtId="4" fontId="52" fillId="68" borderId="35" applyNumberFormat="0" applyProtection="0">
      <alignment horizontal="right" vertical="center"/>
    </xf>
    <xf numFmtId="4" fontId="52" fillId="69" borderId="35" applyNumberFormat="0" applyProtection="0">
      <alignment horizontal="right" vertical="center"/>
    </xf>
    <xf numFmtId="4" fontId="52" fillId="70" borderId="35" applyNumberFormat="0" applyProtection="0">
      <alignment horizontal="right" vertical="center"/>
    </xf>
    <xf numFmtId="4" fontId="52" fillId="71" borderId="35" applyNumberFormat="0" applyProtection="0">
      <alignment horizontal="right" vertical="center"/>
    </xf>
    <xf numFmtId="4" fontId="52" fillId="72" borderId="35" applyNumberFormat="0" applyProtection="0">
      <alignment horizontal="right" vertical="center"/>
    </xf>
    <xf numFmtId="4" fontId="52" fillId="73" borderId="35" applyNumberFormat="0" applyProtection="0">
      <alignment horizontal="right" vertical="center"/>
    </xf>
    <xf numFmtId="4" fontId="52" fillId="74" borderId="35" applyNumberFormat="0" applyProtection="0">
      <alignment horizontal="right" vertical="center"/>
    </xf>
    <xf numFmtId="4" fontId="58" fillId="75" borderId="35" applyNumberFormat="0" applyProtection="0">
      <alignment horizontal="left" vertical="center" indent="1"/>
    </xf>
    <xf numFmtId="4" fontId="52" fillId="76" borderId="36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76" borderId="35" applyNumberFormat="0" applyProtection="0">
      <alignment horizontal="left" vertical="center" indent="1"/>
    </xf>
    <xf numFmtId="4" fontId="52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80" borderId="12" applyNumberFormat="0">
      <protection locked="0"/>
    </xf>
    <xf numFmtId="0" fontId="23" fillId="80" borderId="12" applyNumberFormat="0">
      <protection locked="0"/>
    </xf>
    <xf numFmtId="0" fontId="23" fillId="80" borderId="12" applyNumberFormat="0">
      <protection locked="0"/>
    </xf>
    <xf numFmtId="4" fontId="52" fillId="81" borderId="35" applyNumberFormat="0" applyProtection="0">
      <alignment vertical="center"/>
    </xf>
    <xf numFmtId="4" fontId="57" fillId="81" borderId="35" applyNumberFormat="0" applyProtection="0">
      <alignment vertical="center"/>
    </xf>
    <xf numFmtId="4" fontId="52" fillId="81" borderId="35" applyNumberFormat="0" applyProtection="0">
      <alignment horizontal="left" vertical="center" indent="1"/>
    </xf>
    <xf numFmtId="4" fontId="52" fillId="81" borderId="35" applyNumberFormat="0" applyProtection="0">
      <alignment horizontal="left" vertical="center" indent="1"/>
    </xf>
    <xf numFmtId="4" fontId="52" fillId="76" borderId="35" applyNumberFormat="0" applyProtection="0">
      <alignment horizontal="right" vertical="center"/>
    </xf>
    <xf numFmtId="4" fontId="52" fillId="76" borderId="35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61" fillId="76" borderId="35" applyNumberFormat="0" applyProtection="0">
      <alignment horizontal="right" vertical="center"/>
    </xf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8" fontId="44" fillId="0" borderId="37"/>
    <xf numFmtId="38" fontId="44" fillId="0" borderId="37"/>
    <xf numFmtId="38" fontId="44" fillId="0" borderId="37"/>
    <xf numFmtId="38" fontId="44" fillId="0" borderId="37"/>
    <xf numFmtId="38" fontId="44" fillId="0" borderId="37"/>
    <xf numFmtId="38" fontId="44" fillId="0" borderId="37"/>
    <xf numFmtId="38" fontId="44" fillId="0" borderId="37"/>
    <xf numFmtId="38" fontId="44" fillId="0" borderId="37"/>
    <xf numFmtId="38" fontId="47" fillId="0" borderId="22"/>
    <xf numFmtId="38" fontId="47" fillId="0" borderId="22"/>
    <xf numFmtId="38" fontId="47" fillId="0" borderId="22"/>
    <xf numFmtId="38" fontId="47" fillId="0" borderId="22"/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81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99" fontId="23" fillId="0" borderId="0">
      <alignment horizontal="left" wrapText="1"/>
    </xf>
    <xf numFmtId="199" fontId="23" fillId="0" borderId="0">
      <alignment horizontal="left" wrapText="1"/>
    </xf>
    <xf numFmtId="199" fontId="23" fillId="0" borderId="0">
      <alignment horizontal="left" wrapText="1"/>
    </xf>
    <xf numFmtId="0" fontId="23" fillId="0" borderId="0">
      <alignment horizontal="left" wrapText="1"/>
    </xf>
    <xf numFmtId="194" fontId="23" fillId="0" borderId="0">
      <alignment horizontal="left" wrapText="1"/>
    </xf>
    <xf numFmtId="195" fontId="23" fillId="0" borderId="0">
      <alignment horizontal="left" wrapText="1"/>
    </xf>
    <xf numFmtId="194" fontId="23" fillId="0" borderId="0">
      <alignment horizontal="left" wrapText="1"/>
    </xf>
    <xf numFmtId="194" fontId="23" fillId="0" borderId="0">
      <alignment horizontal="left" wrapText="1"/>
    </xf>
    <xf numFmtId="181" fontId="23" fillId="0" borderId="0">
      <alignment horizontal="left" wrapText="1"/>
    </xf>
    <xf numFmtId="195" fontId="23" fillId="0" borderId="0">
      <alignment horizontal="left" wrapText="1"/>
    </xf>
    <xf numFmtId="0" fontId="23" fillId="0" borderId="0" applyNumberFormat="0" applyBorder="0" applyAlignment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3" fillId="0" borderId="0"/>
    <xf numFmtId="0" fontId="114" fillId="98" borderId="0"/>
    <xf numFmtId="0" fontId="25" fillId="59" borderId="0">
      <alignment horizontal="left" wrapText="1"/>
    </xf>
    <xf numFmtId="0" fontId="43" fillId="0" borderId="65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16" fillId="0" borderId="74" applyNumberFormat="0" applyFill="0" applyAlignment="0" applyProtection="0"/>
    <xf numFmtId="0" fontId="37" fillId="0" borderId="57" applyNumberFormat="0" applyFont="0" applyFill="0" applyAlignment="0" applyProtection="0"/>
    <xf numFmtId="0" fontId="37" fillId="0" borderId="57" applyNumberFormat="0" applyFont="0" applyFill="0" applyAlignment="0" applyProtection="0"/>
    <xf numFmtId="0" fontId="37" fillId="0" borderId="57" applyNumberFormat="0" applyFont="0" applyFill="0" applyAlignment="0" applyProtection="0"/>
    <xf numFmtId="0" fontId="39" fillId="0" borderId="38"/>
    <xf numFmtId="0" fontId="39" fillId="0" borderId="38"/>
    <xf numFmtId="0" fontId="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203" fontId="23" fillId="0" borderId="0" applyFont="0" applyFill="0" applyBorder="0" applyAlignment="0" applyProtection="0"/>
    <xf numFmtId="0" fontId="47" fillId="97" borderId="75" applyBorder="0"/>
    <xf numFmtId="0" fontId="44" fillId="100" borderId="12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1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18" fillId="0" borderId="0"/>
    <xf numFmtId="0" fontId="23" fillId="0" borderId="0"/>
    <xf numFmtId="0" fontId="23" fillId="0" borderId="0"/>
    <xf numFmtId="169" fontId="34" fillId="0" borderId="0">
      <alignment horizontal="left" wrapText="1"/>
    </xf>
    <xf numFmtId="4" fontId="7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78" fillId="0" borderId="0" applyFill="0" applyBorder="0" applyAlignment="0" applyProtection="0"/>
    <xf numFmtId="5" fontId="78" fillId="0" borderId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0" fontId="78" fillId="0" borderId="0" applyFill="0" applyBorder="0" applyAlignment="0" applyProtection="0"/>
    <xf numFmtId="0" fontId="46" fillId="0" borderId="66">
      <alignment horizontal="left"/>
    </xf>
    <xf numFmtId="0" fontId="46" fillId="0" borderId="66">
      <alignment horizontal="left"/>
    </xf>
    <xf numFmtId="0" fontId="46" fillId="0" borderId="66">
      <alignment horizontal="left"/>
    </xf>
    <xf numFmtId="179" fontId="51" fillId="0" borderId="0"/>
    <xf numFmtId="179" fontId="51" fillId="0" borderId="0"/>
    <xf numFmtId="190" fontId="23" fillId="0" borderId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0" fontId="20" fillId="61" borderId="33" applyNumberFormat="0" applyFont="0" applyAlignment="0" applyProtection="0"/>
    <xf numFmtId="9" fontId="75" fillId="0" borderId="0" applyFont="0" applyFill="0" applyBorder="0" applyAlignment="0" applyProtection="0"/>
    <xf numFmtId="0" fontId="115" fillId="99" borderId="72"/>
    <xf numFmtId="0" fontId="116" fillId="98" borderId="73"/>
    <xf numFmtId="42" fontId="23" fillId="59" borderId="22">
      <alignment horizontal="left"/>
    </xf>
    <xf numFmtId="42" fontId="23" fillId="59" borderId="22">
      <alignment horizontal="left"/>
    </xf>
    <xf numFmtId="182" fontId="56" fillId="59" borderId="22">
      <alignment horizontal="left"/>
    </xf>
    <xf numFmtId="4" fontId="52" fillId="60" borderId="35" applyNumberFormat="0" applyProtection="0">
      <alignment vertical="center"/>
    </xf>
    <xf numFmtId="4" fontId="57" fillId="60" borderId="35" applyNumberFormat="0" applyProtection="0">
      <alignment vertical="center"/>
    </xf>
    <xf numFmtId="4" fontId="52" fillId="60" borderId="35" applyNumberFormat="0" applyProtection="0">
      <alignment horizontal="left" vertical="center" indent="1"/>
    </xf>
    <xf numFmtId="4" fontId="52" fillId="60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66" borderId="35" applyNumberFormat="0" applyProtection="0">
      <alignment horizontal="right" vertical="center"/>
    </xf>
    <xf numFmtId="4" fontId="52" fillId="67" borderId="35" applyNumberFormat="0" applyProtection="0">
      <alignment horizontal="right" vertical="center"/>
    </xf>
    <xf numFmtId="4" fontId="52" fillId="68" borderId="35" applyNumberFormat="0" applyProtection="0">
      <alignment horizontal="right" vertical="center"/>
    </xf>
    <xf numFmtId="4" fontId="52" fillId="69" borderId="35" applyNumberFormat="0" applyProtection="0">
      <alignment horizontal="right" vertical="center"/>
    </xf>
    <xf numFmtId="4" fontId="52" fillId="70" borderId="35" applyNumberFormat="0" applyProtection="0">
      <alignment horizontal="right" vertical="center"/>
    </xf>
    <xf numFmtId="4" fontId="52" fillId="71" borderId="35" applyNumberFormat="0" applyProtection="0">
      <alignment horizontal="right" vertical="center"/>
    </xf>
    <xf numFmtId="4" fontId="52" fillId="72" borderId="35" applyNumberFormat="0" applyProtection="0">
      <alignment horizontal="right" vertical="center"/>
    </xf>
    <xf numFmtId="4" fontId="52" fillId="73" borderId="35" applyNumberFormat="0" applyProtection="0">
      <alignment horizontal="right" vertical="center"/>
    </xf>
    <xf numFmtId="4" fontId="52" fillId="74" borderId="35" applyNumberFormat="0" applyProtection="0">
      <alignment horizontal="right" vertical="center"/>
    </xf>
    <xf numFmtId="4" fontId="58" fillId="75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76" borderId="35" applyNumberFormat="0" applyProtection="0">
      <alignment horizontal="left" vertical="center" indent="1"/>
    </xf>
    <xf numFmtId="4" fontId="52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8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79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5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52" fillId="81" borderId="35" applyNumberFormat="0" applyProtection="0">
      <alignment vertical="center"/>
    </xf>
    <xf numFmtId="4" fontId="57" fillId="81" borderId="35" applyNumberFormat="0" applyProtection="0">
      <alignment vertical="center"/>
    </xf>
    <xf numFmtId="4" fontId="52" fillId="81" borderId="35" applyNumberFormat="0" applyProtection="0">
      <alignment horizontal="left" vertical="center" indent="1"/>
    </xf>
    <xf numFmtId="4" fontId="52" fillId="81" borderId="35" applyNumberFormat="0" applyProtection="0">
      <alignment horizontal="left" vertical="center" indent="1"/>
    </xf>
    <xf numFmtId="4" fontId="52" fillId="76" borderId="35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0" fontId="23" fillId="64" borderId="35" applyNumberFormat="0" applyProtection="0">
      <alignment horizontal="left" vertical="center" indent="1"/>
    </xf>
    <xf numFmtId="0" fontId="23" fillId="64" borderId="35" applyNumberFormat="0" applyProtection="0">
      <alignment horizontal="left" vertical="center" indent="1"/>
    </xf>
    <xf numFmtId="4" fontId="61" fillId="76" borderId="35" applyNumberFormat="0" applyProtection="0">
      <alignment horizontal="right" vertical="center"/>
    </xf>
    <xf numFmtId="38" fontId="47" fillId="0" borderId="22"/>
    <xf numFmtId="38" fontId="47" fillId="0" borderId="22"/>
    <xf numFmtId="38" fontId="47" fillId="0" borderId="22"/>
    <xf numFmtId="193" fontId="23" fillId="0" borderId="0">
      <alignment horizontal="left" wrapText="1"/>
    </xf>
    <xf numFmtId="0" fontId="23" fillId="0" borderId="0">
      <alignment horizontal="left" wrapText="1"/>
    </xf>
    <xf numFmtId="188" fontId="23" fillId="0" borderId="0">
      <alignment horizontal="left" wrapText="1"/>
    </xf>
    <xf numFmtId="193" fontId="23" fillId="0" borderId="0">
      <alignment horizontal="left" wrapText="1"/>
    </xf>
    <xf numFmtId="0" fontId="119" fillId="0" borderId="0"/>
    <xf numFmtId="0" fontId="123" fillId="0" borderId="0"/>
    <xf numFmtId="44" fontId="123" fillId="0" borderId="0" applyFont="0" applyFill="0" applyBorder="0" applyAlignment="0" applyProtection="0"/>
    <xf numFmtId="43" fontId="1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547">
    <xf numFmtId="0" fontId="0" fillId="0" borderId="0" xfId="0"/>
    <xf numFmtId="0" fontId="18" fillId="0" borderId="0" xfId="0" quotePrefix="1" applyFont="1" applyFill="1" applyAlignment="1"/>
    <xf numFmtId="0" fontId="19" fillId="0" borderId="0" xfId="0" applyFont="1" applyFill="1"/>
    <xf numFmtId="0" fontId="19" fillId="0" borderId="0" xfId="0" quotePrefix="1" applyFont="1" applyFill="1" applyBorder="1" applyAlignment="1">
      <alignment horizontal="right"/>
    </xf>
    <xf numFmtId="0" fontId="19" fillId="0" borderId="0" xfId="0" applyFont="1"/>
    <xf numFmtId="2" fontId="19" fillId="0" borderId="1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 applyProtection="1">
      <alignment horizontal="centerContinuous"/>
      <protection locked="0"/>
    </xf>
    <xf numFmtId="0" fontId="19" fillId="0" borderId="0" xfId="0" applyFont="1" applyFill="1" applyAlignment="1">
      <alignment horizontal="centerContinuous"/>
    </xf>
    <xf numFmtId="15" fontId="19" fillId="0" borderId="0" xfId="0" applyNumberFormat="1" applyFont="1" applyFill="1" applyAlignment="1">
      <alignment horizontal="centerContinuous"/>
    </xf>
    <xf numFmtId="0" fontId="21" fillId="0" borderId="0" xfId="0" applyFont="1" applyAlignment="1">
      <alignment horizontal="centerContinuous"/>
    </xf>
    <xf numFmtId="18" fontId="19" fillId="0" borderId="0" xfId="0" applyNumberFormat="1" applyFont="1" applyFill="1" applyAlignment="1">
      <alignment horizontal="centerContinuous"/>
    </xf>
    <xf numFmtId="0" fontId="21" fillId="0" borderId="0" xfId="0" applyFont="1"/>
    <xf numFmtId="0" fontId="21" fillId="0" borderId="0" xfId="0" applyFont="1" applyFill="1" applyAlignment="1">
      <alignment horizontal="center"/>
    </xf>
    <xf numFmtId="0" fontId="19" fillId="0" borderId="0" xfId="0" applyFont="1" applyFill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9" fillId="0" borderId="11" xfId="0" applyFont="1" applyFill="1" applyBorder="1"/>
    <xf numFmtId="0" fontId="21" fillId="0" borderId="0" xfId="0" applyFont="1" applyFill="1"/>
    <xf numFmtId="0" fontId="21" fillId="0" borderId="0" xfId="0" applyFont="1" applyFill="1" applyBorder="1" applyAlignment="1">
      <alignment horizontal="left"/>
    </xf>
    <xf numFmtId="42" fontId="21" fillId="0" borderId="0" xfId="1" applyNumberFormat="1" applyFont="1" applyBorder="1"/>
    <xf numFmtId="0" fontId="21" fillId="0" borderId="0" xfId="0" applyFont="1" applyAlignment="1">
      <alignment horizontal="left"/>
    </xf>
    <xf numFmtId="41" fontId="21" fillId="0" borderId="11" xfId="1" applyNumberFormat="1" applyFont="1" applyBorder="1"/>
    <xf numFmtId="41" fontId="21" fillId="0" borderId="11" xfId="1" applyNumberFormat="1" applyFont="1" applyFill="1" applyBorder="1"/>
    <xf numFmtId="0" fontId="21" fillId="0" borderId="0" xfId="0" applyFont="1" applyFill="1" applyAlignment="1">
      <alignment horizontal="left"/>
    </xf>
    <xf numFmtId="42" fontId="21" fillId="0" borderId="0" xfId="0" applyNumberFormat="1" applyFont="1"/>
    <xf numFmtId="164" fontId="21" fillId="0" borderId="0" xfId="1" applyNumberFormat="1" applyFont="1"/>
    <xf numFmtId="37" fontId="21" fillId="0" borderId="0" xfId="0" applyNumberFormat="1" applyFont="1" applyFill="1"/>
    <xf numFmtId="42" fontId="21" fillId="0" borderId="0" xfId="1" applyNumberFormat="1" applyFont="1"/>
    <xf numFmtId="166" fontId="0" fillId="0" borderId="0" xfId="0" applyNumberFormat="1"/>
    <xf numFmtId="42" fontId="0" fillId="0" borderId="0" xfId="0" applyNumberFormat="1"/>
    <xf numFmtId="164" fontId="23" fillId="0" borderId="0" xfId="6" applyNumberFormat="1" applyFont="1" applyFill="1"/>
    <xf numFmtId="168" fontId="25" fillId="0" borderId="23" xfId="5" applyNumberFormat="1" applyFont="1" applyFill="1" applyBorder="1"/>
    <xf numFmtId="0" fontId="68" fillId="0" borderId="0" xfId="0" applyFont="1"/>
    <xf numFmtId="0" fontId="25" fillId="0" borderId="0" xfId="0" applyFont="1" applyAlignment="1">
      <alignment horizontal="centerContinuous"/>
    </xf>
    <xf numFmtId="0" fontId="64" fillId="0" borderId="0" xfId="0" applyFont="1" applyAlignment="1">
      <alignment horizontal="centerContinuous"/>
    </xf>
    <xf numFmtId="0" fontId="25" fillId="0" borderId="42" xfId="0" applyFont="1" applyBorder="1" applyAlignment="1">
      <alignment horizontal="centerContinuous"/>
    </xf>
    <xf numFmtId="0" fontId="25" fillId="0" borderId="28" xfId="0" applyFont="1" applyBorder="1" applyAlignment="1">
      <alignment horizontal="centerContinuous"/>
    </xf>
    <xf numFmtId="0" fontId="25" fillId="0" borderId="43" xfId="0" applyFont="1" applyBorder="1" applyAlignment="1">
      <alignment horizontal="centerContinuous"/>
    </xf>
    <xf numFmtId="0" fontId="0" fillId="0" borderId="4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45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0" xfId="0" applyFill="1"/>
    <xf numFmtId="10" fontId="23" fillId="0" borderId="0" xfId="202" applyNumberFormat="1" applyFill="1" applyAlignment="1">
      <alignment horizontal="center"/>
    </xf>
    <xf numFmtId="10" fontId="23" fillId="0" borderId="0" xfId="202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 applyFill="1"/>
    <xf numFmtId="43" fontId="0" fillId="0" borderId="0" xfId="0" applyNumberFormat="1"/>
    <xf numFmtId="44" fontId="0" fillId="0" borderId="0" xfId="0" applyNumberFormat="1"/>
    <xf numFmtId="10" fontId="23" fillId="0" borderId="11" xfId="0" applyNumberFormat="1" applyFont="1" applyFill="1" applyBorder="1"/>
    <xf numFmtId="10" fontId="23" fillId="0" borderId="0" xfId="6" applyNumberFormat="1" applyFill="1"/>
    <xf numFmtId="43" fontId="23" fillId="0" borderId="0" xfId="6"/>
    <xf numFmtId="0" fontId="0" fillId="0" borderId="0" xfId="0" applyAlignment="1">
      <alignment horizontal="left" indent="1"/>
    </xf>
    <xf numFmtId="43" fontId="23" fillId="0" borderId="22" xfId="6" applyFill="1" applyBorder="1"/>
    <xf numFmtId="43" fontId="0" fillId="0" borderId="22" xfId="0" applyNumberFormat="1" applyBorder="1"/>
    <xf numFmtId="43" fontId="23" fillId="0" borderId="0" xfId="6" applyFill="1" applyBorder="1"/>
    <xf numFmtId="43" fontId="23" fillId="0" borderId="0" xfId="202" applyNumberFormat="1" applyFill="1"/>
    <xf numFmtId="43" fontId="23" fillId="0" borderId="0" xfId="6" applyNumberFormat="1" applyFill="1"/>
    <xf numFmtId="7" fontId="23" fillId="0" borderId="22" xfId="6" applyNumberFormat="1" applyFill="1" applyBorder="1"/>
    <xf numFmtId="43" fontId="23" fillId="0" borderId="22" xfId="6" applyBorder="1"/>
    <xf numFmtId="44" fontId="0" fillId="0" borderId="0" xfId="0" applyNumberFormat="1" applyFill="1" applyBorder="1"/>
    <xf numFmtId="0" fontId="0" fillId="0" borderId="0" xfId="0" applyFill="1" applyAlignment="1">
      <alignment horizontal="left" indent="1"/>
    </xf>
    <xf numFmtId="0" fontId="0" fillId="54" borderId="0" xfId="0" applyFill="1"/>
    <xf numFmtId="43" fontId="0" fillId="54" borderId="22" xfId="0" applyNumberFormat="1" applyFill="1" applyBorder="1"/>
    <xf numFmtId="0" fontId="0" fillId="0" borderId="0" xfId="0" applyFill="1" applyAlignment="1">
      <alignment horizontal="left"/>
    </xf>
    <xf numFmtId="10" fontId="23" fillId="0" borderId="0" xfId="202" applyNumberFormat="1" applyFill="1"/>
    <xf numFmtId="10" fontId="0" fillId="0" borderId="0" xfId="0" applyNumberFormat="1" applyFill="1"/>
    <xf numFmtId="10" fontId="23" fillId="0" borderId="0" xfId="202" applyNumberFormat="1"/>
    <xf numFmtId="10" fontId="0" fillId="0" borderId="0" xfId="0" applyNumberFormat="1"/>
    <xf numFmtId="43" fontId="0" fillId="0" borderId="0" xfId="0" applyNumberFormat="1" applyFill="1" applyBorder="1"/>
    <xf numFmtId="0" fontId="0" fillId="54" borderId="0" xfId="0" applyFill="1" applyAlignment="1">
      <alignment horizontal="left" indent="1"/>
    </xf>
    <xf numFmtId="0" fontId="21" fillId="0" borderId="0" xfId="0" applyFont="1" applyFill="1" applyAlignment="1">
      <alignment horizontal="left" indent="1"/>
    </xf>
    <xf numFmtId="0" fontId="25" fillId="0" borderId="0" xfId="0" applyFont="1"/>
    <xf numFmtId="49" fontId="0" fillId="0" borderId="0" xfId="0" applyNumberFormat="1"/>
    <xf numFmtId="0" fontId="25" fillId="0" borderId="0" xfId="0" applyFont="1" applyAlignment="1"/>
    <xf numFmtId="49" fontId="25" fillId="0" borderId="0" xfId="0" applyNumberFormat="1" applyFont="1" applyAlignment="1"/>
    <xf numFmtId="43" fontId="23" fillId="0" borderId="0" xfId="6" applyFont="1" applyFill="1" applyAlignment="1">
      <alignment horizontal="center"/>
    </xf>
    <xf numFmtId="0" fontId="0" fillId="0" borderId="11" xfId="0" applyBorder="1"/>
    <xf numFmtId="49" fontId="0" fillId="0" borderId="11" xfId="0" applyNumberFormat="1" applyBorder="1"/>
    <xf numFmtId="43" fontId="23" fillId="0" borderId="11" xfId="6" applyFont="1" applyFill="1" applyBorder="1" applyAlignment="1">
      <alignment horizontal="center"/>
    </xf>
    <xf numFmtId="164" fontId="23" fillId="0" borderId="0" xfId="6" applyNumberFormat="1" applyFill="1"/>
    <xf numFmtId="164" fontId="23" fillId="0" borderId="11" xfId="6" applyNumberFormat="1" applyFill="1" applyBorder="1"/>
    <xf numFmtId="43" fontId="23" fillId="0" borderId="0" xfId="107" applyFill="1"/>
    <xf numFmtId="0" fontId="23" fillId="0" borderId="0" xfId="0" applyFont="1"/>
    <xf numFmtId="0" fontId="23" fillId="0" borderId="46" xfId="0" applyFont="1" applyFill="1" applyBorder="1" applyAlignment="1">
      <alignment horizontal="center"/>
    </xf>
    <xf numFmtId="164" fontId="23" fillId="0" borderId="22" xfId="6" applyNumberFormat="1" applyFont="1" applyFill="1" applyBorder="1"/>
    <xf numFmtId="10" fontId="23" fillId="0" borderId="22" xfId="0" applyNumberFormat="1" applyFont="1" applyFill="1" applyBorder="1" applyAlignment="1">
      <alignment horizontal="center"/>
    </xf>
    <xf numFmtId="0" fontId="23" fillId="0" borderId="47" xfId="0" applyFont="1" applyFill="1" applyBorder="1" applyAlignment="1">
      <alignment horizontal="center"/>
    </xf>
    <xf numFmtId="164" fontId="23" fillId="0" borderId="0" xfId="6" quotePrefix="1" applyNumberFormat="1" applyFont="1" applyFill="1" applyBorder="1" applyAlignment="1">
      <alignment horizontal="left"/>
    </xf>
    <xf numFmtId="10" fontId="23" fillId="0" borderId="0" xfId="202" applyNumberFormat="1" applyFont="1" applyFill="1" applyBorder="1"/>
    <xf numFmtId="164" fontId="23" fillId="0" borderId="0" xfId="6" applyNumberFormat="1" applyFont="1" applyFill="1" applyBorder="1"/>
    <xf numFmtId="0" fontId="23" fillId="0" borderId="48" xfId="0" applyFont="1" applyFill="1" applyBorder="1" applyAlignment="1">
      <alignment horizontal="center"/>
    </xf>
    <xf numFmtId="164" fontId="23" fillId="0" borderId="11" xfId="6" quotePrefix="1" applyNumberFormat="1" applyFont="1" applyFill="1" applyBorder="1" applyAlignment="1">
      <alignment horizontal="left"/>
    </xf>
    <xf numFmtId="10" fontId="23" fillId="0" borderId="11" xfId="202" applyNumberFormat="1" applyFont="1" applyFill="1" applyBorder="1"/>
    <xf numFmtId="49" fontId="73" fillId="0" borderId="0" xfId="180" applyNumberFormat="1" applyFont="1" applyFill="1" applyBorder="1" applyAlignment="1">
      <alignment horizontal="left" vertical="center" wrapText="1"/>
    </xf>
    <xf numFmtId="164" fontId="20" fillId="0" borderId="0" xfId="6" applyNumberFormat="1" applyFont="1" applyFill="1"/>
    <xf numFmtId="10" fontId="23" fillId="0" borderId="0" xfId="202" applyNumberFormat="1" applyFont="1" applyFill="1"/>
    <xf numFmtId="0" fontId="0" fillId="0" borderId="0" xfId="0" quotePrefix="1" applyFill="1"/>
    <xf numFmtId="0" fontId="23" fillId="0" borderId="0" xfId="0" applyNumberFormat="1" applyFont="1" applyFill="1" applyAlignment="1"/>
    <xf numFmtId="0" fontId="23" fillId="0" borderId="0" xfId="0" applyNumberFormat="1" applyFont="1" applyFill="1" applyAlignment="1">
      <alignment horizontal="center"/>
    </xf>
    <xf numFmtId="0" fontId="25" fillId="0" borderId="0" xfId="0" applyNumberFormat="1" applyFont="1" applyFill="1" applyBorder="1" applyAlignment="1">
      <alignment horizontal="centerContinuous"/>
    </xf>
    <xf numFmtId="0" fontId="25" fillId="0" borderId="0" xfId="0" applyNumberFormat="1" applyFont="1" applyFill="1" applyAlignment="1">
      <alignment horizontal="centerContinuous" vertical="center"/>
    </xf>
    <xf numFmtId="0" fontId="28" fillId="0" borderId="0" xfId="0" applyNumberFormat="1" applyFont="1" applyFill="1" applyAlignment="1"/>
    <xf numFmtId="0" fontId="28" fillId="0" borderId="0" xfId="0" applyNumberFormat="1" applyFont="1" applyFill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74" fillId="0" borderId="0" xfId="0" applyNumberFormat="1" applyFont="1" applyFill="1" applyAlignment="1"/>
    <xf numFmtId="164" fontId="28" fillId="0" borderId="0" xfId="291" applyNumberFormat="1" applyFont="1" applyFill="1"/>
    <xf numFmtId="0" fontId="28" fillId="0" borderId="0" xfId="0" applyNumberFormat="1" applyFont="1" applyFill="1" applyAlignment="1">
      <alignment horizontal="left"/>
    </xf>
    <xf numFmtId="10" fontId="28" fillId="0" borderId="34" xfId="203" applyNumberFormat="1" applyFont="1" applyFill="1" applyBorder="1"/>
    <xf numFmtId="3" fontId="28" fillId="0" borderId="0" xfId="291" applyNumberFormat="1" applyFont="1" applyFill="1"/>
    <xf numFmtId="3" fontId="28" fillId="0" borderId="0" xfId="0" applyNumberFormat="1" applyFont="1" applyFill="1" applyAlignment="1"/>
    <xf numFmtId="0" fontId="28" fillId="0" borderId="0" xfId="0" applyNumberFormat="1" applyFont="1" applyFill="1" applyAlignment="1">
      <alignment horizontal="left" wrapText="1"/>
    </xf>
    <xf numFmtId="42" fontId="28" fillId="0" borderId="0" xfId="292" applyNumberFormat="1" applyFont="1" applyFill="1"/>
    <xf numFmtId="41" fontId="28" fillId="0" borderId="0" xfId="292" applyNumberFormat="1" applyFont="1" applyFill="1"/>
    <xf numFmtId="0" fontId="28" fillId="0" borderId="0" xfId="0" applyNumberFormat="1" applyFont="1" applyFill="1" applyBorder="1" applyAlignment="1">
      <alignment horizontal="center"/>
    </xf>
    <xf numFmtId="42" fontId="28" fillId="0" borderId="29" xfId="292" applyNumberFormat="1" applyFont="1" applyFill="1" applyBorder="1"/>
    <xf numFmtId="10" fontId="28" fillId="0" borderId="29" xfId="0" applyNumberFormat="1" applyFont="1" applyFill="1" applyBorder="1" applyAlignment="1"/>
    <xf numFmtId="168" fontId="28" fillId="0" borderId="0" xfId="0" applyNumberFormat="1" applyFont="1" applyFill="1" applyAlignment="1"/>
    <xf numFmtId="10" fontId="28" fillId="0" borderId="29" xfId="203" applyNumberFormat="1" applyFont="1" applyFill="1" applyBorder="1"/>
    <xf numFmtId="168" fontId="28" fillId="0" borderId="0" xfId="292" applyNumberFormat="1" applyFont="1" applyFill="1"/>
    <xf numFmtId="14" fontId="28" fillId="0" borderId="0" xfId="0" applyNumberFormat="1" applyFont="1" applyFill="1" applyAlignment="1">
      <alignment horizontal="center"/>
    </xf>
    <xf numFmtId="0" fontId="28" fillId="0" borderId="0" xfId="0" applyNumberFormat="1" applyFont="1" applyFill="1" applyBorder="1" applyAlignment="1"/>
    <xf numFmtId="10" fontId="28" fillId="0" borderId="11" xfId="203" applyNumberFormat="1" applyFont="1" applyFill="1" applyBorder="1"/>
    <xf numFmtId="10" fontId="27" fillId="0" borderId="34" xfId="203" applyNumberFormat="1" applyFont="1" applyFill="1" applyBorder="1"/>
    <xf numFmtId="168" fontId="28" fillId="0" borderId="29" xfId="292" applyNumberFormat="1" applyFont="1" applyFill="1" applyBorder="1"/>
    <xf numFmtId="10" fontId="28" fillId="0" borderId="34" xfId="0" applyNumberFormat="1" applyFont="1" applyFill="1" applyBorder="1" applyAlignment="1"/>
    <xf numFmtId="44" fontId="25" fillId="0" borderId="0" xfId="120" applyNumberFormat="1" applyFont="1" applyFill="1" applyBorder="1" applyAlignment="1">
      <alignment horizontal="center"/>
    </xf>
    <xf numFmtId="168" fontId="44" fillId="0" borderId="0" xfId="120" applyNumberFormat="1" applyFont="1"/>
    <xf numFmtId="4" fontId="0" fillId="0" borderId="0" xfId="0" applyNumberFormat="1"/>
    <xf numFmtId="3" fontId="26" fillId="0" borderId="0" xfId="0" applyNumberFormat="1" applyFont="1" applyAlignment="1">
      <alignment vertical="center"/>
    </xf>
    <xf numFmtId="3" fontId="0" fillId="0" borderId="0" xfId="0" applyNumberFormat="1"/>
    <xf numFmtId="189" fontId="0" fillId="0" borderId="51" xfId="0" applyNumberFormat="1" applyFill="1" applyBorder="1"/>
    <xf numFmtId="189" fontId="0" fillId="0" borderId="50" xfId="0" applyNumberFormat="1" applyFill="1" applyBorder="1"/>
    <xf numFmtId="49" fontId="45" fillId="84" borderId="12" xfId="0" applyNumberFormat="1" applyFont="1" applyFill="1" applyBorder="1" applyAlignment="1">
      <alignment horizontal="center"/>
    </xf>
    <xf numFmtId="0" fontId="25" fillId="0" borderId="46" xfId="0" applyFont="1" applyFill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8" fillId="0" borderId="22" xfId="0" applyFont="1" applyBorder="1"/>
    <xf numFmtId="0" fontId="28" fillId="0" borderId="52" xfId="0" applyFont="1" applyBorder="1"/>
    <xf numFmtId="0" fontId="28" fillId="0" borderId="0" xfId="0" applyFont="1" applyAlignment="1">
      <alignment horizontal="center"/>
    </xf>
    <xf numFmtId="0" fontId="0" fillId="0" borderId="47" xfId="0" applyFill="1" applyBorder="1"/>
    <xf numFmtId="0" fontId="28" fillId="0" borderId="11" xfId="0" applyFont="1" applyFill="1" applyBorder="1" applyAlignment="1">
      <alignment horizontal="centerContinuous"/>
    </xf>
    <xf numFmtId="0" fontId="28" fillId="0" borderId="55" xfId="0" applyFont="1" applyBorder="1" applyAlignment="1">
      <alignment horizontal="centerContinuous"/>
    </xf>
    <xf numFmtId="0" fontId="28" fillId="0" borderId="47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8" xfId="0" applyFont="1" applyFill="1" applyBorder="1" applyAlignment="1">
      <alignment horizontal="center"/>
    </xf>
    <xf numFmtId="10" fontId="28" fillId="0" borderId="11" xfId="0" applyNumberFormat="1" applyFont="1" applyFill="1" applyBorder="1" applyAlignment="1">
      <alignment horizontal="center"/>
    </xf>
    <xf numFmtId="0" fontId="28" fillId="0" borderId="55" xfId="0" applyFont="1" applyBorder="1" applyAlignment="1">
      <alignment horizontal="center"/>
    </xf>
    <xf numFmtId="0" fontId="28" fillId="0" borderId="0" xfId="0" applyFont="1"/>
    <xf numFmtId="164" fontId="28" fillId="0" borderId="0" xfId="6" applyNumberFormat="1" applyFont="1"/>
    <xf numFmtId="164" fontId="28" fillId="0" borderId="47" xfId="6" applyNumberFormat="1" applyFont="1" applyBorder="1"/>
    <xf numFmtId="164" fontId="28" fillId="0" borderId="0" xfId="6" applyNumberFormat="1" applyFont="1" applyBorder="1"/>
    <xf numFmtId="164" fontId="28" fillId="0" borderId="27" xfId="6" applyNumberFormat="1" applyFont="1" applyBorder="1"/>
    <xf numFmtId="164" fontId="28" fillId="0" borderId="22" xfId="6" applyNumberFormat="1" applyFont="1" applyBorder="1"/>
    <xf numFmtId="164" fontId="28" fillId="0" borderId="46" xfId="6" applyNumberFormat="1" applyFont="1" applyBorder="1"/>
    <xf numFmtId="164" fontId="28" fillId="0" borderId="52" xfId="6" applyNumberFormat="1" applyFont="1" applyBorder="1"/>
    <xf numFmtId="164" fontId="28" fillId="0" borderId="34" xfId="6" applyNumberFormat="1" applyFont="1" applyBorder="1"/>
    <xf numFmtId="164" fontId="28" fillId="0" borderId="58" xfId="6" applyNumberFormat="1" applyFont="1" applyBorder="1"/>
    <xf numFmtId="164" fontId="28" fillId="0" borderId="56" xfId="6" applyNumberFormat="1" applyFont="1" applyBorder="1"/>
    <xf numFmtId="39" fontId="23" fillId="0" borderId="0" xfId="120" applyNumberFormat="1" applyFont="1" applyFill="1"/>
    <xf numFmtId="43" fontId="23" fillId="0" borderId="0" xfId="120" applyNumberFormat="1" applyFont="1"/>
    <xf numFmtId="181" fontId="23" fillId="0" borderId="0" xfId="294" applyNumberFormat="1" applyFont="1" applyFill="1" applyAlignment="1">
      <alignment horizontal="center"/>
    </xf>
    <xf numFmtId="43" fontId="23" fillId="0" borderId="0" xfId="120" applyNumberFormat="1" applyFont="1" applyFill="1"/>
    <xf numFmtId="0" fontId="0" fillId="0" borderId="12" xfId="0" applyBorder="1"/>
    <xf numFmtId="189" fontId="0" fillId="0" borderId="53" xfId="0" applyNumberFormat="1" applyFill="1" applyBorder="1"/>
    <xf numFmtId="0" fontId="0" fillId="0" borderId="0" xfId="0"/>
    <xf numFmtId="39" fontId="23" fillId="0" borderId="0" xfId="6446" applyNumberFormat="1" applyFont="1"/>
    <xf numFmtId="43" fontId="52" fillId="0" borderId="0" xfId="120" applyNumberFormat="1" applyFont="1"/>
    <xf numFmtId="39" fontId="52" fillId="0" borderId="0" xfId="120" applyNumberFormat="1" applyFont="1"/>
    <xf numFmtId="39" fontId="23" fillId="60" borderId="0" xfId="120" applyNumberFormat="1" applyFont="1" applyFill="1"/>
    <xf numFmtId="39" fontId="23" fillId="0" borderId="0" xfId="120" applyNumberFormat="1" applyFont="1"/>
    <xf numFmtId="43" fontId="23" fillId="60" borderId="0" xfId="120" applyNumberFormat="1" applyFont="1" applyFill="1"/>
    <xf numFmtId="10" fontId="23" fillId="0" borderId="0" xfId="294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119" fillId="0" borderId="0" xfId="8300"/>
    <xf numFmtId="180" fontId="76" fillId="0" borderId="0" xfId="8300" applyNumberFormat="1" applyFont="1" applyAlignment="1">
      <alignment horizontal="centerContinuous"/>
    </xf>
    <xf numFmtId="0" fontId="76" fillId="0" borderId="0" xfId="8300" applyFont="1" applyAlignment="1">
      <alignment horizontal="centerContinuous"/>
    </xf>
    <xf numFmtId="0" fontId="23" fillId="0" borderId="0" xfId="8300" applyFont="1"/>
    <xf numFmtId="0" fontId="23" fillId="0" borderId="0" xfId="8300" applyFont="1" applyAlignment="1">
      <alignment horizontal="center"/>
    </xf>
    <xf numFmtId="49" fontId="23" fillId="0" borderId="0" xfId="8300" applyNumberFormat="1" applyFont="1" applyAlignment="1">
      <alignment horizontal="center"/>
    </xf>
    <xf numFmtId="49" fontId="23" fillId="0" borderId="0" xfId="8300" applyNumberFormat="1" applyFont="1"/>
    <xf numFmtId="0" fontId="25" fillId="0" borderId="0" xfId="8300" applyFont="1" applyAlignment="1">
      <alignment horizontal="center"/>
    </xf>
    <xf numFmtId="0" fontId="25" fillId="0" borderId="0" xfId="8300" applyFont="1"/>
    <xf numFmtId="0" fontId="25" fillId="0" borderId="0" xfId="8300" applyFont="1" applyFill="1" applyAlignment="1">
      <alignment horizontal="center"/>
    </xf>
    <xf numFmtId="168" fontId="23" fillId="0" borderId="0" xfId="120" applyNumberFormat="1" applyFont="1"/>
    <xf numFmtId="181" fontId="23" fillId="0" borderId="0" xfId="294" applyNumberFormat="1" applyFont="1"/>
    <xf numFmtId="181" fontId="23" fillId="0" borderId="0" xfId="294" applyNumberFormat="1" applyFont="1" applyBorder="1"/>
    <xf numFmtId="44" fontId="23" fillId="0" borderId="0" xfId="8300" applyNumberFormat="1" applyFont="1"/>
    <xf numFmtId="39" fontId="23" fillId="0" borderId="0" xfId="120" applyNumberFormat="1" applyFont="1" applyBorder="1"/>
    <xf numFmtId="39" fontId="25" fillId="0" borderId="0" xfId="8300" applyNumberFormat="1" applyFont="1" applyBorder="1" applyAlignment="1">
      <alignment horizontal="center"/>
    </xf>
    <xf numFmtId="44" fontId="25" fillId="0" borderId="0" xfId="8300" applyNumberFormat="1" applyFont="1" applyAlignment="1">
      <alignment horizontal="center"/>
    </xf>
    <xf numFmtId="0" fontId="77" fillId="0" borderId="0" xfId="8300" applyFont="1" applyAlignment="1">
      <alignment horizontal="center"/>
    </xf>
    <xf numFmtId="0" fontId="77" fillId="0" borderId="0" xfId="8300" applyFont="1" applyFill="1" applyAlignment="1">
      <alignment horizontal="center"/>
    </xf>
    <xf numFmtId="0" fontId="23" fillId="0" borderId="0" xfId="8300" quotePrefix="1" applyFont="1" applyAlignment="1">
      <alignment horizontal="center"/>
    </xf>
    <xf numFmtId="0" fontId="69" fillId="0" borderId="0" xfId="8300" applyFont="1" applyAlignment="1">
      <alignment horizontal="center"/>
    </xf>
    <xf numFmtId="0" fontId="69" fillId="0" borderId="0" xfId="8300" applyFont="1" applyFill="1" applyAlignment="1">
      <alignment horizontal="center"/>
    </xf>
    <xf numFmtId="187" fontId="23" fillId="0" borderId="0" xfId="8300" applyNumberFormat="1" applyFont="1" applyAlignment="1">
      <alignment horizontal="left"/>
    </xf>
    <xf numFmtId="43" fontId="23" fillId="0" borderId="0" xfId="8300" applyNumberFormat="1" applyFont="1" applyAlignment="1">
      <alignment horizontal="center"/>
    </xf>
    <xf numFmtId="44" fontId="23" fillId="0" borderId="0" xfId="120" applyNumberFormat="1" applyFont="1"/>
    <xf numFmtId="43" fontId="23" fillId="0" borderId="0" xfId="8300" applyNumberFormat="1" applyFont="1"/>
    <xf numFmtId="39" fontId="23" fillId="0" borderId="0" xfId="8300" applyNumberFormat="1" applyFont="1"/>
    <xf numFmtId="43" fontId="23" fillId="0" borderId="0" xfId="6446" applyFont="1" applyFill="1"/>
    <xf numFmtId="187" fontId="23" fillId="0" borderId="0" xfId="8300" applyNumberFormat="1" applyFont="1" applyFill="1" applyAlignment="1">
      <alignment horizontal="left"/>
    </xf>
    <xf numFmtId="44" fontId="23" fillId="60" borderId="0" xfId="120" applyNumberFormat="1" applyFont="1" applyFill="1"/>
    <xf numFmtId="43" fontId="23" fillId="0" borderId="0" xfId="6446" applyFont="1"/>
    <xf numFmtId="44" fontId="52" fillId="0" borderId="0" xfId="120" applyNumberFormat="1" applyFont="1"/>
    <xf numFmtId="0" fontId="119" fillId="0" borderId="0" xfId="8300" applyFill="1"/>
    <xf numFmtId="10" fontId="23" fillId="0" borderId="0" xfId="294" applyNumberFormat="1" applyFont="1" applyFill="1" applyAlignment="1">
      <alignment horizontal="center"/>
    </xf>
    <xf numFmtId="188" fontId="23" fillId="0" borderId="0" xfId="8300" quotePrefix="1" applyNumberFormat="1" applyFont="1" applyBorder="1" applyAlignment="1">
      <alignment horizontal="center"/>
    </xf>
    <xf numFmtId="43" fontId="52" fillId="0" borderId="0" xfId="6446" applyFont="1"/>
    <xf numFmtId="4" fontId="23" fillId="0" borderId="0" xfId="120" applyNumberFormat="1" applyFont="1"/>
    <xf numFmtId="187" fontId="25" fillId="0" borderId="0" xfId="8300" applyNumberFormat="1" applyFont="1" applyAlignment="1">
      <alignment horizontal="center"/>
    </xf>
    <xf numFmtId="187" fontId="25" fillId="0" borderId="0" xfId="8300" applyNumberFormat="1" applyFont="1"/>
    <xf numFmtId="10" fontId="25" fillId="0" borderId="0" xfId="294" applyNumberFormat="1" applyFont="1" applyFill="1"/>
    <xf numFmtId="44" fontId="25" fillId="0" borderId="34" xfId="120" applyNumberFormat="1" applyFont="1" applyFill="1" applyBorder="1"/>
    <xf numFmtId="44" fontId="25" fillId="0" borderId="34" xfId="120" applyNumberFormat="1" applyFont="1" applyBorder="1"/>
    <xf numFmtId="44" fontId="25" fillId="0" borderId="0" xfId="120" applyNumberFormat="1" applyFont="1" applyBorder="1"/>
    <xf numFmtId="188" fontId="25" fillId="0" borderId="0" xfId="120" applyNumberFormat="1" applyFont="1" applyBorder="1" applyAlignment="1">
      <alignment horizontal="center"/>
    </xf>
    <xf numFmtId="168" fontId="61" fillId="0" borderId="0" xfId="120" applyNumberFormat="1" applyFont="1" applyFill="1"/>
    <xf numFmtId="181" fontId="61" fillId="0" borderId="0" xfId="294" applyNumberFormat="1" applyFont="1" applyFill="1"/>
    <xf numFmtId="181" fontId="23" fillId="0" borderId="0" xfId="294" applyNumberFormat="1" applyFont="1" applyFill="1"/>
    <xf numFmtId="181" fontId="23" fillId="0" borderId="0" xfId="294" applyNumberFormat="1" applyFont="1" applyFill="1" applyBorder="1"/>
    <xf numFmtId="181" fontId="23" fillId="0" borderId="0" xfId="294" applyNumberFormat="1" applyFont="1" applyAlignment="1">
      <alignment horizontal="center"/>
    </xf>
    <xf numFmtId="0" fontId="25" fillId="0" borderId="0" xfId="8300" quotePrefix="1" applyFont="1" applyFill="1" applyAlignment="1">
      <alignment horizontal="center"/>
    </xf>
    <xf numFmtId="44" fontId="119" fillId="0" borderId="0" xfId="8300" applyNumberFormat="1"/>
    <xf numFmtId="0" fontId="23" fillId="0" borderId="0" xfId="8300" applyFont="1" applyFill="1"/>
    <xf numFmtId="10" fontId="0" fillId="0" borderId="0" xfId="294" applyNumberFormat="1" applyFont="1"/>
    <xf numFmtId="0" fontId="119" fillId="0" borderId="0" xfId="8300" applyAlignment="1">
      <alignment horizontal="center"/>
    </xf>
    <xf numFmtId="43" fontId="119" fillId="0" borderId="0" xfId="8300" applyNumberFormat="1"/>
    <xf numFmtId="10" fontId="119" fillId="0" borderId="0" xfId="8300" applyNumberFormat="1"/>
    <xf numFmtId="43" fontId="0" fillId="0" borderId="0" xfId="0" applyNumberFormat="1" applyFill="1"/>
    <xf numFmtId="0" fontId="120" fillId="0" borderId="0" xfId="0" applyFont="1" applyFill="1" applyBorder="1" applyAlignment="1">
      <alignment horizontal="left"/>
    </xf>
    <xf numFmtId="49" fontId="0" fillId="0" borderId="0" xfId="0" applyNumberFormat="1" applyFill="1"/>
    <xf numFmtId="43" fontId="122" fillId="0" borderId="0" xfId="107" applyFont="1" applyFill="1" applyAlignment="1">
      <alignment vertical="top"/>
    </xf>
    <xf numFmtId="49" fontId="121" fillId="0" borderId="0" xfId="0" applyNumberFormat="1" applyFont="1" applyFill="1" applyAlignment="1">
      <alignment horizontal="right" vertical="top"/>
    </xf>
    <xf numFmtId="187" fontId="23" fillId="0" borderId="0" xfId="0" applyNumberFormat="1" applyFont="1" applyAlignment="1">
      <alignment horizontal="left"/>
    </xf>
    <xf numFmtId="39" fontId="23" fillId="0" borderId="0" xfId="5" applyNumberFormat="1" applyFont="1" applyFill="1"/>
    <xf numFmtId="43" fontId="23" fillId="0" borderId="0" xfId="0" applyNumberFormat="1" applyFont="1"/>
    <xf numFmtId="187" fontId="23" fillId="0" borderId="0" xfId="0" applyNumberFormat="1" applyFont="1" applyFill="1" applyAlignment="1">
      <alignment horizontal="left"/>
    </xf>
    <xf numFmtId="0" fontId="123" fillId="0" borderId="0" xfId="8301" applyFill="1"/>
    <xf numFmtId="0" fontId="123" fillId="0" borderId="0" xfId="8301"/>
    <xf numFmtId="0" fontId="19" fillId="0" borderId="0" xfId="8301" applyFont="1" applyFill="1" applyAlignment="1">
      <alignment horizontal="right"/>
    </xf>
    <xf numFmtId="0" fontId="19" fillId="0" borderId="0" xfId="8301" applyFont="1" applyFill="1"/>
    <xf numFmtId="0" fontId="19" fillId="0" borderId="54" xfId="8301" quotePrefix="1" applyFont="1" applyFill="1" applyBorder="1" applyAlignment="1">
      <alignment horizontal="right"/>
    </xf>
    <xf numFmtId="0" fontId="19" fillId="0" borderId="0" xfId="8301" applyFont="1" applyFill="1" applyAlignment="1" applyProtection="1">
      <alignment horizontal="centerContinuous"/>
      <protection locked="0"/>
    </xf>
    <xf numFmtId="0" fontId="19" fillId="0" borderId="0" xfId="8301" applyFont="1" applyFill="1" applyAlignment="1">
      <alignment horizontal="centerContinuous"/>
    </xf>
    <xf numFmtId="15" fontId="19" fillId="0" borderId="0" xfId="8301" applyNumberFormat="1" applyFont="1" applyFill="1" applyAlignment="1">
      <alignment horizontal="centerContinuous"/>
    </xf>
    <xf numFmtId="18" fontId="19" fillId="0" borderId="0" xfId="8301" applyNumberFormat="1" applyFont="1" applyFill="1" applyAlignment="1">
      <alignment horizontal="centerContinuous"/>
    </xf>
    <xf numFmtId="0" fontId="19" fillId="0" borderId="0" xfId="8301" applyFont="1" applyFill="1" applyProtection="1">
      <protection locked="0"/>
    </xf>
    <xf numFmtId="0" fontId="19" fillId="0" borderId="39" xfId="8301" applyFont="1" applyFill="1" applyBorder="1" applyAlignment="1" applyProtection="1">
      <alignment horizontal="center"/>
      <protection locked="0"/>
    </xf>
    <xf numFmtId="0" fontId="19" fillId="0" borderId="39" xfId="8301" applyFont="1" applyFill="1" applyBorder="1" applyAlignment="1">
      <alignment horizontal="center"/>
    </xf>
    <xf numFmtId="0" fontId="19" fillId="0" borderId="76" xfId="8301" applyFont="1" applyFill="1" applyBorder="1" applyAlignment="1">
      <alignment horizontal="centerContinuous" vertical="center"/>
    </xf>
    <xf numFmtId="0" fontId="19" fillId="0" borderId="77" xfId="8301" applyFont="1" applyFill="1" applyBorder="1" applyAlignment="1">
      <alignment horizontal="centerContinuous" vertical="center"/>
    </xf>
    <xf numFmtId="0" fontId="19" fillId="0" borderId="78" xfId="8301" applyFont="1" applyFill="1" applyBorder="1" applyAlignment="1">
      <alignment horizontal="centerContinuous" vertical="center"/>
    </xf>
    <xf numFmtId="0" fontId="19" fillId="0" borderId="15" xfId="8301" applyFont="1" applyFill="1" applyBorder="1" applyAlignment="1">
      <alignment horizontal="center"/>
    </xf>
    <xf numFmtId="0" fontId="19" fillId="0" borderId="41" xfId="8301" applyFont="1" applyFill="1" applyBorder="1" applyAlignment="1" applyProtection="1">
      <alignment horizontal="center"/>
      <protection locked="0"/>
    </xf>
    <xf numFmtId="0" fontId="19" fillId="0" borderId="41" xfId="8301" applyFont="1" applyFill="1" applyBorder="1" applyAlignment="1">
      <alignment horizontal="center"/>
    </xf>
    <xf numFmtId="0" fontId="19" fillId="0" borderId="16" xfId="8301" applyFont="1" applyFill="1" applyBorder="1" applyAlignment="1">
      <alignment horizontal="center" wrapText="1"/>
    </xf>
    <xf numFmtId="0" fontId="19" fillId="0" borderId="79" xfId="8301" applyFont="1" applyFill="1" applyBorder="1" applyAlignment="1">
      <alignment horizontal="center"/>
    </xf>
    <xf numFmtId="0" fontId="19" fillId="0" borderId="17" xfId="8301" applyFont="1" applyFill="1" applyBorder="1" applyAlignment="1">
      <alignment horizontal="center" wrapText="1"/>
    </xf>
    <xf numFmtId="0" fontId="19" fillId="0" borderId="17" xfId="8301" applyFont="1" applyFill="1" applyBorder="1" applyAlignment="1">
      <alignment horizontal="center"/>
    </xf>
    <xf numFmtId="0" fontId="19" fillId="0" borderId="80" xfId="8301" applyFont="1" applyFill="1" applyBorder="1" applyAlignment="1" applyProtection="1">
      <alignment horizontal="center"/>
      <protection locked="0"/>
    </xf>
    <xf numFmtId="0" fontId="19" fillId="0" borderId="80" xfId="8301" applyFont="1" applyFill="1" applyBorder="1"/>
    <xf numFmtId="0" fontId="19" fillId="0" borderId="18" xfId="8301" applyFont="1" applyFill="1" applyBorder="1" applyAlignment="1">
      <alignment horizontal="center"/>
    </xf>
    <xf numFmtId="0" fontId="19" fillId="0" borderId="81" xfId="8301" applyFont="1" applyFill="1" applyBorder="1" applyAlignment="1">
      <alignment horizontal="center"/>
    </xf>
    <xf numFmtId="0" fontId="19" fillId="0" borderId="20" xfId="8301" applyFont="1" applyFill="1" applyBorder="1" applyAlignment="1">
      <alignment horizontal="center"/>
    </xf>
    <xf numFmtId="0" fontId="21" fillId="0" borderId="0" xfId="8301" applyFont="1" applyFill="1" applyAlignment="1">
      <alignment horizontal="center"/>
    </xf>
    <xf numFmtId="0" fontId="21" fillId="0" borderId="82" xfId="8301" applyFont="1" applyFill="1" applyBorder="1" applyAlignment="1">
      <alignment horizontal="left"/>
    </xf>
    <xf numFmtId="0" fontId="21" fillId="0" borderId="0" xfId="8301" applyFont="1" applyFill="1"/>
    <xf numFmtId="0" fontId="21" fillId="0" borderId="39" xfId="8301" applyFont="1" applyFill="1" applyBorder="1" applyAlignment="1">
      <alignment horizontal="center"/>
    </xf>
    <xf numFmtId="0" fontId="21" fillId="0" borderId="39" xfId="8301" applyFont="1" applyBorder="1"/>
    <xf numFmtId="204" fontId="21" fillId="0" borderId="83" xfId="8301" applyNumberFormat="1" applyFont="1" applyFill="1" applyBorder="1" applyProtection="1">
      <protection locked="0"/>
    </xf>
    <xf numFmtId="204" fontId="21" fillId="0" borderId="84" xfId="8301" applyNumberFormat="1" applyFont="1" applyFill="1" applyBorder="1" applyProtection="1">
      <protection locked="0"/>
    </xf>
    <xf numFmtId="204" fontId="21" fillId="0" borderId="85" xfId="8301" applyNumberFormat="1" applyFont="1" applyFill="1" applyBorder="1" applyProtection="1">
      <protection locked="0"/>
    </xf>
    <xf numFmtId="204" fontId="21" fillId="0" borderId="86" xfId="8301" applyNumberFormat="1" applyFont="1" applyFill="1" applyBorder="1" applyAlignment="1" applyProtection="1">
      <alignment horizontal="center"/>
      <protection locked="0"/>
    </xf>
    <xf numFmtId="204" fontId="21" fillId="0" borderId="84" xfId="8301" applyNumberFormat="1" applyFont="1" applyFill="1" applyBorder="1" applyAlignment="1" applyProtection="1">
      <alignment horizontal="center"/>
      <protection locked="0"/>
    </xf>
    <xf numFmtId="204" fontId="21" fillId="0" borderId="87" xfId="8301" applyNumberFormat="1" applyFont="1" applyFill="1" applyBorder="1" applyAlignment="1" applyProtection="1">
      <alignment horizontal="center"/>
      <protection locked="0"/>
    </xf>
    <xf numFmtId="204" fontId="21" fillId="0" borderId="39" xfId="8301" applyNumberFormat="1" applyFont="1" applyFill="1" applyBorder="1" applyProtection="1">
      <protection locked="0"/>
    </xf>
    <xf numFmtId="0" fontId="21" fillId="0" borderId="41" xfId="8301" applyFont="1" applyFill="1" applyBorder="1" applyAlignment="1">
      <alignment horizontal="center"/>
    </xf>
    <xf numFmtId="0" fontId="21" fillId="0" borderId="41" xfId="8301" applyFont="1" applyFill="1" applyBorder="1" applyAlignment="1">
      <alignment horizontal="left" indent="1"/>
    </xf>
    <xf numFmtId="42" fontId="21" fillId="0" borderId="89" xfId="8302" applyNumberFormat="1" applyFont="1" applyFill="1" applyBorder="1" applyProtection="1">
      <protection locked="0"/>
    </xf>
    <xf numFmtId="42" fontId="21" fillId="0" borderId="90" xfId="8302" applyNumberFormat="1" applyFont="1" applyFill="1" applyBorder="1" applyProtection="1">
      <protection locked="0"/>
    </xf>
    <xf numFmtId="42" fontId="21" fillId="0" borderId="91" xfId="8302" applyNumberFormat="1" applyFont="1" applyFill="1" applyBorder="1" applyProtection="1">
      <protection locked="0"/>
    </xf>
    <xf numFmtId="42" fontId="21" fillId="0" borderId="41" xfId="8302" applyNumberFormat="1" applyFont="1" applyFill="1" applyBorder="1" applyProtection="1">
      <protection locked="0"/>
    </xf>
    <xf numFmtId="41" fontId="21" fillId="0" borderId="89" xfId="8302" applyNumberFormat="1" applyFont="1" applyFill="1" applyBorder="1" applyProtection="1">
      <protection locked="0"/>
    </xf>
    <xf numFmtId="41" fontId="21" fillId="0" borderId="90" xfId="8302" applyNumberFormat="1" applyFont="1" applyFill="1" applyBorder="1" applyProtection="1">
      <protection locked="0"/>
    </xf>
    <xf numFmtId="41" fontId="21" fillId="0" borderId="91" xfId="8302" applyNumberFormat="1" applyFont="1" applyFill="1" applyBorder="1" applyProtection="1">
      <protection locked="0"/>
    </xf>
    <xf numFmtId="41" fontId="21" fillId="0" borderId="41" xfId="8302" applyNumberFormat="1" applyFont="1" applyFill="1" applyBorder="1" applyProtection="1">
      <protection locked="0"/>
    </xf>
    <xf numFmtId="0" fontId="21" fillId="0" borderId="92" xfId="8301" applyFont="1" applyFill="1" applyBorder="1" applyAlignment="1">
      <alignment horizontal="center"/>
    </xf>
    <xf numFmtId="0" fontId="21" fillId="0" borderId="92" xfId="8301" applyFont="1" applyFill="1" applyBorder="1" applyAlignment="1">
      <alignment horizontal="left" indent="1"/>
    </xf>
    <xf numFmtId="41" fontId="21" fillId="0" borderId="94" xfId="8302" applyNumberFormat="1" applyFont="1" applyFill="1" applyBorder="1" applyProtection="1">
      <protection locked="0"/>
    </xf>
    <xf numFmtId="41" fontId="21" fillId="0" borderId="95" xfId="8302" applyNumberFormat="1" applyFont="1" applyFill="1" applyBorder="1" applyProtection="1">
      <protection locked="0"/>
    </xf>
    <xf numFmtId="41" fontId="21" fillId="0" borderId="96" xfId="8302" applyNumberFormat="1" applyFont="1" applyFill="1" applyBorder="1" applyProtection="1">
      <protection locked="0"/>
    </xf>
    <xf numFmtId="41" fontId="21" fillId="0" borderId="92" xfId="8302" applyNumberFormat="1" applyFont="1" applyFill="1" applyBorder="1" applyProtection="1">
      <protection locked="0"/>
    </xf>
    <xf numFmtId="0" fontId="21" fillId="0" borderId="41" xfId="8301" applyFont="1" applyFill="1" applyBorder="1" applyAlignment="1">
      <alignment horizontal="left"/>
    </xf>
    <xf numFmtId="42" fontId="21" fillId="0" borderId="41" xfId="8303" applyNumberFormat="1" applyFont="1" applyFill="1" applyBorder="1" applyProtection="1">
      <protection locked="0"/>
    </xf>
    <xf numFmtId="0" fontId="21" fillId="0" borderId="40" xfId="8301" applyFont="1" applyFill="1" applyBorder="1" applyAlignment="1">
      <alignment horizontal="center"/>
    </xf>
    <xf numFmtId="0" fontId="21" fillId="0" borderId="40" xfId="8301" applyFont="1" applyFill="1" applyBorder="1"/>
    <xf numFmtId="41" fontId="21" fillId="0" borderId="97" xfId="8303" applyNumberFormat="1" applyFont="1" applyFill="1" applyBorder="1" applyProtection="1">
      <protection locked="0"/>
    </xf>
    <xf numFmtId="41" fontId="21" fillId="0" borderId="98" xfId="8303" applyNumberFormat="1" applyFont="1" applyFill="1" applyBorder="1" applyProtection="1">
      <protection locked="0"/>
    </xf>
    <xf numFmtId="164" fontId="21" fillId="0" borderId="99" xfId="8303" applyNumberFormat="1" applyFont="1" applyFill="1" applyBorder="1" applyProtection="1">
      <protection locked="0"/>
    </xf>
    <xf numFmtId="164" fontId="21" fillId="0" borderId="100" xfId="8303" applyNumberFormat="1" applyFont="1" applyFill="1" applyBorder="1" applyProtection="1">
      <protection locked="0"/>
    </xf>
    <xf numFmtId="164" fontId="21" fillId="0" borderId="98" xfId="8303" applyNumberFormat="1" applyFont="1" applyFill="1" applyBorder="1" applyProtection="1">
      <protection locked="0"/>
    </xf>
    <xf numFmtId="164" fontId="21" fillId="0" borderId="101" xfId="8303" applyNumberFormat="1" applyFont="1" applyFill="1" applyBorder="1" applyProtection="1">
      <protection locked="0"/>
    </xf>
    <xf numFmtId="164" fontId="21" fillId="0" borderId="40" xfId="8303" applyNumberFormat="1" applyFont="1" applyFill="1" applyBorder="1" applyProtection="1">
      <protection locked="0"/>
    </xf>
    <xf numFmtId="164" fontId="21" fillId="0" borderId="0" xfId="8303" applyNumberFormat="1" applyFont="1" applyFill="1" applyBorder="1" applyProtection="1">
      <protection locked="0"/>
    </xf>
    <xf numFmtId="0" fontId="21" fillId="0" borderId="0" xfId="8301" applyFont="1"/>
    <xf numFmtId="188" fontId="21" fillId="0" borderId="0" xfId="8303" applyNumberFormat="1" applyFont="1" applyFill="1" applyBorder="1" applyProtection="1">
      <protection locked="0"/>
    </xf>
    <xf numFmtId="168" fontId="21" fillId="0" borderId="0" xfId="8302" applyNumberFormat="1" applyFont="1" applyFill="1" applyBorder="1" applyProtection="1">
      <protection locked="0"/>
    </xf>
    <xf numFmtId="204" fontId="21" fillId="0" borderId="0" xfId="8301" applyNumberFormat="1" applyFont="1" applyFill="1" applyBorder="1" applyProtection="1">
      <protection locked="0"/>
    </xf>
    <xf numFmtId="204" fontId="21" fillId="0" borderId="0" xfId="8301" applyNumberFormat="1" applyFont="1" applyFill="1" applyBorder="1" applyAlignment="1" applyProtection="1">
      <alignment vertical="center"/>
      <protection locked="0"/>
    </xf>
    <xf numFmtId="168" fontId="21" fillId="0" borderId="0" xfId="8302" applyNumberFormat="1" applyFont="1" applyFill="1" applyBorder="1" applyAlignment="1" applyProtection="1">
      <alignment vertical="center"/>
      <protection locked="0"/>
    </xf>
    <xf numFmtId="0" fontId="21" fillId="0" borderId="0" xfId="8301" applyFont="1" applyAlignment="1">
      <alignment vertical="top"/>
    </xf>
    <xf numFmtId="0" fontId="21" fillId="0" borderId="0" xfId="8301" applyFont="1" applyFill="1" applyBorder="1"/>
    <xf numFmtId="168" fontId="21" fillId="0" borderId="0" xfId="8302" applyNumberFormat="1" applyFont="1" applyFill="1" applyBorder="1"/>
    <xf numFmtId="0" fontId="21" fillId="0" borderId="0" xfId="8301" applyFont="1" applyBorder="1"/>
    <xf numFmtId="168" fontId="21" fillId="0" borderId="0" xfId="8301" applyNumberFormat="1" applyFont="1" applyBorder="1"/>
    <xf numFmtId="0" fontId="124" fillId="0" borderId="0" xfId="8301" applyFont="1"/>
    <xf numFmtId="0" fontId="19" fillId="0" borderId="0" xfId="8301" quotePrefix="1" applyFont="1" applyFill="1" applyBorder="1" applyAlignment="1">
      <alignment horizontal="right"/>
    </xf>
    <xf numFmtId="0" fontId="19" fillId="0" borderId="0" xfId="8301" applyFont="1" applyFill="1" applyBorder="1" applyAlignment="1" applyProtection="1">
      <alignment horizontal="center"/>
      <protection locked="0"/>
    </xf>
    <xf numFmtId="0" fontId="19" fillId="0" borderId="82" xfId="8301" applyFont="1" applyFill="1" applyBorder="1"/>
    <xf numFmtId="0" fontId="19" fillId="0" borderId="0" xfId="8301" applyFont="1" applyFill="1" applyBorder="1" applyAlignment="1">
      <alignment horizontal="center"/>
    </xf>
    <xf numFmtId="204" fontId="21" fillId="0" borderId="13" xfId="8301" applyNumberFormat="1" applyFont="1" applyFill="1" applyBorder="1" applyProtection="1">
      <protection locked="0"/>
    </xf>
    <xf numFmtId="204" fontId="21" fillId="0" borderId="14" xfId="8301" applyNumberFormat="1" applyFont="1" applyFill="1" applyBorder="1" applyProtection="1">
      <protection locked="0"/>
    </xf>
    <xf numFmtId="204" fontId="21" fillId="0" borderId="15" xfId="8301" applyNumberFormat="1" applyFont="1" applyFill="1" applyBorder="1" applyProtection="1">
      <protection locked="0"/>
    </xf>
    <xf numFmtId="204" fontId="21" fillId="0" borderId="14" xfId="8301" applyNumberFormat="1" applyFont="1" applyFill="1" applyBorder="1" applyAlignment="1" applyProtection="1">
      <alignment horizontal="center"/>
      <protection locked="0"/>
    </xf>
    <xf numFmtId="42" fontId="21" fillId="0" borderId="0" xfId="8302" applyNumberFormat="1" applyFont="1" applyFill="1" applyBorder="1" applyProtection="1">
      <protection locked="0"/>
    </xf>
    <xf numFmtId="42" fontId="21" fillId="0" borderId="17" xfId="8302" applyNumberFormat="1" applyFont="1" applyFill="1" applyBorder="1" applyProtection="1">
      <protection locked="0"/>
    </xf>
    <xf numFmtId="41" fontId="21" fillId="0" borderId="17" xfId="8302" applyNumberFormat="1" applyFont="1" applyFill="1" applyBorder="1" applyProtection="1">
      <protection locked="0"/>
    </xf>
    <xf numFmtId="41" fontId="21" fillId="0" borderId="0" xfId="8302" applyNumberFormat="1" applyFont="1" applyFill="1" applyBorder="1" applyProtection="1">
      <protection locked="0"/>
    </xf>
    <xf numFmtId="41" fontId="21" fillId="0" borderId="11" xfId="8302" applyNumberFormat="1" applyFont="1" applyFill="1" applyBorder="1" applyProtection="1">
      <protection locked="0"/>
    </xf>
    <xf numFmtId="41" fontId="21" fillId="0" borderId="21" xfId="8302" applyNumberFormat="1" applyFont="1" applyFill="1" applyBorder="1" applyProtection="1">
      <protection locked="0"/>
    </xf>
    <xf numFmtId="42" fontId="21" fillId="0" borderId="17" xfId="8303" applyNumberFormat="1" applyFont="1" applyFill="1" applyBorder="1" applyProtection="1">
      <protection locked="0"/>
    </xf>
    <xf numFmtId="42" fontId="21" fillId="0" borderId="0" xfId="8303" applyNumberFormat="1" applyFont="1" applyFill="1" applyBorder="1" applyProtection="1">
      <protection locked="0"/>
    </xf>
    <xf numFmtId="0" fontId="21" fillId="0" borderId="40" xfId="8301" applyFont="1" applyBorder="1"/>
    <xf numFmtId="164" fontId="21" fillId="0" borderId="24" xfId="8303" applyNumberFormat="1" applyFont="1" applyFill="1" applyBorder="1" applyProtection="1">
      <protection locked="0"/>
    </xf>
    <xf numFmtId="164" fontId="21" fillId="0" borderId="25" xfId="8303" applyNumberFormat="1" applyFont="1" applyFill="1" applyBorder="1" applyProtection="1">
      <protection locked="0"/>
    </xf>
    <xf numFmtId="164" fontId="21" fillId="0" borderId="26" xfId="8303" applyNumberFormat="1" applyFont="1" applyFill="1" applyBorder="1" applyProtection="1">
      <protection locked="0"/>
    </xf>
    <xf numFmtId="0" fontId="68" fillId="0" borderId="0" xfId="8301" applyFont="1" applyFill="1"/>
    <xf numFmtId="0" fontId="21" fillId="0" borderId="0" xfId="6924" applyFont="1" applyFill="1" applyAlignment="1">
      <alignment horizontal="left" indent="1"/>
    </xf>
    <xf numFmtId="42" fontId="21" fillId="0" borderId="0" xfId="0" applyNumberFormat="1" applyFont="1" applyFill="1"/>
    <xf numFmtId="42" fontId="23" fillId="0" borderId="0" xfId="174" applyNumberFormat="1" applyFont="1" applyFill="1" applyBorder="1"/>
    <xf numFmtId="0" fontId="23" fillId="0" borderId="0" xfId="174" applyFont="1" applyFill="1" applyBorder="1" applyAlignment="1">
      <alignment horizontal="center"/>
    </xf>
    <xf numFmtId="0" fontId="25" fillId="0" borderId="0" xfId="174" applyNumberFormat="1" applyFont="1" applyFill="1" applyBorder="1" applyAlignment="1">
      <alignment horizontal="center"/>
    </xf>
    <xf numFmtId="0" fontId="25" fillId="0" borderId="0" xfId="174" applyNumberFormat="1" applyFont="1" applyFill="1" applyBorder="1"/>
    <xf numFmtId="10" fontId="23" fillId="0" borderId="11" xfId="174" applyNumberFormat="1" applyFont="1" applyFill="1" applyBorder="1"/>
    <xf numFmtId="164" fontId="0" fillId="0" borderId="0" xfId="0" applyNumberFormat="1"/>
    <xf numFmtId="41" fontId="0" fillId="0" borderId="0" xfId="0" applyNumberFormat="1"/>
    <xf numFmtId="2" fontId="0" fillId="0" borderId="0" xfId="0" applyNumberFormat="1"/>
    <xf numFmtId="15" fontId="0" fillId="0" borderId="0" xfId="0" applyNumberFormat="1"/>
    <xf numFmtId="18" fontId="0" fillId="0" borderId="0" xfId="0" applyNumberFormat="1"/>
    <xf numFmtId="0" fontId="19" fillId="0" borderId="0" xfId="3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14" fontId="0" fillId="0" borderId="0" xfId="0" applyNumberFormat="1" applyFill="1"/>
    <xf numFmtId="42" fontId="0" fillId="0" borderId="0" xfId="0" applyNumberFormat="1" applyFill="1"/>
    <xf numFmtId="0" fontId="21" fillId="0" borderId="0" xfId="0" applyFont="1" applyFill="1" applyBorder="1" applyAlignment="1">
      <alignment horizontal="left" indent="1"/>
    </xf>
    <xf numFmtId="41" fontId="0" fillId="0" borderId="0" xfId="0" applyNumberFormat="1" applyFill="1"/>
    <xf numFmtId="42" fontId="21" fillId="0" borderId="0" xfId="1" applyNumberFormat="1" applyFont="1" applyFill="1" applyBorder="1"/>
    <xf numFmtId="42" fontId="21" fillId="0" borderId="0" xfId="372" applyNumberFormat="1" applyFont="1" applyFill="1" applyBorder="1"/>
    <xf numFmtId="0" fontId="21" fillId="0" borderId="0" xfId="0" applyFont="1" applyFill="1" applyBorder="1"/>
    <xf numFmtId="164" fontId="0" fillId="0" borderId="0" xfId="0" applyNumberFormat="1" applyFill="1"/>
    <xf numFmtId="9" fontId="21" fillId="0" borderId="0" xfId="338" applyFont="1" applyFill="1"/>
    <xf numFmtId="164" fontId="21" fillId="0" borderId="0" xfId="1" applyNumberFormat="1" applyFont="1" applyFill="1"/>
    <xf numFmtId="37" fontId="0" fillId="0" borderId="0" xfId="0" applyNumberFormat="1" applyFill="1"/>
    <xf numFmtId="165" fontId="21" fillId="0" borderId="0" xfId="0" applyNumberFormat="1" applyFont="1" applyFill="1"/>
    <xf numFmtId="0" fontId="16" fillId="0" borderId="0" xfId="0" applyFont="1" applyFill="1" applyAlignment="1">
      <alignment horizontal="centerContinuous"/>
    </xf>
    <xf numFmtId="43" fontId="23" fillId="0" borderId="0" xfId="6" applyFill="1"/>
    <xf numFmtId="43" fontId="23" fillId="0" borderId="0" xfId="6" applyFont="1" applyFill="1" applyBorder="1" applyAlignment="1">
      <alignment horizontal="center"/>
    </xf>
    <xf numFmtId="43" fontId="23" fillId="0" borderId="11" xfId="6" applyFill="1" applyBorder="1" applyAlignment="1">
      <alignment horizontal="center"/>
    </xf>
    <xf numFmtId="4" fontId="0" fillId="0" borderId="0" xfId="0" applyNumberFormat="1" applyFill="1"/>
    <xf numFmtId="43" fontId="0" fillId="0" borderId="0" xfId="1" applyFont="1" applyFill="1"/>
    <xf numFmtId="168" fontId="0" fillId="0" borderId="0" xfId="0" applyNumberFormat="1" applyFill="1"/>
    <xf numFmtId="17" fontId="45" fillId="84" borderId="12" xfId="0" applyNumberFormat="1" applyFont="1" applyFill="1" applyBorder="1" applyAlignment="1">
      <alignment horizontal="center"/>
    </xf>
    <xf numFmtId="39" fontId="25" fillId="0" borderId="0" xfId="120" applyNumberFormat="1" applyFont="1" applyFill="1"/>
    <xf numFmtId="9" fontId="23" fillId="0" borderId="0" xfId="294" applyNumberFormat="1" applyFont="1" applyFill="1" applyAlignment="1">
      <alignment horizontal="center"/>
    </xf>
    <xf numFmtId="43" fontId="23" fillId="0" borderId="0" xfId="0" applyNumberFormat="1" applyFont="1" applyAlignment="1">
      <alignment horizontal="center"/>
    </xf>
    <xf numFmtId="39" fontId="23" fillId="0" borderId="0" xfId="0" applyNumberFormat="1" applyFont="1"/>
    <xf numFmtId="44" fontId="23" fillId="0" borderId="0" xfId="120" applyNumberFormat="1" applyFont="1" applyFill="1"/>
    <xf numFmtId="167" fontId="23" fillId="0" borderId="16" xfId="174" applyNumberFormat="1" applyFont="1" applyFill="1" applyBorder="1"/>
    <xf numFmtId="37" fontId="23" fillId="0" borderId="0" xfId="174" applyNumberFormat="1" applyFont="1" applyFill="1" applyBorder="1"/>
    <xf numFmtId="0" fontId="23" fillId="0" borderId="0" xfId="174" applyFont="1" applyFill="1" applyBorder="1"/>
    <xf numFmtId="37" fontId="23" fillId="0" borderId="17" xfId="174" applyNumberFormat="1" applyFont="1" applyFill="1" applyBorder="1"/>
    <xf numFmtId="37" fontId="47" fillId="0" borderId="0" xfId="174" applyNumberFormat="1" applyFont="1" applyFill="1" applyBorder="1" applyAlignment="1">
      <alignment horizontal="right"/>
    </xf>
    <xf numFmtId="0" fontId="44" fillId="0" borderId="0" xfId="174" applyFont="1" applyFill="1" applyBorder="1"/>
    <xf numFmtId="0" fontId="23" fillId="0" borderId="17" xfId="174" applyFont="1" applyFill="1" applyBorder="1"/>
    <xf numFmtId="10" fontId="23" fillId="0" borderId="0" xfId="174" applyNumberFormat="1" applyFont="1" applyFill="1" applyBorder="1"/>
    <xf numFmtId="6" fontId="47" fillId="0" borderId="0" xfId="174" applyNumberFormat="1" applyFont="1" applyFill="1"/>
    <xf numFmtId="6" fontId="25" fillId="0" borderId="0" xfId="174" applyNumberFormat="1" applyFont="1" applyFill="1"/>
    <xf numFmtId="0" fontId="77" fillId="0" borderId="0" xfId="174" applyFont="1" applyFill="1" applyBorder="1" applyAlignment="1">
      <alignment horizontal="right"/>
    </xf>
    <xf numFmtId="167" fontId="23" fillId="0" borderId="0" xfId="174" applyNumberFormat="1" applyFont="1" applyFill="1"/>
    <xf numFmtId="167" fontId="23" fillId="0" borderId="0" xfId="174" applyNumberFormat="1" applyFont="1" applyFill="1" applyBorder="1" applyAlignment="1">
      <alignment horizontal="center"/>
    </xf>
    <xf numFmtId="37" fontId="28" fillId="0" borderId="0" xfId="174" applyNumberFormat="1" applyFont="1" applyFill="1" applyBorder="1"/>
    <xf numFmtId="0" fontId="28" fillId="0" borderId="0" xfId="174" applyFont="1" applyFill="1" applyBorder="1"/>
    <xf numFmtId="10" fontId="28" fillId="0" borderId="0" xfId="174" applyNumberFormat="1" applyFont="1" applyFill="1" applyBorder="1" applyAlignment="1">
      <alignment horizontal="right"/>
    </xf>
    <xf numFmtId="37" fontId="28" fillId="0" borderId="0" xfId="174" applyNumberFormat="1" applyFont="1" applyFill="1"/>
    <xf numFmtId="37" fontId="28" fillId="0" borderId="11" xfId="174" applyNumberFormat="1" applyFont="1" applyFill="1" applyBorder="1"/>
    <xf numFmtId="37" fontId="23" fillId="0" borderId="0" xfId="174" applyNumberFormat="1" applyFont="1" applyFill="1"/>
    <xf numFmtId="0" fontId="23" fillId="0" borderId="0" xfId="174" applyFont="1" applyFill="1"/>
    <xf numFmtId="167" fontId="23" fillId="0" borderId="24" xfId="174" applyNumberFormat="1" applyFont="1" applyFill="1" applyBorder="1"/>
    <xf numFmtId="37" fontId="23" fillId="0" borderId="25" xfId="174" applyNumberFormat="1" applyFont="1" applyFill="1" applyBorder="1"/>
    <xf numFmtId="0" fontId="23" fillId="0" borderId="25" xfId="174" applyFont="1" applyFill="1" applyBorder="1"/>
    <xf numFmtId="41" fontId="126" fillId="0" borderId="25" xfId="174" applyNumberFormat="1" applyFont="1" applyFill="1" applyBorder="1"/>
    <xf numFmtId="41" fontId="126" fillId="0" borderId="26" xfId="174" applyNumberFormat="1" applyFont="1" applyFill="1" applyBorder="1"/>
    <xf numFmtId="0" fontId="23" fillId="0" borderId="0" xfId="6823"/>
    <xf numFmtId="42" fontId="23" fillId="0" borderId="0" xfId="6823" applyNumberFormat="1"/>
    <xf numFmtId="37" fontId="25" fillId="0" borderId="0" xfId="174" applyNumberFormat="1" applyFont="1" applyFill="1" applyBorder="1" applyAlignment="1">
      <alignment horizontal="right"/>
    </xf>
    <xf numFmtId="0" fontId="25" fillId="0" borderId="0" xfId="174" applyFont="1" applyFill="1" applyBorder="1" applyAlignment="1">
      <alignment horizontal="centerContinuous" vertical="center"/>
    </xf>
    <xf numFmtId="4" fontId="23" fillId="0" borderId="0" xfId="174" applyNumberFormat="1" applyFont="1" applyFill="1"/>
    <xf numFmtId="44" fontId="23" fillId="0" borderId="0" xfId="174" applyNumberFormat="1" applyFont="1" applyFill="1"/>
    <xf numFmtId="2" fontId="23" fillId="0" borderId="0" xfId="174" applyNumberFormat="1" applyFont="1" applyFill="1"/>
    <xf numFmtId="0" fontId="127" fillId="0" borderId="0" xfId="174" applyFont="1" applyFill="1"/>
    <xf numFmtId="42" fontId="21" fillId="0" borderId="94" xfId="8302" applyNumberFormat="1" applyFont="1" applyFill="1" applyBorder="1" applyProtection="1">
      <protection locked="0"/>
    </xf>
    <xf numFmtId="167" fontId="23" fillId="0" borderId="0" xfId="174" applyNumberFormat="1" applyFont="1" applyFill="1" applyBorder="1"/>
    <xf numFmtId="37" fontId="25" fillId="0" borderId="0" xfId="174" applyNumberFormat="1" applyFont="1" applyFill="1" applyBorder="1"/>
    <xf numFmtId="167" fontId="25" fillId="0" borderId="13" xfId="174" applyNumberFormat="1" applyFont="1" applyFill="1" applyBorder="1"/>
    <xf numFmtId="49" fontId="25" fillId="0" borderId="14" xfId="174" applyNumberFormat="1" applyFont="1" applyFill="1" applyBorder="1" applyAlignment="1">
      <alignment horizontal="center"/>
    </xf>
    <xf numFmtId="49" fontId="25" fillId="0" borderId="14" xfId="174" applyNumberFormat="1" applyFont="1" applyFill="1" applyBorder="1"/>
    <xf numFmtId="0" fontId="25" fillId="0" borderId="14" xfId="174" applyFont="1" applyFill="1" applyBorder="1"/>
    <xf numFmtId="10" fontId="25" fillId="0" borderId="14" xfId="174" applyNumberFormat="1" applyFont="1" applyFill="1" applyBorder="1"/>
    <xf numFmtId="49" fontId="25" fillId="0" borderId="15" xfId="174" applyNumberFormat="1" applyFont="1" applyFill="1" applyBorder="1" applyAlignment="1">
      <alignment horizontal="center"/>
    </xf>
    <xf numFmtId="167" fontId="25" fillId="0" borderId="16" xfId="174" applyNumberFormat="1" applyFont="1" applyFill="1" applyBorder="1"/>
    <xf numFmtId="49" fontId="25" fillId="0" borderId="0" xfId="174" applyNumberFormat="1" applyFont="1" applyFill="1" applyBorder="1" applyAlignment="1">
      <alignment horizontal="center"/>
    </xf>
    <xf numFmtId="0" fontId="25" fillId="0" borderId="0" xfId="174" applyFont="1" applyFill="1" applyBorder="1"/>
    <xf numFmtId="10" fontId="25" fillId="0" borderId="0" xfId="174" applyNumberFormat="1" applyFont="1" applyFill="1" applyBorder="1"/>
    <xf numFmtId="49" fontId="25" fillId="0" borderId="17" xfId="174" applyNumberFormat="1" applyFont="1" applyFill="1" applyBorder="1" applyAlignment="1">
      <alignment horizontal="center"/>
    </xf>
    <xf numFmtId="167" fontId="25" fillId="0" borderId="18" xfId="174" applyNumberFormat="1" applyFont="1" applyFill="1" applyBorder="1"/>
    <xf numFmtId="49" fontId="25" fillId="0" borderId="19" xfId="174" applyNumberFormat="1" applyFont="1" applyFill="1" applyBorder="1" applyAlignment="1">
      <alignment horizontal="center"/>
    </xf>
    <xf numFmtId="0" fontId="25" fillId="0" borderId="19" xfId="174" applyFont="1" applyFill="1" applyBorder="1"/>
    <xf numFmtId="0" fontId="27" fillId="0" borderId="19" xfId="174" applyNumberFormat="1" applyFont="1" applyFill="1" applyBorder="1"/>
    <xf numFmtId="0" fontId="47" fillId="0" borderId="19" xfId="174" applyNumberFormat="1" applyFont="1" applyFill="1" applyBorder="1" applyAlignment="1">
      <alignment horizontal="center"/>
    </xf>
    <xf numFmtId="0" fontId="47" fillId="0" borderId="19" xfId="174" applyNumberFormat="1" applyFont="1" applyFill="1" applyBorder="1"/>
    <xf numFmtId="10" fontId="47" fillId="0" borderId="19" xfId="174" applyNumberFormat="1" applyFont="1" applyFill="1" applyBorder="1"/>
    <xf numFmtId="49" fontId="47" fillId="0" borderId="20" xfId="174" applyNumberFormat="1" applyFont="1" applyFill="1" applyBorder="1" applyAlignment="1">
      <alignment horizontal="center"/>
    </xf>
    <xf numFmtId="167" fontId="125" fillId="0" borderId="16" xfId="174" applyNumberFormat="1" applyFont="1" applyFill="1" applyBorder="1" applyAlignment="1">
      <alignment horizontal="right"/>
    </xf>
    <xf numFmtId="0" fontId="27" fillId="0" borderId="0" xfId="174" applyNumberFormat="1" applyFont="1" applyFill="1" applyBorder="1"/>
    <xf numFmtId="0" fontId="125" fillId="0" borderId="0" xfId="174" applyNumberFormat="1" applyFont="1" applyFill="1" applyBorder="1" applyAlignment="1">
      <alignment horizontal="center"/>
    </xf>
    <xf numFmtId="0" fontId="27" fillId="0" borderId="0" xfId="174" applyNumberFormat="1" applyFont="1" applyFill="1" applyBorder="1" applyAlignment="1">
      <alignment horizontal="center"/>
    </xf>
    <xf numFmtId="10" fontId="27" fillId="0" borderId="0" xfId="174" applyNumberFormat="1" applyFont="1" applyFill="1" applyBorder="1"/>
    <xf numFmtId="49" fontId="27" fillId="0" borderId="17" xfId="174" applyNumberFormat="1" applyFont="1" applyFill="1" applyBorder="1" applyAlignment="1">
      <alignment horizontal="center"/>
    </xf>
    <xf numFmtId="167" fontId="25" fillId="0" borderId="16" xfId="174" applyNumberFormat="1" applyFont="1" applyFill="1" applyBorder="1" applyAlignment="1">
      <alignment horizontal="left"/>
    </xf>
    <xf numFmtId="42" fontId="28" fillId="0" borderId="0" xfId="174" applyNumberFormat="1" applyFont="1" applyFill="1" applyBorder="1"/>
    <xf numFmtId="42" fontId="28" fillId="0" borderId="17" xfId="174" applyNumberFormat="1" applyFont="1" applyFill="1" applyBorder="1"/>
    <xf numFmtId="10" fontId="28" fillId="0" borderId="11" xfId="174" applyNumberFormat="1" applyFont="1" applyFill="1" applyBorder="1"/>
    <xf numFmtId="37" fontId="47" fillId="0" borderId="0" xfId="174" applyNumberFormat="1" applyFont="1" applyFill="1" applyBorder="1" applyAlignment="1">
      <alignment horizontal="center"/>
    </xf>
    <xf numFmtId="37" fontId="27" fillId="0" borderId="0" xfId="174" applyNumberFormat="1" applyFont="1" applyFill="1" applyBorder="1" applyAlignment="1">
      <alignment horizontal="center"/>
    </xf>
    <xf numFmtId="37" fontId="47" fillId="0" borderId="17" xfId="174" applyNumberFormat="1" applyFont="1" applyFill="1" applyBorder="1" applyAlignment="1">
      <alignment horizontal="center"/>
    </xf>
    <xf numFmtId="0" fontId="16" fillId="0" borderId="0" xfId="0" applyFont="1" applyAlignment="1">
      <alignment horizontal="centerContinuous"/>
    </xf>
    <xf numFmtId="49" fontId="45" fillId="0" borderId="12" xfId="0" applyNumberFormat="1" applyFont="1" applyFill="1" applyBorder="1" applyAlignment="1">
      <alignment horizontal="left"/>
    </xf>
    <xf numFmtId="0" fontId="0" fillId="0" borderId="53" xfId="0" applyFill="1" applyBorder="1"/>
    <xf numFmtId="0" fontId="0" fillId="0" borderId="51" xfId="0" applyFill="1" applyBorder="1"/>
    <xf numFmtId="0" fontId="0" fillId="0" borderId="50" xfId="0" applyFill="1" applyBorder="1"/>
    <xf numFmtId="17" fontId="45" fillId="0" borderId="12" xfId="0" applyNumberFormat="1" applyFont="1" applyFill="1" applyBorder="1" applyAlignment="1">
      <alignment horizontal="center"/>
    </xf>
    <xf numFmtId="0" fontId="16" fillId="0" borderId="0" xfId="0" applyFont="1" applyFill="1"/>
    <xf numFmtId="10" fontId="23" fillId="0" borderId="0" xfId="107" applyNumberFormat="1" applyFont="1" applyFill="1"/>
    <xf numFmtId="10" fontId="23" fillId="0" borderId="0" xfId="107" applyNumberFormat="1" applyFill="1"/>
    <xf numFmtId="49" fontId="72" fillId="0" borderId="0" xfId="0" applyNumberFormat="1" applyFont="1" applyFill="1" applyBorder="1" applyAlignment="1">
      <alignment horizontal="left" vertical="center" wrapText="1"/>
    </xf>
    <xf numFmtId="186" fontId="72" fillId="0" borderId="0" xfId="0" applyNumberFormat="1" applyFont="1" applyFill="1" applyBorder="1" applyAlignment="1">
      <alignment horizontal="right" vertical="center" wrapText="1"/>
    </xf>
    <xf numFmtId="41" fontId="123" fillId="0" borderId="0" xfId="8301" applyNumberFormat="1"/>
    <xf numFmtId="10" fontId="23" fillId="0" borderId="0" xfId="338" applyNumberFormat="1" applyFont="1" applyFill="1" applyBorder="1"/>
    <xf numFmtId="9" fontId="0" fillId="0" borderId="0" xfId="0" applyNumberFormat="1" applyFill="1"/>
    <xf numFmtId="165" fontId="0" fillId="0" borderId="0" xfId="0" applyNumberFormat="1" applyFill="1"/>
    <xf numFmtId="168" fontId="128" fillId="0" borderId="0" xfId="2" applyNumberFormat="1" applyFont="1" applyFill="1" applyBorder="1"/>
    <xf numFmtId="41" fontId="128" fillId="0" borderId="0" xfId="0" applyNumberFormat="1" applyFont="1" applyFill="1" applyBorder="1"/>
    <xf numFmtId="41" fontId="128" fillId="0" borderId="11" xfId="0" applyNumberFormat="1" applyFont="1" applyFill="1" applyBorder="1"/>
    <xf numFmtId="0" fontId="128" fillId="0" borderId="0" xfId="0" applyFont="1" applyFill="1"/>
    <xf numFmtId="195" fontId="21" fillId="0" borderId="88" xfId="8302" applyNumberFormat="1" applyFont="1" applyFill="1" applyBorder="1" applyProtection="1">
      <protection locked="0"/>
    </xf>
    <xf numFmtId="195" fontId="21" fillId="0" borderId="93" xfId="8302" applyNumberFormat="1" applyFont="1" applyFill="1" applyBorder="1" applyProtection="1">
      <protection locked="0"/>
    </xf>
    <xf numFmtId="9" fontId="21" fillId="0" borderId="88" xfId="8303" applyNumberFormat="1" applyFont="1" applyFill="1" applyBorder="1" applyProtection="1">
      <protection locked="0"/>
    </xf>
    <xf numFmtId="9" fontId="21" fillId="0" borderId="32" xfId="8303" applyNumberFormat="1" applyFont="1" applyFill="1" applyBorder="1" applyProtection="1">
      <protection locked="0"/>
    </xf>
    <xf numFmtId="195" fontId="21" fillId="0" borderId="16" xfId="8302" applyNumberFormat="1" applyFont="1" applyFill="1" applyBorder="1" applyProtection="1">
      <protection locked="0"/>
    </xf>
    <xf numFmtId="10" fontId="21" fillId="0" borderId="16" xfId="8302" applyNumberFormat="1" applyFont="1" applyFill="1" applyBorder="1" applyProtection="1">
      <protection locked="0"/>
    </xf>
    <xf numFmtId="195" fontId="21" fillId="0" borderId="105" xfId="8302" applyNumberFormat="1" applyFont="1" applyFill="1" applyBorder="1" applyProtection="1">
      <protection locked="0"/>
    </xf>
    <xf numFmtId="10" fontId="21" fillId="0" borderId="105" xfId="8302" applyNumberFormat="1" applyFont="1" applyFill="1" applyBorder="1" applyProtection="1">
      <protection locked="0"/>
    </xf>
    <xf numFmtId="9" fontId="21" fillId="0" borderId="16" xfId="8303" applyNumberFormat="1" applyFont="1" applyFill="1" applyBorder="1" applyProtection="1">
      <protection locked="0"/>
    </xf>
    <xf numFmtId="9" fontId="21" fillId="0" borderId="0" xfId="8303" applyNumberFormat="1" applyFont="1" applyFill="1" applyBorder="1" applyProtection="1">
      <protection locked="0"/>
    </xf>
    <xf numFmtId="0" fontId="19" fillId="0" borderId="16" xfId="8301" applyFont="1" applyFill="1" applyBorder="1" applyAlignment="1">
      <alignment horizontal="center"/>
    </xf>
    <xf numFmtId="0" fontId="21" fillId="0" borderId="0" xfId="8301" applyFont="1" applyFill="1" applyAlignment="1">
      <alignment horizontal="left"/>
    </xf>
    <xf numFmtId="0" fontId="21" fillId="0" borderId="39" xfId="8301" applyFont="1" applyFill="1" applyBorder="1"/>
    <xf numFmtId="42" fontId="21" fillId="0" borderId="32" xfId="8302" applyNumberFormat="1" applyFont="1" applyFill="1" applyBorder="1" applyProtection="1">
      <protection locked="0"/>
    </xf>
    <xf numFmtId="10" fontId="21" fillId="0" borderId="90" xfId="8302" applyNumberFormat="1" applyFont="1" applyFill="1" applyBorder="1" applyProtection="1">
      <protection locked="0"/>
    </xf>
    <xf numFmtId="10" fontId="21" fillId="0" borderId="91" xfId="8302" applyNumberFormat="1" applyFont="1" applyFill="1" applyBorder="1" applyProtection="1">
      <protection locked="0"/>
    </xf>
    <xf numFmtId="41" fontId="21" fillId="0" borderId="32" xfId="8303" applyNumberFormat="1" applyFont="1" applyFill="1" applyBorder="1" applyProtection="1">
      <protection locked="0"/>
    </xf>
    <xf numFmtId="41" fontId="21" fillId="0" borderId="89" xfId="8303" applyNumberFormat="1" applyFont="1" applyFill="1" applyBorder="1" applyProtection="1">
      <protection locked="0"/>
    </xf>
    <xf numFmtId="10" fontId="21" fillId="0" borderId="90" xfId="8303" applyNumberFormat="1" applyFont="1" applyFill="1" applyBorder="1" applyProtection="1">
      <protection locked="0"/>
    </xf>
    <xf numFmtId="41" fontId="21" fillId="0" borderId="41" xfId="8303" applyNumberFormat="1" applyFont="1" applyFill="1" applyBorder="1" applyProtection="1">
      <protection locked="0"/>
    </xf>
    <xf numFmtId="41" fontId="21" fillId="0" borderId="31" xfId="8303" applyNumberFormat="1" applyFont="1" applyFill="1" applyBorder="1" applyProtection="1">
      <protection locked="0"/>
    </xf>
    <xf numFmtId="41" fontId="21" fillId="0" borderId="94" xfId="8303" applyNumberFormat="1" applyFont="1" applyFill="1" applyBorder="1" applyProtection="1">
      <protection locked="0"/>
    </xf>
    <xf numFmtId="10" fontId="21" fillId="0" borderId="95" xfId="8303" applyNumberFormat="1" applyFont="1" applyFill="1" applyBorder="1" applyProtection="1">
      <protection locked="0"/>
    </xf>
    <xf numFmtId="10" fontId="21" fillId="0" borderId="96" xfId="8302" applyNumberFormat="1" applyFont="1" applyFill="1" applyBorder="1" applyProtection="1">
      <protection locked="0"/>
    </xf>
    <xf numFmtId="41" fontId="21" fillId="0" borderId="92" xfId="8303" applyNumberFormat="1" applyFont="1" applyFill="1" applyBorder="1" applyProtection="1">
      <protection locked="0"/>
    </xf>
    <xf numFmtId="42" fontId="21" fillId="0" borderId="88" xfId="8303" applyNumberFormat="1" applyFont="1" applyFill="1" applyBorder="1" applyProtection="1">
      <protection locked="0"/>
    </xf>
    <xf numFmtId="42" fontId="21" fillId="0" borderId="89" xfId="8303" applyNumberFormat="1" applyFont="1" applyFill="1" applyBorder="1" applyProtection="1">
      <protection locked="0"/>
    </xf>
    <xf numFmtId="195" fontId="21" fillId="0" borderId="90" xfId="8303" applyNumberFormat="1" applyFont="1" applyFill="1" applyBorder="1" applyProtection="1">
      <protection locked="0"/>
    </xf>
    <xf numFmtId="42" fontId="21" fillId="0" borderId="32" xfId="8303" applyNumberFormat="1" applyFont="1" applyFill="1" applyBorder="1" applyProtection="1">
      <protection locked="0"/>
    </xf>
    <xf numFmtId="195" fontId="21" fillId="0" borderId="91" xfId="8302" applyNumberFormat="1" applyFont="1" applyFill="1" applyBorder="1" applyProtection="1">
      <protection locked="0"/>
    </xf>
    <xf numFmtId="0" fontId="21" fillId="0" borderId="0" xfId="8301" applyFont="1" applyFill="1" applyAlignment="1">
      <alignment vertical="top"/>
    </xf>
    <xf numFmtId="168" fontId="21" fillId="0" borderId="0" xfId="8301" applyNumberFormat="1" applyFont="1" applyFill="1" applyBorder="1"/>
    <xf numFmtId="0" fontId="124" fillId="0" borderId="0" xfId="8301" applyFont="1" applyFill="1"/>
    <xf numFmtId="0" fontId="19" fillId="0" borderId="0" xfId="8301" applyFont="1" applyFill="1" applyBorder="1"/>
    <xf numFmtId="10" fontId="21" fillId="0" borderId="0" xfId="8302" applyNumberFormat="1" applyFont="1" applyFill="1" applyBorder="1" applyProtection="1">
      <protection locked="0"/>
    </xf>
    <xf numFmtId="41" fontId="21" fillId="0" borderId="0" xfId="8303" applyNumberFormat="1" applyFont="1" applyFill="1" applyBorder="1" applyProtection="1">
      <protection locked="0"/>
    </xf>
    <xf numFmtId="42" fontId="21" fillId="0" borderId="102" xfId="8303" applyNumberFormat="1" applyFont="1" applyFill="1" applyBorder="1" applyProtection="1">
      <protection locked="0"/>
    </xf>
    <xf numFmtId="42" fontId="21" fillId="0" borderId="22" xfId="8303" applyNumberFormat="1" applyFont="1" applyFill="1" applyBorder="1" applyProtection="1">
      <protection locked="0"/>
    </xf>
    <xf numFmtId="10" fontId="21" fillId="0" borderId="103" xfId="8303" applyNumberFormat="1" applyFont="1" applyFill="1" applyBorder="1" applyProtection="1">
      <protection locked="0"/>
    </xf>
    <xf numFmtId="10" fontId="21" fillId="0" borderId="22" xfId="8303" applyNumberFormat="1" applyFont="1" applyFill="1" applyBorder="1" applyProtection="1">
      <protection locked="0"/>
    </xf>
    <xf numFmtId="42" fontId="21" fillId="0" borderId="104" xfId="8303" applyNumberFormat="1" applyFont="1" applyFill="1" applyBorder="1" applyProtection="1">
      <protection locked="0"/>
    </xf>
    <xf numFmtId="10" fontId="21" fillId="0" borderId="0" xfId="8303" applyNumberFormat="1" applyFont="1" applyFill="1" applyBorder="1" applyProtection="1">
      <protection locked="0"/>
    </xf>
    <xf numFmtId="195" fontId="21" fillId="0" borderId="17" xfId="8302" applyNumberFormat="1" applyFont="1" applyFill="1" applyBorder="1" applyProtection="1">
      <protection locked="0"/>
    </xf>
    <xf numFmtId="49" fontId="71" fillId="0" borderId="0" xfId="0" applyNumberFormat="1" applyFont="1" applyFill="1" applyAlignment="1">
      <alignment wrapText="1"/>
    </xf>
    <xf numFmtId="0" fontId="70" fillId="0" borderId="0" xfId="0" applyFont="1" applyFill="1" applyAlignment="1">
      <alignment wrapText="1"/>
    </xf>
    <xf numFmtId="185" fontId="72" fillId="0" borderId="0" xfId="0" applyNumberFormat="1" applyFont="1" applyFill="1" applyAlignment="1">
      <alignment wrapText="1"/>
    </xf>
    <xf numFmtId="49" fontId="72" fillId="0" borderId="0" xfId="0" applyNumberFormat="1" applyFont="1" applyFill="1" applyAlignment="1">
      <alignment wrapText="1"/>
    </xf>
    <xf numFmtId="49" fontId="72" fillId="0" borderId="49" xfId="0" applyNumberFormat="1" applyFont="1" applyFill="1" applyBorder="1" applyAlignment="1">
      <alignment horizontal="right" vertical="center" wrapText="1"/>
    </xf>
    <xf numFmtId="49" fontId="72" fillId="0" borderId="49" xfId="0" applyNumberFormat="1" applyFont="1" applyFill="1" applyBorder="1" applyAlignment="1">
      <alignment horizontal="left" vertical="center" wrapText="1"/>
    </xf>
    <xf numFmtId="186" fontId="72" fillId="0" borderId="49" xfId="0" applyNumberFormat="1" applyFont="1" applyFill="1" applyBorder="1" applyAlignment="1">
      <alignment horizontal="right" vertical="center" wrapText="1"/>
    </xf>
    <xf numFmtId="0" fontId="72" fillId="0" borderId="49" xfId="0" applyFont="1" applyFill="1" applyBorder="1" applyAlignment="1">
      <alignment horizontal="right" vertical="center" wrapText="1"/>
    </xf>
    <xf numFmtId="10" fontId="44" fillId="0" borderId="0" xfId="174" applyNumberFormat="1" applyFont="1" applyFill="1" applyBorder="1"/>
    <xf numFmtId="10" fontId="44" fillId="0" borderId="0" xfId="174" applyNumberFormat="1" applyFont="1" applyFill="1"/>
    <xf numFmtId="4" fontId="23" fillId="0" borderId="0" xfId="174" applyNumberFormat="1" applyFont="1" applyFill="1" applyBorder="1"/>
    <xf numFmtId="4" fontId="130" fillId="0" borderId="0" xfId="0" applyNumberFormat="1" applyFont="1"/>
    <xf numFmtId="42" fontId="28" fillId="0" borderId="21" xfId="174" applyNumberFormat="1" applyFont="1" applyFill="1" applyBorder="1"/>
    <xf numFmtId="9" fontId="131" fillId="0" borderId="0" xfId="1" applyNumberFormat="1" applyFont="1" applyFill="1" applyBorder="1"/>
    <xf numFmtId="37" fontId="131" fillId="0" borderId="0" xfId="0" applyNumberFormat="1" applyFont="1" applyFill="1"/>
    <xf numFmtId="0" fontId="131" fillId="0" borderId="0" xfId="0" applyFont="1" applyFill="1"/>
    <xf numFmtId="42" fontId="131" fillId="0" borderId="12" xfId="0" applyNumberFormat="1" applyFont="1" applyFill="1" applyBorder="1"/>
    <xf numFmtId="0" fontId="132" fillId="0" borderId="0" xfId="0" applyFont="1"/>
    <xf numFmtId="37" fontId="132" fillId="0" borderId="0" xfId="0" applyNumberFormat="1" applyFont="1"/>
    <xf numFmtId="9" fontId="132" fillId="0" borderId="0" xfId="0" applyNumberFormat="1" applyFont="1"/>
    <xf numFmtId="42" fontId="132" fillId="0" borderId="0" xfId="0" applyNumberFormat="1" applyFont="1"/>
    <xf numFmtId="9" fontId="21" fillId="0" borderId="0" xfId="1" applyNumberFormat="1" applyFont="1" applyFill="1" applyBorder="1"/>
    <xf numFmtId="42" fontId="21" fillId="0" borderId="12" xfId="0" applyNumberFormat="1" applyFont="1" applyBorder="1"/>
    <xf numFmtId="0" fontId="129" fillId="0" borderId="0" xfId="174" applyFont="1" applyFill="1" applyAlignment="1">
      <alignment horizontal="center"/>
    </xf>
    <xf numFmtId="0" fontId="76" fillId="0" borderId="0" xfId="830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185" fontId="71" fillId="0" borderId="0" xfId="0" applyNumberFormat="1" applyFont="1" applyFill="1" applyAlignment="1">
      <alignment wrapText="1"/>
    </xf>
  </cellXfs>
  <cellStyles count="8307">
    <cellStyle name="_x0013_" xfId="414"/>
    <cellStyle name=" 1" xfId="1450"/>
    <cellStyle name=" 1 2" xfId="1451"/>
    <cellStyle name="_x0013_ 2" xfId="1452"/>
    <cellStyle name="_x0013_ 2 2" xfId="1453"/>
    <cellStyle name="_x0013_ 3" xfId="1454"/>
    <cellStyle name="_x0013_ 4" xfId="1455"/>
    <cellStyle name="_x0013_ 5" xfId="1456"/>
    <cellStyle name="_x0013_ 6" xfId="1457"/>
    <cellStyle name="_x0013_ 7" xfId="1458"/>
    <cellStyle name="_x0013_ 8" xfId="1459"/>
    <cellStyle name="_x0013_ 9" xfId="1460"/>
    <cellStyle name="_09GRC Gas Transport For Review" xfId="415"/>
    <cellStyle name="_09GRC Gas Transport For Review 2" xfId="1461"/>
    <cellStyle name="_09GRC Gas Transport For Review 2 2" xfId="1462"/>
    <cellStyle name="_09GRC Gas Transport For Review 3" xfId="1463"/>
    <cellStyle name="_09GRC Gas Transport For Review_Book4" xfId="416"/>
    <cellStyle name="_09GRC Gas Transport For Review_Book4 2" xfId="1464"/>
    <cellStyle name="_09GRC Gas Transport For Review_Book4 2 2" xfId="1465"/>
    <cellStyle name="_09GRC Gas Transport For Review_Book4 3" xfId="1466"/>
    <cellStyle name="_x0013__16.07E Wild Horse Wind Expansionwrkingfile" xfId="417"/>
    <cellStyle name="_x0013__16.07E Wild Horse Wind Expansionwrkingfile 2" xfId="1467"/>
    <cellStyle name="_x0013__16.07E Wild Horse Wind Expansionwrkingfile 2 2" xfId="1468"/>
    <cellStyle name="_x0013__16.07E Wild Horse Wind Expansionwrkingfile 3" xfId="1469"/>
    <cellStyle name="_x0013__16.07E Wild Horse Wind Expansionwrkingfile SF" xfId="418"/>
    <cellStyle name="_x0013__16.07E Wild Horse Wind Expansionwrkingfile SF 2" xfId="1470"/>
    <cellStyle name="_x0013__16.07E Wild Horse Wind Expansionwrkingfile SF 2 2" xfId="1471"/>
    <cellStyle name="_x0013__16.07E Wild Horse Wind Expansionwrkingfile SF 3" xfId="1472"/>
    <cellStyle name="_x0013__16.37E Wild Horse Expansion DeferralRevwrkingfile SF" xfId="419"/>
    <cellStyle name="_x0013__16.37E Wild Horse Expansion DeferralRevwrkingfile SF 2" xfId="1473"/>
    <cellStyle name="_x0013__16.37E Wild Horse Expansion DeferralRevwrkingfile SF 2 2" xfId="1474"/>
    <cellStyle name="_x0013__16.37E Wild Horse Expansion DeferralRevwrkingfile SF 3" xfId="1475"/>
    <cellStyle name="_2008 Strat Plan Power Costs Forecast V2 (2009 Update)" xfId="1476"/>
    <cellStyle name="_2008 Strat Plan Power Costs Forecast V2 (2009 Update) 2" xfId="1477"/>
    <cellStyle name="_2008 Strat Plan Power Costs Forecast V2 (2009 Update)_NIM Summary" xfId="1478"/>
    <cellStyle name="_2008 Strat Plan Power Costs Forecast V2 (2009 Update)_NIM Summary 2" xfId="1479"/>
    <cellStyle name="_4.06E Pass Throughs" xfId="7"/>
    <cellStyle name="_4.06E Pass Throughs 2" xfId="420"/>
    <cellStyle name="_4.06E Pass Throughs 2 2" xfId="1480"/>
    <cellStyle name="_4.06E Pass Throughs 2 2 2" xfId="1481"/>
    <cellStyle name="_4.06E Pass Throughs 2 3" xfId="1482"/>
    <cellStyle name="_4.06E Pass Throughs 3" xfId="1483"/>
    <cellStyle name="_4.06E Pass Throughs 3 2" xfId="1484"/>
    <cellStyle name="_4.06E Pass Throughs 3 2 2" xfId="1485"/>
    <cellStyle name="_4.06E Pass Throughs 3 3" xfId="1486"/>
    <cellStyle name="_4.06E Pass Throughs 3 3 2" xfId="1487"/>
    <cellStyle name="_4.06E Pass Throughs 3 4" xfId="1488"/>
    <cellStyle name="_4.06E Pass Throughs 3 4 2" xfId="1489"/>
    <cellStyle name="_4.06E Pass Throughs 4" xfId="1490"/>
    <cellStyle name="_4.06E Pass Throughs 4 2" xfId="1491"/>
    <cellStyle name="_4.06E Pass Throughs 5" xfId="1492"/>
    <cellStyle name="_4.06E Pass Throughs_04 07E Wild Horse Wind Expansion (C) (2)" xfId="421"/>
    <cellStyle name="_4.06E Pass Throughs_04 07E Wild Horse Wind Expansion (C) (2) 2" xfId="1493"/>
    <cellStyle name="_4.06E Pass Throughs_04 07E Wild Horse Wind Expansion (C) (2) 2 2" xfId="1494"/>
    <cellStyle name="_4.06E Pass Throughs_04 07E Wild Horse Wind Expansion (C) (2) 3" xfId="1495"/>
    <cellStyle name="_4.06E Pass Throughs_04 07E Wild Horse Wind Expansion (C) (2)_Adj Bench DR 3 for Initial Briefs (Electric)" xfId="422"/>
    <cellStyle name="_4.06E Pass Throughs_04 07E Wild Horse Wind Expansion (C) (2)_Adj Bench DR 3 for Initial Briefs (Electric) 2" xfId="1496"/>
    <cellStyle name="_4.06E Pass Throughs_04 07E Wild Horse Wind Expansion (C) (2)_Adj Bench DR 3 for Initial Briefs (Electric) 2 2" xfId="1497"/>
    <cellStyle name="_4.06E Pass Throughs_04 07E Wild Horse Wind Expansion (C) (2)_Adj Bench DR 3 for Initial Briefs (Electric) 3" xfId="1498"/>
    <cellStyle name="_4.06E Pass Throughs_04 07E Wild Horse Wind Expansion (C) (2)_Electric Rev Req Model (2009 GRC) " xfId="423"/>
    <cellStyle name="_4.06E Pass Throughs_04 07E Wild Horse Wind Expansion (C) (2)_Electric Rev Req Model (2009 GRC)  2" xfId="1499"/>
    <cellStyle name="_4.06E Pass Throughs_04 07E Wild Horse Wind Expansion (C) (2)_Electric Rev Req Model (2009 GRC)  2 2" xfId="1500"/>
    <cellStyle name="_4.06E Pass Throughs_04 07E Wild Horse Wind Expansion (C) (2)_Electric Rev Req Model (2009 GRC)  3" xfId="1501"/>
    <cellStyle name="_4.06E Pass Throughs_04 07E Wild Horse Wind Expansion (C) (2)_Electric Rev Req Model (2009 GRC) Rebuttal" xfId="424"/>
    <cellStyle name="_4.06E Pass Throughs_04 07E Wild Horse Wind Expansion (C) (2)_Electric Rev Req Model (2009 GRC) Rebuttal 2" xfId="1502"/>
    <cellStyle name="_4.06E Pass Throughs_04 07E Wild Horse Wind Expansion (C) (2)_Electric Rev Req Model (2009 GRC) Rebuttal 2 2" xfId="1503"/>
    <cellStyle name="_4.06E Pass Throughs_04 07E Wild Horse Wind Expansion (C) (2)_Electric Rev Req Model (2009 GRC) Rebuttal 3" xfId="1504"/>
    <cellStyle name="_4.06E Pass Throughs_04 07E Wild Horse Wind Expansion (C) (2)_Electric Rev Req Model (2009 GRC) Rebuttal REmoval of New  WH Solar AdjustMI" xfId="425"/>
    <cellStyle name="_4.06E Pass Throughs_04 07E Wild Horse Wind Expansion (C) (2)_Electric Rev Req Model (2009 GRC) Rebuttal REmoval of New  WH Solar AdjustMI 2" xfId="1505"/>
    <cellStyle name="_4.06E Pass Throughs_04 07E Wild Horse Wind Expansion (C) (2)_Electric Rev Req Model (2009 GRC) Rebuttal REmoval of New  WH Solar AdjustMI 2 2" xfId="1506"/>
    <cellStyle name="_4.06E Pass Throughs_04 07E Wild Horse Wind Expansion (C) (2)_Electric Rev Req Model (2009 GRC) Rebuttal REmoval of New  WH Solar AdjustMI 3" xfId="1507"/>
    <cellStyle name="_4.06E Pass Throughs_04 07E Wild Horse Wind Expansion (C) (2)_Electric Rev Req Model (2009 GRC) Revised 01-18-2010" xfId="426"/>
    <cellStyle name="_4.06E Pass Throughs_04 07E Wild Horse Wind Expansion (C) (2)_Electric Rev Req Model (2009 GRC) Revised 01-18-2010 2" xfId="1508"/>
    <cellStyle name="_4.06E Pass Throughs_04 07E Wild Horse Wind Expansion (C) (2)_Electric Rev Req Model (2009 GRC) Revised 01-18-2010 2 2" xfId="1509"/>
    <cellStyle name="_4.06E Pass Throughs_04 07E Wild Horse Wind Expansion (C) (2)_Electric Rev Req Model (2009 GRC) Revised 01-18-2010 3" xfId="1510"/>
    <cellStyle name="_4.06E Pass Throughs_04 07E Wild Horse Wind Expansion (C) (2)_Final Order Electric EXHIBIT A-1" xfId="427"/>
    <cellStyle name="_4.06E Pass Throughs_04 07E Wild Horse Wind Expansion (C) (2)_Final Order Electric EXHIBIT A-1 2" xfId="1511"/>
    <cellStyle name="_4.06E Pass Throughs_04 07E Wild Horse Wind Expansion (C) (2)_Final Order Electric EXHIBIT A-1 2 2" xfId="1512"/>
    <cellStyle name="_4.06E Pass Throughs_04 07E Wild Horse Wind Expansion (C) (2)_Final Order Electric EXHIBIT A-1 3" xfId="1513"/>
    <cellStyle name="_4.06E Pass Throughs_04 07E Wild Horse Wind Expansion (C) (2)_TENASKA REGULATORY ASSET" xfId="428"/>
    <cellStyle name="_4.06E Pass Throughs_04 07E Wild Horse Wind Expansion (C) (2)_TENASKA REGULATORY ASSET 2" xfId="1514"/>
    <cellStyle name="_4.06E Pass Throughs_04 07E Wild Horse Wind Expansion (C) (2)_TENASKA REGULATORY ASSET 2 2" xfId="1515"/>
    <cellStyle name="_4.06E Pass Throughs_04 07E Wild Horse Wind Expansion (C) (2)_TENASKA REGULATORY ASSET 3" xfId="1516"/>
    <cellStyle name="_4.06E Pass Throughs_16.37E Wild Horse Expansion DeferralRevwrkingfile SF" xfId="429"/>
    <cellStyle name="_4.06E Pass Throughs_16.37E Wild Horse Expansion DeferralRevwrkingfile SF 2" xfId="1517"/>
    <cellStyle name="_4.06E Pass Throughs_16.37E Wild Horse Expansion DeferralRevwrkingfile SF 2 2" xfId="1518"/>
    <cellStyle name="_4.06E Pass Throughs_16.37E Wild Horse Expansion DeferralRevwrkingfile SF 3" xfId="1519"/>
    <cellStyle name="_4.06E Pass Throughs_2009 GRC Compl Filing - Exhibit D" xfId="1520"/>
    <cellStyle name="_4.06E Pass Throughs_2009 GRC Compl Filing - Exhibit D 2" xfId="1521"/>
    <cellStyle name="_4.06E Pass Throughs_3.01 Income Statement" xfId="340"/>
    <cellStyle name="_4.06E Pass Throughs_4 31 Regulatory Assets and Liabilities  7 06- Exhibit D" xfId="430"/>
    <cellStyle name="_4.06E Pass Throughs_4 31 Regulatory Assets and Liabilities  7 06- Exhibit D 2" xfId="1522"/>
    <cellStyle name="_4.06E Pass Throughs_4 31 Regulatory Assets and Liabilities  7 06- Exhibit D 2 2" xfId="1523"/>
    <cellStyle name="_4.06E Pass Throughs_4 31 Regulatory Assets and Liabilities  7 06- Exhibit D 3" xfId="1524"/>
    <cellStyle name="_4.06E Pass Throughs_4 31 Regulatory Assets and Liabilities  7 06- Exhibit D_NIM Summary" xfId="1525"/>
    <cellStyle name="_4.06E Pass Throughs_4 31 Regulatory Assets and Liabilities  7 06- Exhibit D_NIM Summary 2" xfId="1526"/>
    <cellStyle name="_4.06E Pass Throughs_4 32 Regulatory Assets and Liabilities  7 06- Exhibit D" xfId="431"/>
    <cellStyle name="_4.06E Pass Throughs_4 32 Regulatory Assets and Liabilities  7 06- Exhibit D 2" xfId="1527"/>
    <cellStyle name="_4.06E Pass Throughs_4 32 Regulatory Assets and Liabilities  7 06- Exhibit D 2 2" xfId="1528"/>
    <cellStyle name="_4.06E Pass Throughs_4 32 Regulatory Assets and Liabilities  7 06- Exhibit D 3" xfId="1529"/>
    <cellStyle name="_4.06E Pass Throughs_4 32 Regulatory Assets and Liabilities  7 06- Exhibit D_NIM Summary" xfId="1530"/>
    <cellStyle name="_4.06E Pass Throughs_4 32 Regulatory Assets and Liabilities  7 06- Exhibit D_NIM Summary 2" xfId="1531"/>
    <cellStyle name="_4.06E Pass Throughs_AURORA Total New" xfId="1532"/>
    <cellStyle name="_4.06E Pass Throughs_AURORA Total New 2" xfId="1533"/>
    <cellStyle name="_4.06E Pass Throughs_Book2" xfId="432"/>
    <cellStyle name="_4.06E Pass Throughs_Book2 2" xfId="1534"/>
    <cellStyle name="_4.06E Pass Throughs_Book2 2 2" xfId="1535"/>
    <cellStyle name="_4.06E Pass Throughs_Book2 3" xfId="1536"/>
    <cellStyle name="_4.06E Pass Throughs_Book2_Adj Bench DR 3 for Initial Briefs (Electric)" xfId="433"/>
    <cellStyle name="_4.06E Pass Throughs_Book2_Adj Bench DR 3 for Initial Briefs (Electric) 2" xfId="1537"/>
    <cellStyle name="_4.06E Pass Throughs_Book2_Adj Bench DR 3 for Initial Briefs (Electric) 2 2" xfId="1538"/>
    <cellStyle name="_4.06E Pass Throughs_Book2_Adj Bench DR 3 for Initial Briefs (Electric) 3" xfId="1539"/>
    <cellStyle name="_4.06E Pass Throughs_Book2_Electric Rev Req Model (2009 GRC) Rebuttal" xfId="434"/>
    <cellStyle name="_4.06E Pass Throughs_Book2_Electric Rev Req Model (2009 GRC) Rebuttal 2" xfId="1540"/>
    <cellStyle name="_4.06E Pass Throughs_Book2_Electric Rev Req Model (2009 GRC) Rebuttal 2 2" xfId="1541"/>
    <cellStyle name="_4.06E Pass Throughs_Book2_Electric Rev Req Model (2009 GRC) Rebuttal 3" xfId="1542"/>
    <cellStyle name="_4.06E Pass Throughs_Book2_Electric Rev Req Model (2009 GRC) Rebuttal REmoval of New  WH Solar AdjustMI" xfId="435"/>
    <cellStyle name="_4.06E Pass Throughs_Book2_Electric Rev Req Model (2009 GRC) Rebuttal REmoval of New  WH Solar AdjustMI 2" xfId="1543"/>
    <cellStyle name="_4.06E Pass Throughs_Book2_Electric Rev Req Model (2009 GRC) Rebuttal REmoval of New  WH Solar AdjustMI 2 2" xfId="1544"/>
    <cellStyle name="_4.06E Pass Throughs_Book2_Electric Rev Req Model (2009 GRC) Rebuttal REmoval of New  WH Solar AdjustMI 3" xfId="1545"/>
    <cellStyle name="_4.06E Pass Throughs_Book2_Electric Rev Req Model (2009 GRC) Revised 01-18-2010" xfId="436"/>
    <cellStyle name="_4.06E Pass Throughs_Book2_Electric Rev Req Model (2009 GRC) Revised 01-18-2010 2" xfId="1546"/>
    <cellStyle name="_4.06E Pass Throughs_Book2_Electric Rev Req Model (2009 GRC) Revised 01-18-2010 2 2" xfId="1547"/>
    <cellStyle name="_4.06E Pass Throughs_Book2_Electric Rev Req Model (2009 GRC) Revised 01-18-2010 3" xfId="1548"/>
    <cellStyle name="_4.06E Pass Throughs_Book2_Final Order Electric EXHIBIT A-1" xfId="437"/>
    <cellStyle name="_4.06E Pass Throughs_Book2_Final Order Electric EXHIBIT A-1 2" xfId="1549"/>
    <cellStyle name="_4.06E Pass Throughs_Book2_Final Order Electric EXHIBIT A-1 2 2" xfId="1550"/>
    <cellStyle name="_4.06E Pass Throughs_Book2_Final Order Electric EXHIBIT A-1 3" xfId="1551"/>
    <cellStyle name="_4.06E Pass Throughs_Book4" xfId="438"/>
    <cellStyle name="_4.06E Pass Throughs_Book4 2" xfId="1552"/>
    <cellStyle name="_4.06E Pass Throughs_Book4 2 2" xfId="1553"/>
    <cellStyle name="_4.06E Pass Throughs_Book4 3" xfId="1554"/>
    <cellStyle name="_4.06E Pass Throughs_Book9" xfId="439"/>
    <cellStyle name="_4.06E Pass Throughs_Book9 2" xfId="1555"/>
    <cellStyle name="_4.06E Pass Throughs_Book9 2 2" xfId="1556"/>
    <cellStyle name="_4.06E Pass Throughs_Book9 3" xfId="1557"/>
    <cellStyle name="_4.06E Pass Throughs_INPUTS" xfId="1558"/>
    <cellStyle name="_4.06E Pass Throughs_INPUTS 2" xfId="1559"/>
    <cellStyle name="_4.06E Pass Throughs_INPUTS 2 2" xfId="1560"/>
    <cellStyle name="_4.06E Pass Throughs_INPUTS 3" xfId="1561"/>
    <cellStyle name="_4.06E Pass Throughs_NIM Summary" xfId="1562"/>
    <cellStyle name="_4.06E Pass Throughs_NIM Summary 09GRC" xfId="1563"/>
    <cellStyle name="_4.06E Pass Throughs_NIM Summary 09GRC 2" xfId="1564"/>
    <cellStyle name="_4.06E Pass Throughs_NIM Summary 2" xfId="1565"/>
    <cellStyle name="_4.06E Pass Throughs_NIM Summary 3" xfId="1566"/>
    <cellStyle name="_4.06E Pass Throughs_NIM Summary 4" xfId="1567"/>
    <cellStyle name="_4.06E Pass Throughs_NIM Summary 5" xfId="1568"/>
    <cellStyle name="_4.06E Pass Throughs_NIM Summary 6" xfId="1569"/>
    <cellStyle name="_4.06E Pass Throughs_NIM Summary 7" xfId="1570"/>
    <cellStyle name="_4.06E Pass Throughs_NIM Summary 8" xfId="1571"/>
    <cellStyle name="_4.06E Pass Throughs_NIM Summary 9" xfId="1572"/>
    <cellStyle name="_4.06E Pass Throughs_PCA 9 -  Exhibit D April 2010 (3)" xfId="1573"/>
    <cellStyle name="_4.06E Pass Throughs_PCA 9 -  Exhibit D April 2010 (3) 2" xfId="1574"/>
    <cellStyle name="_4.06E Pass Throughs_Power Costs - Comparison bx Rbtl-Staff-Jt-PC" xfId="440"/>
    <cellStyle name="_4.06E Pass Throughs_Power Costs - Comparison bx Rbtl-Staff-Jt-PC 2" xfId="1575"/>
    <cellStyle name="_4.06E Pass Throughs_Power Costs - Comparison bx Rbtl-Staff-Jt-PC 2 2" xfId="1576"/>
    <cellStyle name="_4.06E Pass Throughs_Power Costs - Comparison bx Rbtl-Staff-Jt-PC 3" xfId="1577"/>
    <cellStyle name="_4.06E Pass Throughs_Power Costs - Comparison bx Rbtl-Staff-Jt-PC_Adj Bench DR 3 for Initial Briefs (Electric)" xfId="441"/>
    <cellStyle name="_4.06E Pass Throughs_Power Costs - Comparison bx Rbtl-Staff-Jt-PC_Adj Bench DR 3 for Initial Briefs (Electric) 2" xfId="1578"/>
    <cellStyle name="_4.06E Pass Throughs_Power Costs - Comparison bx Rbtl-Staff-Jt-PC_Adj Bench DR 3 for Initial Briefs (Electric) 2 2" xfId="1579"/>
    <cellStyle name="_4.06E Pass Throughs_Power Costs - Comparison bx Rbtl-Staff-Jt-PC_Adj Bench DR 3 for Initial Briefs (Electric) 3" xfId="1580"/>
    <cellStyle name="_4.06E Pass Throughs_Power Costs - Comparison bx Rbtl-Staff-Jt-PC_Electric Rev Req Model (2009 GRC) Rebuttal" xfId="442"/>
    <cellStyle name="_4.06E Pass Throughs_Power Costs - Comparison bx Rbtl-Staff-Jt-PC_Electric Rev Req Model (2009 GRC) Rebuttal 2" xfId="1581"/>
    <cellStyle name="_4.06E Pass Throughs_Power Costs - Comparison bx Rbtl-Staff-Jt-PC_Electric Rev Req Model (2009 GRC) Rebuttal 2 2" xfId="1582"/>
    <cellStyle name="_4.06E Pass Throughs_Power Costs - Comparison bx Rbtl-Staff-Jt-PC_Electric Rev Req Model (2009 GRC) Rebuttal 3" xfId="1583"/>
    <cellStyle name="_4.06E Pass Throughs_Power Costs - Comparison bx Rbtl-Staff-Jt-PC_Electric Rev Req Model (2009 GRC) Rebuttal REmoval of New  WH Solar AdjustMI" xfId="443"/>
    <cellStyle name="_4.06E Pass Throughs_Power Costs - Comparison bx Rbtl-Staff-Jt-PC_Electric Rev Req Model (2009 GRC) Rebuttal REmoval of New  WH Solar AdjustMI 2" xfId="1584"/>
    <cellStyle name="_4.06E Pass Throughs_Power Costs - Comparison bx Rbtl-Staff-Jt-PC_Electric Rev Req Model (2009 GRC) Rebuttal REmoval of New  WH Solar AdjustMI 2 2" xfId="1585"/>
    <cellStyle name="_4.06E Pass Throughs_Power Costs - Comparison bx Rbtl-Staff-Jt-PC_Electric Rev Req Model (2009 GRC) Rebuttal REmoval of New  WH Solar AdjustMI 3" xfId="1586"/>
    <cellStyle name="_4.06E Pass Throughs_Power Costs - Comparison bx Rbtl-Staff-Jt-PC_Electric Rev Req Model (2009 GRC) Revised 01-18-2010" xfId="444"/>
    <cellStyle name="_4.06E Pass Throughs_Power Costs - Comparison bx Rbtl-Staff-Jt-PC_Electric Rev Req Model (2009 GRC) Revised 01-18-2010 2" xfId="1587"/>
    <cellStyle name="_4.06E Pass Throughs_Power Costs - Comparison bx Rbtl-Staff-Jt-PC_Electric Rev Req Model (2009 GRC) Revised 01-18-2010 2 2" xfId="1588"/>
    <cellStyle name="_4.06E Pass Throughs_Power Costs - Comparison bx Rbtl-Staff-Jt-PC_Electric Rev Req Model (2009 GRC) Revised 01-18-2010 3" xfId="1589"/>
    <cellStyle name="_4.06E Pass Throughs_Power Costs - Comparison bx Rbtl-Staff-Jt-PC_Final Order Electric EXHIBIT A-1" xfId="445"/>
    <cellStyle name="_4.06E Pass Throughs_Power Costs - Comparison bx Rbtl-Staff-Jt-PC_Final Order Electric EXHIBIT A-1 2" xfId="1590"/>
    <cellStyle name="_4.06E Pass Throughs_Power Costs - Comparison bx Rbtl-Staff-Jt-PC_Final Order Electric EXHIBIT A-1 2 2" xfId="1591"/>
    <cellStyle name="_4.06E Pass Throughs_Power Costs - Comparison bx Rbtl-Staff-Jt-PC_Final Order Electric EXHIBIT A-1 3" xfId="1592"/>
    <cellStyle name="_4.06E Pass Throughs_Production Adj 4.37" xfId="1593"/>
    <cellStyle name="_4.06E Pass Throughs_Production Adj 4.37 2" xfId="1594"/>
    <cellStyle name="_4.06E Pass Throughs_Production Adj 4.37 2 2" xfId="1595"/>
    <cellStyle name="_4.06E Pass Throughs_Production Adj 4.37 3" xfId="1596"/>
    <cellStyle name="_4.06E Pass Throughs_Purchased Power Adj 4.03" xfId="1597"/>
    <cellStyle name="_4.06E Pass Throughs_Purchased Power Adj 4.03 2" xfId="1598"/>
    <cellStyle name="_4.06E Pass Throughs_Purchased Power Adj 4.03 2 2" xfId="1599"/>
    <cellStyle name="_4.06E Pass Throughs_Purchased Power Adj 4.03 3" xfId="1600"/>
    <cellStyle name="_4.06E Pass Throughs_Rebuttal Power Costs" xfId="446"/>
    <cellStyle name="_4.06E Pass Throughs_Rebuttal Power Costs 2" xfId="1601"/>
    <cellStyle name="_4.06E Pass Throughs_Rebuttal Power Costs 2 2" xfId="1602"/>
    <cellStyle name="_4.06E Pass Throughs_Rebuttal Power Costs 3" xfId="1603"/>
    <cellStyle name="_4.06E Pass Throughs_Rebuttal Power Costs_Adj Bench DR 3 for Initial Briefs (Electric)" xfId="447"/>
    <cellStyle name="_4.06E Pass Throughs_Rebuttal Power Costs_Adj Bench DR 3 for Initial Briefs (Electric) 2" xfId="1604"/>
    <cellStyle name="_4.06E Pass Throughs_Rebuttal Power Costs_Adj Bench DR 3 for Initial Briefs (Electric) 2 2" xfId="1605"/>
    <cellStyle name="_4.06E Pass Throughs_Rebuttal Power Costs_Adj Bench DR 3 for Initial Briefs (Electric) 3" xfId="1606"/>
    <cellStyle name="_4.06E Pass Throughs_Rebuttal Power Costs_Electric Rev Req Model (2009 GRC) Rebuttal" xfId="448"/>
    <cellStyle name="_4.06E Pass Throughs_Rebuttal Power Costs_Electric Rev Req Model (2009 GRC) Rebuttal 2" xfId="1607"/>
    <cellStyle name="_4.06E Pass Throughs_Rebuttal Power Costs_Electric Rev Req Model (2009 GRC) Rebuttal 2 2" xfId="1608"/>
    <cellStyle name="_4.06E Pass Throughs_Rebuttal Power Costs_Electric Rev Req Model (2009 GRC) Rebuttal 3" xfId="1609"/>
    <cellStyle name="_4.06E Pass Throughs_Rebuttal Power Costs_Electric Rev Req Model (2009 GRC) Rebuttal REmoval of New  WH Solar AdjustMI" xfId="449"/>
    <cellStyle name="_4.06E Pass Throughs_Rebuttal Power Costs_Electric Rev Req Model (2009 GRC) Rebuttal REmoval of New  WH Solar AdjustMI 2" xfId="1610"/>
    <cellStyle name="_4.06E Pass Throughs_Rebuttal Power Costs_Electric Rev Req Model (2009 GRC) Rebuttal REmoval of New  WH Solar AdjustMI 2 2" xfId="1611"/>
    <cellStyle name="_4.06E Pass Throughs_Rebuttal Power Costs_Electric Rev Req Model (2009 GRC) Rebuttal REmoval of New  WH Solar AdjustMI 3" xfId="1612"/>
    <cellStyle name="_4.06E Pass Throughs_Rebuttal Power Costs_Electric Rev Req Model (2009 GRC) Revised 01-18-2010" xfId="450"/>
    <cellStyle name="_4.06E Pass Throughs_Rebuttal Power Costs_Electric Rev Req Model (2009 GRC) Revised 01-18-2010 2" xfId="1613"/>
    <cellStyle name="_4.06E Pass Throughs_Rebuttal Power Costs_Electric Rev Req Model (2009 GRC) Revised 01-18-2010 2 2" xfId="1614"/>
    <cellStyle name="_4.06E Pass Throughs_Rebuttal Power Costs_Electric Rev Req Model (2009 GRC) Revised 01-18-2010 3" xfId="1615"/>
    <cellStyle name="_4.06E Pass Throughs_Rebuttal Power Costs_Final Order Electric EXHIBIT A-1" xfId="451"/>
    <cellStyle name="_4.06E Pass Throughs_Rebuttal Power Costs_Final Order Electric EXHIBIT A-1 2" xfId="1616"/>
    <cellStyle name="_4.06E Pass Throughs_Rebuttal Power Costs_Final Order Electric EXHIBIT A-1 2 2" xfId="1617"/>
    <cellStyle name="_4.06E Pass Throughs_Rebuttal Power Costs_Final Order Electric EXHIBIT A-1 3" xfId="1618"/>
    <cellStyle name="_4.06E Pass Throughs_ROR &amp; CONV FACTOR" xfId="1619"/>
    <cellStyle name="_4.06E Pass Throughs_ROR &amp; CONV FACTOR 2" xfId="1620"/>
    <cellStyle name="_4.06E Pass Throughs_ROR &amp; CONV FACTOR 2 2" xfId="1621"/>
    <cellStyle name="_4.06E Pass Throughs_ROR &amp; CONV FACTOR 3" xfId="1622"/>
    <cellStyle name="_4.06E Pass Throughs_ROR 5.02" xfId="1623"/>
    <cellStyle name="_4.06E Pass Throughs_ROR 5.02 2" xfId="1624"/>
    <cellStyle name="_4.06E Pass Throughs_ROR 5.02 2 2" xfId="1625"/>
    <cellStyle name="_4.06E Pass Throughs_ROR 5.02 3" xfId="1626"/>
    <cellStyle name="_4.06E Pass Throughs_Wind Integration 10GRC" xfId="1627"/>
    <cellStyle name="_4.06E Pass Throughs_Wind Integration 10GRC 2" xfId="1628"/>
    <cellStyle name="_4.13E Montana Energy Tax" xfId="8"/>
    <cellStyle name="_4.13E Montana Energy Tax 2" xfId="452"/>
    <cellStyle name="_4.13E Montana Energy Tax 2 2" xfId="1629"/>
    <cellStyle name="_4.13E Montana Energy Tax 2 2 2" xfId="1630"/>
    <cellStyle name="_4.13E Montana Energy Tax 2 3" xfId="1631"/>
    <cellStyle name="_4.13E Montana Energy Tax 3" xfId="1632"/>
    <cellStyle name="_4.13E Montana Energy Tax 3 2" xfId="1633"/>
    <cellStyle name="_4.13E Montana Energy Tax 3 2 2" xfId="1634"/>
    <cellStyle name="_4.13E Montana Energy Tax 3 3" xfId="1635"/>
    <cellStyle name="_4.13E Montana Energy Tax 3 3 2" xfId="1636"/>
    <cellStyle name="_4.13E Montana Energy Tax 3 4" xfId="1637"/>
    <cellStyle name="_4.13E Montana Energy Tax 3 4 2" xfId="1638"/>
    <cellStyle name="_4.13E Montana Energy Tax 4" xfId="1639"/>
    <cellStyle name="_4.13E Montana Energy Tax 4 2" xfId="1640"/>
    <cellStyle name="_4.13E Montana Energy Tax 5" xfId="1641"/>
    <cellStyle name="_4.13E Montana Energy Tax_04 07E Wild Horse Wind Expansion (C) (2)" xfId="453"/>
    <cellStyle name="_4.13E Montana Energy Tax_04 07E Wild Horse Wind Expansion (C) (2) 2" xfId="1642"/>
    <cellStyle name="_4.13E Montana Energy Tax_04 07E Wild Horse Wind Expansion (C) (2) 2 2" xfId="1643"/>
    <cellStyle name="_4.13E Montana Energy Tax_04 07E Wild Horse Wind Expansion (C) (2) 3" xfId="1644"/>
    <cellStyle name="_4.13E Montana Energy Tax_04 07E Wild Horse Wind Expansion (C) (2)_Adj Bench DR 3 for Initial Briefs (Electric)" xfId="454"/>
    <cellStyle name="_4.13E Montana Energy Tax_04 07E Wild Horse Wind Expansion (C) (2)_Adj Bench DR 3 for Initial Briefs (Electric) 2" xfId="1645"/>
    <cellStyle name="_4.13E Montana Energy Tax_04 07E Wild Horse Wind Expansion (C) (2)_Adj Bench DR 3 for Initial Briefs (Electric) 2 2" xfId="1646"/>
    <cellStyle name="_4.13E Montana Energy Tax_04 07E Wild Horse Wind Expansion (C) (2)_Adj Bench DR 3 for Initial Briefs (Electric) 3" xfId="1647"/>
    <cellStyle name="_4.13E Montana Energy Tax_04 07E Wild Horse Wind Expansion (C) (2)_Electric Rev Req Model (2009 GRC) " xfId="455"/>
    <cellStyle name="_4.13E Montana Energy Tax_04 07E Wild Horse Wind Expansion (C) (2)_Electric Rev Req Model (2009 GRC)  2" xfId="1648"/>
    <cellStyle name="_4.13E Montana Energy Tax_04 07E Wild Horse Wind Expansion (C) (2)_Electric Rev Req Model (2009 GRC)  2 2" xfId="1649"/>
    <cellStyle name="_4.13E Montana Energy Tax_04 07E Wild Horse Wind Expansion (C) (2)_Electric Rev Req Model (2009 GRC)  3" xfId="1650"/>
    <cellStyle name="_4.13E Montana Energy Tax_04 07E Wild Horse Wind Expansion (C) (2)_Electric Rev Req Model (2009 GRC) Rebuttal" xfId="456"/>
    <cellStyle name="_4.13E Montana Energy Tax_04 07E Wild Horse Wind Expansion (C) (2)_Electric Rev Req Model (2009 GRC) Rebuttal 2" xfId="1651"/>
    <cellStyle name="_4.13E Montana Energy Tax_04 07E Wild Horse Wind Expansion (C) (2)_Electric Rev Req Model (2009 GRC) Rebuttal 2 2" xfId="1652"/>
    <cellStyle name="_4.13E Montana Energy Tax_04 07E Wild Horse Wind Expansion (C) (2)_Electric Rev Req Model (2009 GRC) Rebuttal 3" xfId="1653"/>
    <cellStyle name="_4.13E Montana Energy Tax_04 07E Wild Horse Wind Expansion (C) (2)_Electric Rev Req Model (2009 GRC) Rebuttal REmoval of New  WH Solar AdjustMI" xfId="457"/>
    <cellStyle name="_4.13E Montana Energy Tax_04 07E Wild Horse Wind Expansion (C) (2)_Electric Rev Req Model (2009 GRC) Rebuttal REmoval of New  WH Solar AdjustMI 2" xfId="1654"/>
    <cellStyle name="_4.13E Montana Energy Tax_04 07E Wild Horse Wind Expansion (C) (2)_Electric Rev Req Model (2009 GRC) Rebuttal REmoval of New  WH Solar AdjustMI 2 2" xfId="1655"/>
    <cellStyle name="_4.13E Montana Energy Tax_04 07E Wild Horse Wind Expansion (C) (2)_Electric Rev Req Model (2009 GRC) Rebuttal REmoval of New  WH Solar AdjustMI 3" xfId="1656"/>
    <cellStyle name="_4.13E Montana Energy Tax_04 07E Wild Horse Wind Expansion (C) (2)_Electric Rev Req Model (2009 GRC) Revised 01-18-2010" xfId="458"/>
    <cellStyle name="_4.13E Montana Energy Tax_04 07E Wild Horse Wind Expansion (C) (2)_Electric Rev Req Model (2009 GRC) Revised 01-18-2010 2" xfId="1657"/>
    <cellStyle name="_4.13E Montana Energy Tax_04 07E Wild Horse Wind Expansion (C) (2)_Electric Rev Req Model (2009 GRC) Revised 01-18-2010 2 2" xfId="1658"/>
    <cellStyle name="_4.13E Montana Energy Tax_04 07E Wild Horse Wind Expansion (C) (2)_Electric Rev Req Model (2009 GRC) Revised 01-18-2010 3" xfId="1659"/>
    <cellStyle name="_4.13E Montana Energy Tax_04 07E Wild Horse Wind Expansion (C) (2)_Final Order Electric EXHIBIT A-1" xfId="459"/>
    <cellStyle name="_4.13E Montana Energy Tax_04 07E Wild Horse Wind Expansion (C) (2)_Final Order Electric EXHIBIT A-1 2" xfId="1660"/>
    <cellStyle name="_4.13E Montana Energy Tax_04 07E Wild Horse Wind Expansion (C) (2)_Final Order Electric EXHIBIT A-1 2 2" xfId="1661"/>
    <cellStyle name="_4.13E Montana Energy Tax_04 07E Wild Horse Wind Expansion (C) (2)_Final Order Electric EXHIBIT A-1 3" xfId="1662"/>
    <cellStyle name="_4.13E Montana Energy Tax_04 07E Wild Horse Wind Expansion (C) (2)_TENASKA REGULATORY ASSET" xfId="460"/>
    <cellStyle name="_4.13E Montana Energy Tax_04 07E Wild Horse Wind Expansion (C) (2)_TENASKA REGULATORY ASSET 2" xfId="1663"/>
    <cellStyle name="_4.13E Montana Energy Tax_04 07E Wild Horse Wind Expansion (C) (2)_TENASKA REGULATORY ASSET 2 2" xfId="1664"/>
    <cellStyle name="_4.13E Montana Energy Tax_04 07E Wild Horse Wind Expansion (C) (2)_TENASKA REGULATORY ASSET 3" xfId="1665"/>
    <cellStyle name="_4.13E Montana Energy Tax_16.37E Wild Horse Expansion DeferralRevwrkingfile SF" xfId="461"/>
    <cellStyle name="_4.13E Montana Energy Tax_16.37E Wild Horse Expansion DeferralRevwrkingfile SF 2" xfId="1666"/>
    <cellStyle name="_4.13E Montana Energy Tax_16.37E Wild Horse Expansion DeferralRevwrkingfile SF 2 2" xfId="1667"/>
    <cellStyle name="_4.13E Montana Energy Tax_16.37E Wild Horse Expansion DeferralRevwrkingfile SF 3" xfId="1668"/>
    <cellStyle name="_4.13E Montana Energy Tax_2009 GRC Compl Filing - Exhibit D" xfId="1669"/>
    <cellStyle name="_4.13E Montana Energy Tax_2009 GRC Compl Filing - Exhibit D 2" xfId="1670"/>
    <cellStyle name="_4.13E Montana Energy Tax_3.01 Income Statement" xfId="341"/>
    <cellStyle name="_4.13E Montana Energy Tax_4 31 Regulatory Assets and Liabilities  7 06- Exhibit D" xfId="462"/>
    <cellStyle name="_4.13E Montana Energy Tax_4 31 Regulatory Assets and Liabilities  7 06- Exhibit D 2" xfId="1671"/>
    <cellStyle name="_4.13E Montana Energy Tax_4 31 Regulatory Assets and Liabilities  7 06- Exhibit D 2 2" xfId="1672"/>
    <cellStyle name="_4.13E Montana Energy Tax_4 31 Regulatory Assets and Liabilities  7 06- Exhibit D 3" xfId="1673"/>
    <cellStyle name="_4.13E Montana Energy Tax_4 31 Regulatory Assets and Liabilities  7 06- Exhibit D_NIM Summary" xfId="1674"/>
    <cellStyle name="_4.13E Montana Energy Tax_4 31 Regulatory Assets and Liabilities  7 06- Exhibit D_NIM Summary 2" xfId="1675"/>
    <cellStyle name="_4.13E Montana Energy Tax_4 32 Regulatory Assets and Liabilities  7 06- Exhibit D" xfId="463"/>
    <cellStyle name="_4.13E Montana Energy Tax_4 32 Regulatory Assets and Liabilities  7 06- Exhibit D 2" xfId="1676"/>
    <cellStyle name="_4.13E Montana Energy Tax_4 32 Regulatory Assets and Liabilities  7 06- Exhibit D 2 2" xfId="1677"/>
    <cellStyle name="_4.13E Montana Energy Tax_4 32 Regulatory Assets and Liabilities  7 06- Exhibit D 3" xfId="1678"/>
    <cellStyle name="_4.13E Montana Energy Tax_4 32 Regulatory Assets and Liabilities  7 06- Exhibit D_NIM Summary" xfId="1679"/>
    <cellStyle name="_4.13E Montana Energy Tax_4 32 Regulatory Assets and Liabilities  7 06- Exhibit D_NIM Summary 2" xfId="1680"/>
    <cellStyle name="_4.13E Montana Energy Tax_AURORA Total New" xfId="1681"/>
    <cellStyle name="_4.13E Montana Energy Tax_AURORA Total New 2" xfId="1682"/>
    <cellStyle name="_4.13E Montana Energy Tax_Book2" xfId="464"/>
    <cellStyle name="_4.13E Montana Energy Tax_Book2 2" xfId="1683"/>
    <cellStyle name="_4.13E Montana Energy Tax_Book2 2 2" xfId="1684"/>
    <cellStyle name="_4.13E Montana Energy Tax_Book2 3" xfId="1685"/>
    <cellStyle name="_4.13E Montana Energy Tax_Book2_Adj Bench DR 3 for Initial Briefs (Electric)" xfId="465"/>
    <cellStyle name="_4.13E Montana Energy Tax_Book2_Adj Bench DR 3 for Initial Briefs (Electric) 2" xfId="1686"/>
    <cellStyle name="_4.13E Montana Energy Tax_Book2_Adj Bench DR 3 for Initial Briefs (Electric) 2 2" xfId="1687"/>
    <cellStyle name="_4.13E Montana Energy Tax_Book2_Adj Bench DR 3 for Initial Briefs (Electric) 3" xfId="1688"/>
    <cellStyle name="_4.13E Montana Energy Tax_Book2_Electric Rev Req Model (2009 GRC) Rebuttal" xfId="466"/>
    <cellStyle name="_4.13E Montana Energy Tax_Book2_Electric Rev Req Model (2009 GRC) Rebuttal 2" xfId="1689"/>
    <cellStyle name="_4.13E Montana Energy Tax_Book2_Electric Rev Req Model (2009 GRC) Rebuttal 2 2" xfId="1690"/>
    <cellStyle name="_4.13E Montana Energy Tax_Book2_Electric Rev Req Model (2009 GRC) Rebuttal 3" xfId="1691"/>
    <cellStyle name="_4.13E Montana Energy Tax_Book2_Electric Rev Req Model (2009 GRC) Rebuttal REmoval of New  WH Solar AdjustMI" xfId="467"/>
    <cellStyle name="_4.13E Montana Energy Tax_Book2_Electric Rev Req Model (2009 GRC) Rebuttal REmoval of New  WH Solar AdjustMI 2" xfId="1692"/>
    <cellStyle name="_4.13E Montana Energy Tax_Book2_Electric Rev Req Model (2009 GRC) Rebuttal REmoval of New  WH Solar AdjustMI 2 2" xfId="1693"/>
    <cellStyle name="_4.13E Montana Energy Tax_Book2_Electric Rev Req Model (2009 GRC) Rebuttal REmoval of New  WH Solar AdjustMI 3" xfId="1694"/>
    <cellStyle name="_4.13E Montana Energy Tax_Book2_Electric Rev Req Model (2009 GRC) Revised 01-18-2010" xfId="468"/>
    <cellStyle name="_4.13E Montana Energy Tax_Book2_Electric Rev Req Model (2009 GRC) Revised 01-18-2010 2" xfId="1695"/>
    <cellStyle name="_4.13E Montana Energy Tax_Book2_Electric Rev Req Model (2009 GRC) Revised 01-18-2010 2 2" xfId="1696"/>
    <cellStyle name="_4.13E Montana Energy Tax_Book2_Electric Rev Req Model (2009 GRC) Revised 01-18-2010 3" xfId="1697"/>
    <cellStyle name="_4.13E Montana Energy Tax_Book2_Final Order Electric EXHIBIT A-1" xfId="469"/>
    <cellStyle name="_4.13E Montana Energy Tax_Book2_Final Order Electric EXHIBIT A-1 2" xfId="1698"/>
    <cellStyle name="_4.13E Montana Energy Tax_Book2_Final Order Electric EXHIBIT A-1 2 2" xfId="1699"/>
    <cellStyle name="_4.13E Montana Energy Tax_Book2_Final Order Electric EXHIBIT A-1 3" xfId="1700"/>
    <cellStyle name="_4.13E Montana Energy Tax_Book4" xfId="470"/>
    <cellStyle name="_4.13E Montana Energy Tax_Book4 2" xfId="1701"/>
    <cellStyle name="_4.13E Montana Energy Tax_Book4 2 2" xfId="1702"/>
    <cellStyle name="_4.13E Montana Energy Tax_Book4 3" xfId="1703"/>
    <cellStyle name="_4.13E Montana Energy Tax_Book9" xfId="471"/>
    <cellStyle name="_4.13E Montana Energy Tax_Book9 2" xfId="1704"/>
    <cellStyle name="_4.13E Montana Energy Tax_Book9 2 2" xfId="1705"/>
    <cellStyle name="_4.13E Montana Energy Tax_Book9 3" xfId="1706"/>
    <cellStyle name="_4.13E Montana Energy Tax_INPUTS" xfId="1707"/>
    <cellStyle name="_4.13E Montana Energy Tax_INPUTS 2" xfId="1708"/>
    <cellStyle name="_4.13E Montana Energy Tax_INPUTS 2 2" xfId="1709"/>
    <cellStyle name="_4.13E Montana Energy Tax_INPUTS 3" xfId="1710"/>
    <cellStyle name="_4.13E Montana Energy Tax_NIM Summary" xfId="1711"/>
    <cellStyle name="_4.13E Montana Energy Tax_NIM Summary 09GRC" xfId="1712"/>
    <cellStyle name="_4.13E Montana Energy Tax_NIM Summary 09GRC 2" xfId="1713"/>
    <cellStyle name="_4.13E Montana Energy Tax_NIM Summary 2" xfId="1714"/>
    <cellStyle name="_4.13E Montana Energy Tax_NIM Summary 3" xfId="1715"/>
    <cellStyle name="_4.13E Montana Energy Tax_NIM Summary 4" xfId="1716"/>
    <cellStyle name="_4.13E Montana Energy Tax_NIM Summary 5" xfId="1717"/>
    <cellStyle name="_4.13E Montana Energy Tax_NIM Summary 6" xfId="1718"/>
    <cellStyle name="_4.13E Montana Energy Tax_NIM Summary 7" xfId="1719"/>
    <cellStyle name="_4.13E Montana Energy Tax_NIM Summary 8" xfId="1720"/>
    <cellStyle name="_4.13E Montana Energy Tax_NIM Summary 9" xfId="1721"/>
    <cellStyle name="_4.13E Montana Energy Tax_PCA 9 -  Exhibit D April 2010 (3)" xfId="1722"/>
    <cellStyle name="_4.13E Montana Energy Tax_PCA 9 -  Exhibit D April 2010 (3) 2" xfId="1723"/>
    <cellStyle name="_4.13E Montana Energy Tax_Power Costs - Comparison bx Rbtl-Staff-Jt-PC" xfId="472"/>
    <cellStyle name="_4.13E Montana Energy Tax_Power Costs - Comparison bx Rbtl-Staff-Jt-PC 2" xfId="1724"/>
    <cellStyle name="_4.13E Montana Energy Tax_Power Costs - Comparison bx Rbtl-Staff-Jt-PC 2 2" xfId="1725"/>
    <cellStyle name="_4.13E Montana Energy Tax_Power Costs - Comparison bx Rbtl-Staff-Jt-PC 3" xfId="1726"/>
    <cellStyle name="_4.13E Montana Energy Tax_Power Costs - Comparison bx Rbtl-Staff-Jt-PC_Adj Bench DR 3 for Initial Briefs (Electric)" xfId="473"/>
    <cellStyle name="_4.13E Montana Energy Tax_Power Costs - Comparison bx Rbtl-Staff-Jt-PC_Adj Bench DR 3 for Initial Briefs (Electric) 2" xfId="1727"/>
    <cellStyle name="_4.13E Montana Energy Tax_Power Costs - Comparison bx Rbtl-Staff-Jt-PC_Adj Bench DR 3 for Initial Briefs (Electric) 2 2" xfId="1728"/>
    <cellStyle name="_4.13E Montana Energy Tax_Power Costs - Comparison bx Rbtl-Staff-Jt-PC_Adj Bench DR 3 for Initial Briefs (Electric) 3" xfId="1729"/>
    <cellStyle name="_4.13E Montana Energy Tax_Power Costs - Comparison bx Rbtl-Staff-Jt-PC_Electric Rev Req Model (2009 GRC) Rebuttal" xfId="474"/>
    <cellStyle name="_4.13E Montana Energy Tax_Power Costs - Comparison bx Rbtl-Staff-Jt-PC_Electric Rev Req Model (2009 GRC) Rebuttal 2" xfId="1730"/>
    <cellStyle name="_4.13E Montana Energy Tax_Power Costs - Comparison bx Rbtl-Staff-Jt-PC_Electric Rev Req Model (2009 GRC) Rebuttal 2 2" xfId="1731"/>
    <cellStyle name="_4.13E Montana Energy Tax_Power Costs - Comparison bx Rbtl-Staff-Jt-PC_Electric Rev Req Model (2009 GRC) Rebuttal 3" xfId="1732"/>
    <cellStyle name="_4.13E Montana Energy Tax_Power Costs - Comparison bx Rbtl-Staff-Jt-PC_Electric Rev Req Model (2009 GRC) Rebuttal REmoval of New  WH Solar AdjustMI" xfId="475"/>
    <cellStyle name="_4.13E Montana Energy Tax_Power Costs - Comparison bx Rbtl-Staff-Jt-PC_Electric Rev Req Model (2009 GRC) Rebuttal REmoval of New  WH Solar AdjustMI 2" xfId="1733"/>
    <cellStyle name="_4.13E Montana Energy Tax_Power Costs - Comparison bx Rbtl-Staff-Jt-PC_Electric Rev Req Model (2009 GRC) Rebuttal REmoval of New  WH Solar AdjustMI 2 2" xfId="1734"/>
    <cellStyle name="_4.13E Montana Energy Tax_Power Costs - Comparison bx Rbtl-Staff-Jt-PC_Electric Rev Req Model (2009 GRC) Rebuttal REmoval of New  WH Solar AdjustMI 3" xfId="1735"/>
    <cellStyle name="_4.13E Montana Energy Tax_Power Costs - Comparison bx Rbtl-Staff-Jt-PC_Electric Rev Req Model (2009 GRC) Revised 01-18-2010" xfId="476"/>
    <cellStyle name="_4.13E Montana Energy Tax_Power Costs - Comparison bx Rbtl-Staff-Jt-PC_Electric Rev Req Model (2009 GRC) Revised 01-18-2010 2" xfId="1736"/>
    <cellStyle name="_4.13E Montana Energy Tax_Power Costs - Comparison bx Rbtl-Staff-Jt-PC_Electric Rev Req Model (2009 GRC) Revised 01-18-2010 2 2" xfId="1737"/>
    <cellStyle name="_4.13E Montana Energy Tax_Power Costs - Comparison bx Rbtl-Staff-Jt-PC_Electric Rev Req Model (2009 GRC) Revised 01-18-2010 3" xfId="1738"/>
    <cellStyle name="_4.13E Montana Energy Tax_Power Costs - Comparison bx Rbtl-Staff-Jt-PC_Final Order Electric EXHIBIT A-1" xfId="477"/>
    <cellStyle name="_4.13E Montana Energy Tax_Power Costs - Comparison bx Rbtl-Staff-Jt-PC_Final Order Electric EXHIBIT A-1 2" xfId="1739"/>
    <cellStyle name="_4.13E Montana Energy Tax_Power Costs - Comparison bx Rbtl-Staff-Jt-PC_Final Order Electric EXHIBIT A-1 2 2" xfId="1740"/>
    <cellStyle name="_4.13E Montana Energy Tax_Power Costs - Comparison bx Rbtl-Staff-Jt-PC_Final Order Electric EXHIBIT A-1 3" xfId="1741"/>
    <cellStyle name="_4.13E Montana Energy Tax_Production Adj 4.37" xfId="1742"/>
    <cellStyle name="_4.13E Montana Energy Tax_Production Adj 4.37 2" xfId="1743"/>
    <cellStyle name="_4.13E Montana Energy Tax_Production Adj 4.37 2 2" xfId="1744"/>
    <cellStyle name="_4.13E Montana Energy Tax_Production Adj 4.37 3" xfId="1745"/>
    <cellStyle name="_4.13E Montana Energy Tax_Purchased Power Adj 4.03" xfId="1746"/>
    <cellStyle name="_4.13E Montana Energy Tax_Purchased Power Adj 4.03 2" xfId="1747"/>
    <cellStyle name="_4.13E Montana Energy Tax_Purchased Power Adj 4.03 2 2" xfId="1748"/>
    <cellStyle name="_4.13E Montana Energy Tax_Purchased Power Adj 4.03 3" xfId="1749"/>
    <cellStyle name="_4.13E Montana Energy Tax_Rebuttal Power Costs" xfId="478"/>
    <cellStyle name="_4.13E Montana Energy Tax_Rebuttal Power Costs 2" xfId="1750"/>
    <cellStyle name="_4.13E Montana Energy Tax_Rebuttal Power Costs 2 2" xfId="1751"/>
    <cellStyle name="_4.13E Montana Energy Tax_Rebuttal Power Costs 3" xfId="1752"/>
    <cellStyle name="_4.13E Montana Energy Tax_Rebuttal Power Costs_Adj Bench DR 3 for Initial Briefs (Electric)" xfId="479"/>
    <cellStyle name="_4.13E Montana Energy Tax_Rebuttal Power Costs_Adj Bench DR 3 for Initial Briefs (Electric) 2" xfId="1753"/>
    <cellStyle name="_4.13E Montana Energy Tax_Rebuttal Power Costs_Adj Bench DR 3 for Initial Briefs (Electric) 2 2" xfId="1754"/>
    <cellStyle name="_4.13E Montana Energy Tax_Rebuttal Power Costs_Adj Bench DR 3 for Initial Briefs (Electric) 3" xfId="1755"/>
    <cellStyle name="_4.13E Montana Energy Tax_Rebuttal Power Costs_Electric Rev Req Model (2009 GRC) Rebuttal" xfId="480"/>
    <cellStyle name="_4.13E Montana Energy Tax_Rebuttal Power Costs_Electric Rev Req Model (2009 GRC) Rebuttal 2" xfId="1756"/>
    <cellStyle name="_4.13E Montana Energy Tax_Rebuttal Power Costs_Electric Rev Req Model (2009 GRC) Rebuttal 2 2" xfId="1757"/>
    <cellStyle name="_4.13E Montana Energy Tax_Rebuttal Power Costs_Electric Rev Req Model (2009 GRC) Rebuttal 3" xfId="1758"/>
    <cellStyle name="_4.13E Montana Energy Tax_Rebuttal Power Costs_Electric Rev Req Model (2009 GRC) Rebuttal REmoval of New  WH Solar AdjustMI" xfId="481"/>
    <cellStyle name="_4.13E Montana Energy Tax_Rebuttal Power Costs_Electric Rev Req Model (2009 GRC) Rebuttal REmoval of New  WH Solar AdjustMI 2" xfId="1759"/>
    <cellStyle name="_4.13E Montana Energy Tax_Rebuttal Power Costs_Electric Rev Req Model (2009 GRC) Rebuttal REmoval of New  WH Solar AdjustMI 2 2" xfId="1760"/>
    <cellStyle name="_4.13E Montana Energy Tax_Rebuttal Power Costs_Electric Rev Req Model (2009 GRC) Rebuttal REmoval of New  WH Solar AdjustMI 3" xfId="1761"/>
    <cellStyle name="_4.13E Montana Energy Tax_Rebuttal Power Costs_Electric Rev Req Model (2009 GRC) Revised 01-18-2010" xfId="482"/>
    <cellStyle name="_4.13E Montana Energy Tax_Rebuttal Power Costs_Electric Rev Req Model (2009 GRC) Revised 01-18-2010 2" xfId="1762"/>
    <cellStyle name="_4.13E Montana Energy Tax_Rebuttal Power Costs_Electric Rev Req Model (2009 GRC) Revised 01-18-2010 2 2" xfId="1763"/>
    <cellStyle name="_4.13E Montana Energy Tax_Rebuttal Power Costs_Electric Rev Req Model (2009 GRC) Revised 01-18-2010 3" xfId="1764"/>
    <cellStyle name="_4.13E Montana Energy Tax_Rebuttal Power Costs_Final Order Electric EXHIBIT A-1" xfId="483"/>
    <cellStyle name="_4.13E Montana Energy Tax_Rebuttal Power Costs_Final Order Electric EXHIBIT A-1 2" xfId="1765"/>
    <cellStyle name="_4.13E Montana Energy Tax_Rebuttal Power Costs_Final Order Electric EXHIBIT A-1 2 2" xfId="1766"/>
    <cellStyle name="_4.13E Montana Energy Tax_Rebuttal Power Costs_Final Order Electric EXHIBIT A-1 3" xfId="1767"/>
    <cellStyle name="_4.13E Montana Energy Tax_ROR &amp; CONV FACTOR" xfId="1768"/>
    <cellStyle name="_4.13E Montana Energy Tax_ROR &amp; CONV FACTOR 2" xfId="1769"/>
    <cellStyle name="_4.13E Montana Energy Tax_ROR &amp; CONV FACTOR 2 2" xfId="1770"/>
    <cellStyle name="_4.13E Montana Energy Tax_ROR &amp; CONV FACTOR 3" xfId="1771"/>
    <cellStyle name="_4.13E Montana Energy Tax_ROR 5.02" xfId="1772"/>
    <cellStyle name="_4.13E Montana Energy Tax_ROR 5.02 2" xfId="1773"/>
    <cellStyle name="_4.13E Montana Energy Tax_ROR 5.02 2 2" xfId="1774"/>
    <cellStyle name="_4.13E Montana Energy Tax_ROR 5.02 3" xfId="1775"/>
    <cellStyle name="_4.13E Montana Energy Tax_Wind Integration 10GRC" xfId="1776"/>
    <cellStyle name="_4.13E Montana Energy Tax_Wind Integration 10GRC 2" xfId="1777"/>
    <cellStyle name="_x0013__Adj Bench DR 3 for Initial Briefs (Electric)" xfId="484"/>
    <cellStyle name="_x0013__Adj Bench DR 3 for Initial Briefs (Electric) 2" xfId="1778"/>
    <cellStyle name="_x0013__Adj Bench DR 3 for Initial Briefs (Electric) 2 2" xfId="1779"/>
    <cellStyle name="_x0013__Adj Bench DR 3 for Initial Briefs (Electric) 3" xfId="1780"/>
    <cellStyle name="_AURORA WIP" xfId="485"/>
    <cellStyle name="_AURORA WIP 2" xfId="1781"/>
    <cellStyle name="_AURORA WIP 2 2" xfId="1782"/>
    <cellStyle name="_AURORA WIP 3" xfId="1783"/>
    <cellStyle name="_AURORA WIP_DEM-WP(C) Costs Not In AURORA 2010GRC As Filed" xfId="1784"/>
    <cellStyle name="_AURORA WIP_NIM Summary" xfId="1785"/>
    <cellStyle name="_AURORA WIP_NIM Summary 09GRC" xfId="1786"/>
    <cellStyle name="_AURORA WIP_NIM Summary 09GRC 2" xfId="1787"/>
    <cellStyle name="_AURORA WIP_NIM Summary 2" xfId="1788"/>
    <cellStyle name="_AURORA WIP_NIM Summary 3" xfId="1789"/>
    <cellStyle name="_AURORA WIP_NIM Summary 4" xfId="1790"/>
    <cellStyle name="_AURORA WIP_NIM Summary 5" xfId="1791"/>
    <cellStyle name="_AURORA WIP_NIM Summary 6" xfId="1792"/>
    <cellStyle name="_AURORA WIP_NIM Summary 7" xfId="1793"/>
    <cellStyle name="_AURORA WIP_NIM Summary 8" xfId="1794"/>
    <cellStyle name="_AURORA WIP_NIM Summary 9" xfId="1795"/>
    <cellStyle name="_AURORA WIP_PCA 9 -  Exhibit D April 2010 (3)" xfId="1796"/>
    <cellStyle name="_AURORA WIP_PCA 9 -  Exhibit D April 2010 (3) 2" xfId="1797"/>
    <cellStyle name="_AURORA WIP_Reconciliation" xfId="1798"/>
    <cellStyle name="_AURORA WIP_Wind Integration 10GRC" xfId="1799"/>
    <cellStyle name="_AURORA WIP_Wind Integration 10GRC 2" xfId="1800"/>
    <cellStyle name="_Book1" xfId="9"/>
    <cellStyle name="_Book1 (2)" xfId="10"/>
    <cellStyle name="_Book1 (2) 2" xfId="486"/>
    <cellStyle name="_Book1 (2) 2 2" xfId="1801"/>
    <cellStyle name="_Book1 (2) 2 2 2" xfId="1802"/>
    <cellStyle name="_Book1 (2) 2 3" xfId="1803"/>
    <cellStyle name="_Book1 (2) 3" xfId="1804"/>
    <cellStyle name="_Book1 (2) 3 2" xfId="1805"/>
    <cellStyle name="_Book1 (2) 3 2 2" xfId="1806"/>
    <cellStyle name="_Book1 (2) 3 3" xfId="1807"/>
    <cellStyle name="_Book1 (2) 3 3 2" xfId="1808"/>
    <cellStyle name="_Book1 (2) 3 4" xfId="1809"/>
    <cellStyle name="_Book1 (2) 3 4 2" xfId="1810"/>
    <cellStyle name="_Book1 (2) 4" xfId="1811"/>
    <cellStyle name="_Book1 (2) 4 2" xfId="1812"/>
    <cellStyle name="_Book1 (2) 5" xfId="1813"/>
    <cellStyle name="_Book1 (2)_04 07E Wild Horse Wind Expansion (C) (2)" xfId="487"/>
    <cellStyle name="_Book1 (2)_04 07E Wild Horse Wind Expansion (C) (2) 2" xfId="1814"/>
    <cellStyle name="_Book1 (2)_04 07E Wild Horse Wind Expansion (C) (2) 2 2" xfId="1815"/>
    <cellStyle name="_Book1 (2)_04 07E Wild Horse Wind Expansion (C) (2) 3" xfId="1816"/>
    <cellStyle name="_Book1 (2)_04 07E Wild Horse Wind Expansion (C) (2)_Adj Bench DR 3 for Initial Briefs (Electric)" xfId="488"/>
    <cellStyle name="_Book1 (2)_04 07E Wild Horse Wind Expansion (C) (2)_Adj Bench DR 3 for Initial Briefs (Electric) 2" xfId="1817"/>
    <cellStyle name="_Book1 (2)_04 07E Wild Horse Wind Expansion (C) (2)_Adj Bench DR 3 for Initial Briefs (Electric) 2 2" xfId="1818"/>
    <cellStyle name="_Book1 (2)_04 07E Wild Horse Wind Expansion (C) (2)_Adj Bench DR 3 for Initial Briefs (Electric) 3" xfId="1819"/>
    <cellStyle name="_Book1 (2)_04 07E Wild Horse Wind Expansion (C) (2)_Electric Rev Req Model (2009 GRC) " xfId="489"/>
    <cellStyle name="_Book1 (2)_04 07E Wild Horse Wind Expansion (C) (2)_Electric Rev Req Model (2009 GRC)  2" xfId="1820"/>
    <cellStyle name="_Book1 (2)_04 07E Wild Horse Wind Expansion (C) (2)_Electric Rev Req Model (2009 GRC)  2 2" xfId="1821"/>
    <cellStyle name="_Book1 (2)_04 07E Wild Horse Wind Expansion (C) (2)_Electric Rev Req Model (2009 GRC)  3" xfId="1822"/>
    <cellStyle name="_Book1 (2)_04 07E Wild Horse Wind Expansion (C) (2)_Electric Rev Req Model (2009 GRC) Rebuttal" xfId="490"/>
    <cellStyle name="_Book1 (2)_04 07E Wild Horse Wind Expansion (C) (2)_Electric Rev Req Model (2009 GRC) Rebuttal 2" xfId="1823"/>
    <cellStyle name="_Book1 (2)_04 07E Wild Horse Wind Expansion (C) (2)_Electric Rev Req Model (2009 GRC) Rebuttal 2 2" xfId="1824"/>
    <cellStyle name="_Book1 (2)_04 07E Wild Horse Wind Expansion (C) (2)_Electric Rev Req Model (2009 GRC) Rebuttal 3" xfId="1825"/>
    <cellStyle name="_Book1 (2)_04 07E Wild Horse Wind Expansion (C) (2)_Electric Rev Req Model (2009 GRC) Rebuttal REmoval of New  WH Solar AdjustMI" xfId="491"/>
    <cellStyle name="_Book1 (2)_04 07E Wild Horse Wind Expansion (C) (2)_Electric Rev Req Model (2009 GRC) Rebuttal REmoval of New  WH Solar AdjustMI 2" xfId="1826"/>
    <cellStyle name="_Book1 (2)_04 07E Wild Horse Wind Expansion (C) (2)_Electric Rev Req Model (2009 GRC) Rebuttal REmoval of New  WH Solar AdjustMI 2 2" xfId="1827"/>
    <cellStyle name="_Book1 (2)_04 07E Wild Horse Wind Expansion (C) (2)_Electric Rev Req Model (2009 GRC) Rebuttal REmoval of New  WH Solar AdjustMI 3" xfId="1828"/>
    <cellStyle name="_Book1 (2)_04 07E Wild Horse Wind Expansion (C) (2)_Electric Rev Req Model (2009 GRC) Revised 01-18-2010" xfId="492"/>
    <cellStyle name="_Book1 (2)_04 07E Wild Horse Wind Expansion (C) (2)_Electric Rev Req Model (2009 GRC) Revised 01-18-2010 2" xfId="1829"/>
    <cellStyle name="_Book1 (2)_04 07E Wild Horse Wind Expansion (C) (2)_Electric Rev Req Model (2009 GRC) Revised 01-18-2010 2 2" xfId="1830"/>
    <cellStyle name="_Book1 (2)_04 07E Wild Horse Wind Expansion (C) (2)_Electric Rev Req Model (2009 GRC) Revised 01-18-2010 3" xfId="1831"/>
    <cellStyle name="_Book1 (2)_04 07E Wild Horse Wind Expansion (C) (2)_Final Order Electric EXHIBIT A-1" xfId="493"/>
    <cellStyle name="_Book1 (2)_04 07E Wild Horse Wind Expansion (C) (2)_Final Order Electric EXHIBIT A-1 2" xfId="1832"/>
    <cellStyle name="_Book1 (2)_04 07E Wild Horse Wind Expansion (C) (2)_Final Order Electric EXHIBIT A-1 2 2" xfId="1833"/>
    <cellStyle name="_Book1 (2)_04 07E Wild Horse Wind Expansion (C) (2)_Final Order Electric EXHIBIT A-1 3" xfId="1834"/>
    <cellStyle name="_Book1 (2)_04 07E Wild Horse Wind Expansion (C) (2)_TENASKA REGULATORY ASSET" xfId="494"/>
    <cellStyle name="_Book1 (2)_04 07E Wild Horse Wind Expansion (C) (2)_TENASKA REGULATORY ASSET 2" xfId="1835"/>
    <cellStyle name="_Book1 (2)_04 07E Wild Horse Wind Expansion (C) (2)_TENASKA REGULATORY ASSET 2 2" xfId="1836"/>
    <cellStyle name="_Book1 (2)_04 07E Wild Horse Wind Expansion (C) (2)_TENASKA REGULATORY ASSET 3" xfId="1837"/>
    <cellStyle name="_Book1 (2)_16.37E Wild Horse Expansion DeferralRevwrkingfile SF" xfId="495"/>
    <cellStyle name="_Book1 (2)_16.37E Wild Horse Expansion DeferralRevwrkingfile SF 2" xfId="1838"/>
    <cellStyle name="_Book1 (2)_16.37E Wild Horse Expansion DeferralRevwrkingfile SF 2 2" xfId="1839"/>
    <cellStyle name="_Book1 (2)_16.37E Wild Horse Expansion DeferralRevwrkingfile SF 3" xfId="1840"/>
    <cellStyle name="_Book1 (2)_2009 GRC Compl Filing - Exhibit D" xfId="1841"/>
    <cellStyle name="_Book1 (2)_2009 GRC Compl Filing - Exhibit D 2" xfId="1842"/>
    <cellStyle name="_Book1 (2)_3.01 Income Statement" xfId="342"/>
    <cellStyle name="_Book1 (2)_4 31 Regulatory Assets and Liabilities  7 06- Exhibit D" xfId="496"/>
    <cellStyle name="_Book1 (2)_4 31 Regulatory Assets and Liabilities  7 06- Exhibit D 2" xfId="1843"/>
    <cellStyle name="_Book1 (2)_4 31 Regulatory Assets and Liabilities  7 06- Exhibit D 2 2" xfId="1844"/>
    <cellStyle name="_Book1 (2)_4 31 Regulatory Assets and Liabilities  7 06- Exhibit D 3" xfId="1845"/>
    <cellStyle name="_Book1 (2)_4 31 Regulatory Assets and Liabilities  7 06- Exhibit D_NIM Summary" xfId="1846"/>
    <cellStyle name="_Book1 (2)_4 31 Regulatory Assets and Liabilities  7 06- Exhibit D_NIM Summary 2" xfId="1847"/>
    <cellStyle name="_Book1 (2)_4 32 Regulatory Assets and Liabilities  7 06- Exhibit D" xfId="497"/>
    <cellStyle name="_Book1 (2)_4 32 Regulatory Assets and Liabilities  7 06- Exhibit D 2" xfId="1848"/>
    <cellStyle name="_Book1 (2)_4 32 Regulatory Assets and Liabilities  7 06- Exhibit D 2 2" xfId="1849"/>
    <cellStyle name="_Book1 (2)_4 32 Regulatory Assets and Liabilities  7 06- Exhibit D 3" xfId="1850"/>
    <cellStyle name="_Book1 (2)_4 32 Regulatory Assets and Liabilities  7 06- Exhibit D_NIM Summary" xfId="1851"/>
    <cellStyle name="_Book1 (2)_4 32 Regulatory Assets and Liabilities  7 06- Exhibit D_NIM Summary 2" xfId="1852"/>
    <cellStyle name="_Book1 (2)_AURORA Total New" xfId="1853"/>
    <cellStyle name="_Book1 (2)_AURORA Total New 2" xfId="1854"/>
    <cellStyle name="_Book1 (2)_Book2" xfId="498"/>
    <cellStyle name="_Book1 (2)_Book2 2" xfId="1855"/>
    <cellStyle name="_Book1 (2)_Book2 2 2" xfId="1856"/>
    <cellStyle name="_Book1 (2)_Book2 3" xfId="1857"/>
    <cellStyle name="_Book1 (2)_Book2_Adj Bench DR 3 for Initial Briefs (Electric)" xfId="499"/>
    <cellStyle name="_Book1 (2)_Book2_Adj Bench DR 3 for Initial Briefs (Electric) 2" xfId="1858"/>
    <cellStyle name="_Book1 (2)_Book2_Adj Bench DR 3 for Initial Briefs (Electric) 2 2" xfId="1859"/>
    <cellStyle name="_Book1 (2)_Book2_Adj Bench DR 3 for Initial Briefs (Electric) 3" xfId="1860"/>
    <cellStyle name="_Book1 (2)_Book2_Electric Rev Req Model (2009 GRC) Rebuttal" xfId="500"/>
    <cellStyle name="_Book1 (2)_Book2_Electric Rev Req Model (2009 GRC) Rebuttal 2" xfId="1861"/>
    <cellStyle name="_Book1 (2)_Book2_Electric Rev Req Model (2009 GRC) Rebuttal 2 2" xfId="1862"/>
    <cellStyle name="_Book1 (2)_Book2_Electric Rev Req Model (2009 GRC) Rebuttal 3" xfId="1863"/>
    <cellStyle name="_Book1 (2)_Book2_Electric Rev Req Model (2009 GRC) Rebuttal REmoval of New  WH Solar AdjustMI" xfId="501"/>
    <cellStyle name="_Book1 (2)_Book2_Electric Rev Req Model (2009 GRC) Rebuttal REmoval of New  WH Solar AdjustMI 2" xfId="1864"/>
    <cellStyle name="_Book1 (2)_Book2_Electric Rev Req Model (2009 GRC) Rebuttal REmoval of New  WH Solar AdjustMI 2 2" xfId="1865"/>
    <cellStyle name="_Book1 (2)_Book2_Electric Rev Req Model (2009 GRC) Rebuttal REmoval of New  WH Solar AdjustMI 3" xfId="1866"/>
    <cellStyle name="_Book1 (2)_Book2_Electric Rev Req Model (2009 GRC) Revised 01-18-2010" xfId="502"/>
    <cellStyle name="_Book1 (2)_Book2_Electric Rev Req Model (2009 GRC) Revised 01-18-2010 2" xfId="1867"/>
    <cellStyle name="_Book1 (2)_Book2_Electric Rev Req Model (2009 GRC) Revised 01-18-2010 2 2" xfId="1868"/>
    <cellStyle name="_Book1 (2)_Book2_Electric Rev Req Model (2009 GRC) Revised 01-18-2010 3" xfId="1869"/>
    <cellStyle name="_Book1 (2)_Book2_Final Order Electric EXHIBIT A-1" xfId="503"/>
    <cellStyle name="_Book1 (2)_Book2_Final Order Electric EXHIBIT A-1 2" xfId="1870"/>
    <cellStyle name="_Book1 (2)_Book2_Final Order Electric EXHIBIT A-1 2 2" xfId="1871"/>
    <cellStyle name="_Book1 (2)_Book2_Final Order Electric EXHIBIT A-1 3" xfId="1872"/>
    <cellStyle name="_Book1 (2)_Book4" xfId="504"/>
    <cellStyle name="_Book1 (2)_Book4 2" xfId="1873"/>
    <cellStyle name="_Book1 (2)_Book4 2 2" xfId="1874"/>
    <cellStyle name="_Book1 (2)_Book4 3" xfId="1875"/>
    <cellStyle name="_Book1 (2)_Book9" xfId="505"/>
    <cellStyle name="_Book1 (2)_Book9 2" xfId="1876"/>
    <cellStyle name="_Book1 (2)_Book9 2 2" xfId="1877"/>
    <cellStyle name="_Book1 (2)_Book9 3" xfId="1878"/>
    <cellStyle name="_Book1 (2)_INPUTS" xfId="1879"/>
    <cellStyle name="_Book1 (2)_INPUTS 2" xfId="1880"/>
    <cellStyle name="_Book1 (2)_INPUTS 2 2" xfId="1881"/>
    <cellStyle name="_Book1 (2)_INPUTS 3" xfId="1882"/>
    <cellStyle name="_Book1 (2)_NIM Summary" xfId="1883"/>
    <cellStyle name="_Book1 (2)_NIM Summary 09GRC" xfId="1884"/>
    <cellStyle name="_Book1 (2)_NIM Summary 09GRC 2" xfId="1885"/>
    <cellStyle name="_Book1 (2)_NIM Summary 2" xfId="1886"/>
    <cellStyle name="_Book1 (2)_NIM Summary 3" xfId="1887"/>
    <cellStyle name="_Book1 (2)_NIM Summary 4" xfId="1888"/>
    <cellStyle name="_Book1 (2)_NIM Summary 5" xfId="1889"/>
    <cellStyle name="_Book1 (2)_NIM Summary 6" xfId="1890"/>
    <cellStyle name="_Book1 (2)_NIM Summary 7" xfId="1891"/>
    <cellStyle name="_Book1 (2)_NIM Summary 8" xfId="1892"/>
    <cellStyle name="_Book1 (2)_NIM Summary 9" xfId="1893"/>
    <cellStyle name="_Book1 (2)_PCA 9 -  Exhibit D April 2010 (3)" xfId="1894"/>
    <cellStyle name="_Book1 (2)_PCA 9 -  Exhibit D April 2010 (3) 2" xfId="1895"/>
    <cellStyle name="_Book1 (2)_Power Costs - Comparison bx Rbtl-Staff-Jt-PC" xfId="506"/>
    <cellStyle name="_Book1 (2)_Power Costs - Comparison bx Rbtl-Staff-Jt-PC 2" xfId="1896"/>
    <cellStyle name="_Book1 (2)_Power Costs - Comparison bx Rbtl-Staff-Jt-PC 2 2" xfId="1897"/>
    <cellStyle name="_Book1 (2)_Power Costs - Comparison bx Rbtl-Staff-Jt-PC 3" xfId="1898"/>
    <cellStyle name="_Book1 (2)_Power Costs - Comparison bx Rbtl-Staff-Jt-PC_Adj Bench DR 3 for Initial Briefs (Electric)" xfId="507"/>
    <cellStyle name="_Book1 (2)_Power Costs - Comparison bx Rbtl-Staff-Jt-PC_Adj Bench DR 3 for Initial Briefs (Electric) 2" xfId="1899"/>
    <cellStyle name="_Book1 (2)_Power Costs - Comparison bx Rbtl-Staff-Jt-PC_Adj Bench DR 3 for Initial Briefs (Electric) 2 2" xfId="1900"/>
    <cellStyle name="_Book1 (2)_Power Costs - Comparison bx Rbtl-Staff-Jt-PC_Adj Bench DR 3 for Initial Briefs (Electric) 3" xfId="1901"/>
    <cellStyle name="_Book1 (2)_Power Costs - Comparison bx Rbtl-Staff-Jt-PC_Electric Rev Req Model (2009 GRC) Rebuttal" xfId="508"/>
    <cellStyle name="_Book1 (2)_Power Costs - Comparison bx Rbtl-Staff-Jt-PC_Electric Rev Req Model (2009 GRC) Rebuttal 2" xfId="1902"/>
    <cellStyle name="_Book1 (2)_Power Costs - Comparison bx Rbtl-Staff-Jt-PC_Electric Rev Req Model (2009 GRC) Rebuttal 2 2" xfId="1903"/>
    <cellStyle name="_Book1 (2)_Power Costs - Comparison bx Rbtl-Staff-Jt-PC_Electric Rev Req Model (2009 GRC) Rebuttal 3" xfId="1904"/>
    <cellStyle name="_Book1 (2)_Power Costs - Comparison bx Rbtl-Staff-Jt-PC_Electric Rev Req Model (2009 GRC) Rebuttal REmoval of New  WH Solar AdjustMI" xfId="509"/>
    <cellStyle name="_Book1 (2)_Power Costs - Comparison bx Rbtl-Staff-Jt-PC_Electric Rev Req Model (2009 GRC) Rebuttal REmoval of New  WH Solar AdjustMI 2" xfId="1905"/>
    <cellStyle name="_Book1 (2)_Power Costs - Comparison bx Rbtl-Staff-Jt-PC_Electric Rev Req Model (2009 GRC) Rebuttal REmoval of New  WH Solar AdjustMI 2 2" xfId="1906"/>
    <cellStyle name="_Book1 (2)_Power Costs - Comparison bx Rbtl-Staff-Jt-PC_Electric Rev Req Model (2009 GRC) Rebuttal REmoval of New  WH Solar AdjustMI 3" xfId="1907"/>
    <cellStyle name="_Book1 (2)_Power Costs - Comparison bx Rbtl-Staff-Jt-PC_Electric Rev Req Model (2009 GRC) Revised 01-18-2010" xfId="510"/>
    <cellStyle name="_Book1 (2)_Power Costs - Comparison bx Rbtl-Staff-Jt-PC_Electric Rev Req Model (2009 GRC) Revised 01-18-2010 2" xfId="1908"/>
    <cellStyle name="_Book1 (2)_Power Costs - Comparison bx Rbtl-Staff-Jt-PC_Electric Rev Req Model (2009 GRC) Revised 01-18-2010 2 2" xfId="1909"/>
    <cellStyle name="_Book1 (2)_Power Costs - Comparison bx Rbtl-Staff-Jt-PC_Electric Rev Req Model (2009 GRC) Revised 01-18-2010 3" xfId="1910"/>
    <cellStyle name="_Book1 (2)_Power Costs - Comparison bx Rbtl-Staff-Jt-PC_Final Order Electric EXHIBIT A-1" xfId="511"/>
    <cellStyle name="_Book1 (2)_Power Costs - Comparison bx Rbtl-Staff-Jt-PC_Final Order Electric EXHIBIT A-1 2" xfId="1911"/>
    <cellStyle name="_Book1 (2)_Power Costs - Comparison bx Rbtl-Staff-Jt-PC_Final Order Electric EXHIBIT A-1 2 2" xfId="1912"/>
    <cellStyle name="_Book1 (2)_Power Costs - Comparison bx Rbtl-Staff-Jt-PC_Final Order Electric EXHIBIT A-1 3" xfId="1913"/>
    <cellStyle name="_Book1 (2)_Production Adj 4.37" xfId="1914"/>
    <cellStyle name="_Book1 (2)_Production Adj 4.37 2" xfId="1915"/>
    <cellStyle name="_Book1 (2)_Production Adj 4.37 2 2" xfId="1916"/>
    <cellStyle name="_Book1 (2)_Production Adj 4.37 3" xfId="1917"/>
    <cellStyle name="_Book1 (2)_Purchased Power Adj 4.03" xfId="1918"/>
    <cellStyle name="_Book1 (2)_Purchased Power Adj 4.03 2" xfId="1919"/>
    <cellStyle name="_Book1 (2)_Purchased Power Adj 4.03 2 2" xfId="1920"/>
    <cellStyle name="_Book1 (2)_Purchased Power Adj 4.03 3" xfId="1921"/>
    <cellStyle name="_Book1 (2)_Rebuttal Power Costs" xfId="512"/>
    <cellStyle name="_Book1 (2)_Rebuttal Power Costs 2" xfId="1922"/>
    <cellStyle name="_Book1 (2)_Rebuttal Power Costs 2 2" xfId="1923"/>
    <cellStyle name="_Book1 (2)_Rebuttal Power Costs 3" xfId="1924"/>
    <cellStyle name="_Book1 (2)_Rebuttal Power Costs_Adj Bench DR 3 for Initial Briefs (Electric)" xfId="513"/>
    <cellStyle name="_Book1 (2)_Rebuttal Power Costs_Adj Bench DR 3 for Initial Briefs (Electric) 2" xfId="1925"/>
    <cellStyle name="_Book1 (2)_Rebuttal Power Costs_Adj Bench DR 3 for Initial Briefs (Electric) 2 2" xfId="1926"/>
    <cellStyle name="_Book1 (2)_Rebuttal Power Costs_Adj Bench DR 3 for Initial Briefs (Electric) 3" xfId="1927"/>
    <cellStyle name="_Book1 (2)_Rebuttal Power Costs_Electric Rev Req Model (2009 GRC) Rebuttal" xfId="514"/>
    <cellStyle name="_Book1 (2)_Rebuttal Power Costs_Electric Rev Req Model (2009 GRC) Rebuttal 2" xfId="1928"/>
    <cellStyle name="_Book1 (2)_Rebuttal Power Costs_Electric Rev Req Model (2009 GRC) Rebuttal 2 2" xfId="1929"/>
    <cellStyle name="_Book1 (2)_Rebuttal Power Costs_Electric Rev Req Model (2009 GRC) Rebuttal 3" xfId="1930"/>
    <cellStyle name="_Book1 (2)_Rebuttal Power Costs_Electric Rev Req Model (2009 GRC) Rebuttal REmoval of New  WH Solar AdjustMI" xfId="515"/>
    <cellStyle name="_Book1 (2)_Rebuttal Power Costs_Electric Rev Req Model (2009 GRC) Rebuttal REmoval of New  WH Solar AdjustMI 2" xfId="1931"/>
    <cellStyle name="_Book1 (2)_Rebuttal Power Costs_Electric Rev Req Model (2009 GRC) Rebuttal REmoval of New  WH Solar AdjustMI 2 2" xfId="1932"/>
    <cellStyle name="_Book1 (2)_Rebuttal Power Costs_Electric Rev Req Model (2009 GRC) Rebuttal REmoval of New  WH Solar AdjustMI 3" xfId="1933"/>
    <cellStyle name="_Book1 (2)_Rebuttal Power Costs_Electric Rev Req Model (2009 GRC) Revised 01-18-2010" xfId="516"/>
    <cellStyle name="_Book1 (2)_Rebuttal Power Costs_Electric Rev Req Model (2009 GRC) Revised 01-18-2010 2" xfId="1934"/>
    <cellStyle name="_Book1 (2)_Rebuttal Power Costs_Electric Rev Req Model (2009 GRC) Revised 01-18-2010 2 2" xfId="1935"/>
    <cellStyle name="_Book1 (2)_Rebuttal Power Costs_Electric Rev Req Model (2009 GRC) Revised 01-18-2010 3" xfId="1936"/>
    <cellStyle name="_Book1 (2)_Rebuttal Power Costs_Final Order Electric EXHIBIT A-1" xfId="517"/>
    <cellStyle name="_Book1 (2)_Rebuttal Power Costs_Final Order Electric EXHIBIT A-1 2" xfId="1937"/>
    <cellStyle name="_Book1 (2)_Rebuttal Power Costs_Final Order Electric EXHIBIT A-1 2 2" xfId="1938"/>
    <cellStyle name="_Book1 (2)_Rebuttal Power Costs_Final Order Electric EXHIBIT A-1 3" xfId="1939"/>
    <cellStyle name="_Book1 (2)_ROR &amp; CONV FACTOR" xfId="1940"/>
    <cellStyle name="_Book1 (2)_ROR &amp; CONV FACTOR 2" xfId="1941"/>
    <cellStyle name="_Book1 (2)_ROR &amp; CONV FACTOR 2 2" xfId="1942"/>
    <cellStyle name="_Book1 (2)_ROR &amp; CONV FACTOR 3" xfId="1943"/>
    <cellStyle name="_Book1 (2)_ROR 5.02" xfId="1944"/>
    <cellStyle name="_Book1 (2)_ROR 5.02 2" xfId="1945"/>
    <cellStyle name="_Book1 (2)_ROR 5.02 2 2" xfId="1946"/>
    <cellStyle name="_Book1 (2)_ROR 5.02 3" xfId="1947"/>
    <cellStyle name="_Book1 (2)_Wind Integration 10GRC" xfId="1948"/>
    <cellStyle name="_Book1 (2)_Wind Integration 10GRC 2" xfId="1949"/>
    <cellStyle name="_Book1 10" xfId="1950"/>
    <cellStyle name="_Book1 10 2" xfId="1951"/>
    <cellStyle name="_Book1 11" xfId="1952"/>
    <cellStyle name="_Book1 2" xfId="518"/>
    <cellStyle name="_Book1 2 2" xfId="1953"/>
    <cellStyle name="_Book1 2 2 2" xfId="1954"/>
    <cellStyle name="_Book1 2 3" xfId="1955"/>
    <cellStyle name="_Book1 3" xfId="1956"/>
    <cellStyle name="_Book1 3 2" xfId="1957"/>
    <cellStyle name="_Book1 4" xfId="1958"/>
    <cellStyle name="_Book1 4 2" xfId="1959"/>
    <cellStyle name="_Book1 5" xfId="1960"/>
    <cellStyle name="_Book1 5 2" xfId="1961"/>
    <cellStyle name="_Book1 6" xfId="1962"/>
    <cellStyle name="_Book1 6 2" xfId="1963"/>
    <cellStyle name="_Book1 7" xfId="1964"/>
    <cellStyle name="_Book1 7 2" xfId="1965"/>
    <cellStyle name="_Book1 8" xfId="1966"/>
    <cellStyle name="_Book1 8 2" xfId="1967"/>
    <cellStyle name="_Book1 9" xfId="1968"/>
    <cellStyle name="_Book1 9 2" xfId="1969"/>
    <cellStyle name="_Book1_(C) WHE Proforma with ITC cash grant 10 Yr Amort_for deferral_102809" xfId="519"/>
    <cellStyle name="_Book1_(C) WHE Proforma with ITC cash grant 10 Yr Amort_for deferral_102809 2" xfId="1970"/>
    <cellStyle name="_Book1_(C) WHE Proforma with ITC cash grant 10 Yr Amort_for deferral_102809 2 2" xfId="1971"/>
    <cellStyle name="_Book1_(C) WHE Proforma with ITC cash grant 10 Yr Amort_for deferral_102809 3" xfId="1972"/>
    <cellStyle name="_Book1_(C) WHE Proforma with ITC cash grant 10 Yr Amort_for deferral_102809_16.07E Wild Horse Wind Expansionwrkingfile" xfId="520"/>
    <cellStyle name="_Book1_(C) WHE Proforma with ITC cash grant 10 Yr Amort_for deferral_102809_16.07E Wild Horse Wind Expansionwrkingfile 2" xfId="1973"/>
    <cellStyle name="_Book1_(C) WHE Proforma with ITC cash grant 10 Yr Amort_for deferral_102809_16.07E Wild Horse Wind Expansionwrkingfile 2 2" xfId="1974"/>
    <cellStyle name="_Book1_(C) WHE Proforma with ITC cash grant 10 Yr Amort_for deferral_102809_16.07E Wild Horse Wind Expansionwrkingfile 3" xfId="1975"/>
    <cellStyle name="_Book1_(C) WHE Proforma with ITC cash grant 10 Yr Amort_for deferral_102809_16.07E Wild Horse Wind Expansionwrkingfile SF" xfId="521"/>
    <cellStyle name="_Book1_(C) WHE Proforma with ITC cash grant 10 Yr Amort_for deferral_102809_16.07E Wild Horse Wind Expansionwrkingfile SF 2" xfId="1976"/>
    <cellStyle name="_Book1_(C) WHE Proforma with ITC cash grant 10 Yr Amort_for deferral_102809_16.07E Wild Horse Wind Expansionwrkingfile SF 2 2" xfId="1977"/>
    <cellStyle name="_Book1_(C) WHE Proforma with ITC cash grant 10 Yr Amort_for deferral_102809_16.07E Wild Horse Wind Expansionwrkingfile SF 3" xfId="1978"/>
    <cellStyle name="_Book1_(C) WHE Proforma with ITC cash grant 10 Yr Amort_for deferral_102809_16.37E Wild Horse Expansion DeferralRevwrkingfile SF" xfId="522"/>
    <cellStyle name="_Book1_(C) WHE Proforma with ITC cash grant 10 Yr Amort_for deferral_102809_16.37E Wild Horse Expansion DeferralRevwrkingfile SF 2" xfId="1979"/>
    <cellStyle name="_Book1_(C) WHE Proforma with ITC cash grant 10 Yr Amort_for deferral_102809_16.37E Wild Horse Expansion DeferralRevwrkingfile SF 2 2" xfId="1980"/>
    <cellStyle name="_Book1_(C) WHE Proforma with ITC cash grant 10 Yr Amort_for deferral_102809_16.37E Wild Horse Expansion DeferralRevwrkingfile SF 3" xfId="1981"/>
    <cellStyle name="_Book1_(C) WHE Proforma with ITC cash grant 10 Yr Amort_for rebuttal_120709" xfId="523"/>
    <cellStyle name="_Book1_(C) WHE Proforma with ITC cash grant 10 Yr Amort_for rebuttal_120709 2" xfId="1982"/>
    <cellStyle name="_Book1_(C) WHE Proforma with ITC cash grant 10 Yr Amort_for rebuttal_120709 2 2" xfId="1983"/>
    <cellStyle name="_Book1_(C) WHE Proforma with ITC cash grant 10 Yr Amort_for rebuttal_120709 3" xfId="1984"/>
    <cellStyle name="_Book1_04.07E Wild Horse Wind Expansion" xfId="524"/>
    <cellStyle name="_Book1_04.07E Wild Horse Wind Expansion 2" xfId="1985"/>
    <cellStyle name="_Book1_04.07E Wild Horse Wind Expansion 2 2" xfId="1986"/>
    <cellStyle name="_Book1_04.07E Wild Horse Wind Expansion 3" xfId="1987"/>
    <cellStyle name="_Book1_04.07E Wild Horse Wind Expansion_16.07E Wild Horse Wind Expansionwrkingfile" xfId="525"/>
    <cellStyle name="_Book1_04.07E Wild Horse Wind Expansion_16.07E Wild Horse Wind Expansionwrkingfile 2" xfId="1988"/>
    <cellStyle name="_Book1_04.07E Wild Horse Wind Expansion_16.07E Wild Horse Wind Expansionwrkingfile 2 2" xfId="1989"/>
    <cellStyle name="_Book1_04.07E Wild Horse Wind Expansion_16.07E Wild Horse Wind Expansionwrkingfile 3" xfId="1990"/>
    <cellStyle name="_Book1_04.07E Wild Horse Wind Expansion_16.07E Wild Horse Wind Expansionwrkingfile SF" xfId="526"/>
    <cellStyle name="_Book1_04.07E Wild Horse Wind Expansion_16.07E Wild Horse Wind Expansionwrkingfile SF 2" xfId="1991"/>
    <cellStyle name="_Book1_04.07E Wild Horse Wind Expansion_16.07E Wild Horse Wind Expansionwrkingfile SF 2 2" xfId="1992"/>
    <cellStyle name="_Book1_04.07E Wild Horse Wind Expansion_16.07E Wild Horse Wind Expansionwrkingfile SF 3" xfId="1993"/>
    <cellStyle name="_Book1_04.07E Wild Horse Wind Expansion_16.37E Wild Horse Expansion DeferralRevwrkingfile SF" xfId="527"/>
    <cellStyle name="_Book1_04.07E Wild Horse Wind Expansion_16.37E Wild Horse Expansion DeferralRevwrkingfile SF 2" xfId="1994"/>
    <cellStyle name="_Book1_04.07E Wild Horse Wind Expansion_16.37E Wild Horse Expansion DeferralRevwrkingfile SF 2 2" xfId="1995"/>
    <cellStyle name="_Book1_04.07E Wild Horse Wind Expansion_16.37E Wild Horse Expansion DeferralRevwrkingfile SF 3" xfId="1996"/>
    <cellStyle name="_Book1_16.07E Wild Horse Wind Expansionwrkingfile" xfId="528"/>
    <cellStyle name="_Book1_16.07E Wild Horse Wind Expansionwrkingfile 2" xfId="1997"/>
    <cellStyle name="_Book1_16.07E Wild Horse Wind Expansionwrkingfile 2 2" xfId="1998"/>
    <cellStyle name="_Book1_16.07E Wild Horse Wind Expansionwrkingfile 3" xfId="1999"/>
    <cellStyle name="_Book1_16.07E Wild Horse Wind Expansionwrkingfile SF" xfId="529"/>
    <cellStyle name="_Book1_16.07E Wild Horse Wind Expansionwrkingfile SF 2" xfId="2000"/>
    <cellStyle name="_Book1_16.07E Wild Horse Wind Expansionwrkingfile SF 2 2" xfId="2001"/>
    <cellStyle name="_Book1_16.07E Wild Horse Wind Expansionwrkingfile SF 3" xfId="2002"/>
    <cellStyle name="_Book1_16.37E Wild Horse Expansion DeferralRevwrkingfile SF" xfId="530"/>
    <cellStyle name="_Book1_16.37E Wild Horse Expansion DeferralRevwrkingfile SF 2" xfId="2003"/>
    <cellStyle name="_Book1_16.37E Wild Horse Expansion DeferralRevwrkingfile SF 2 2" xfId="2004"/>
    <cellStyle name="_Book1_16.37E Wild Horse Expansion DeferralRevwrkingfile SF 3" xfId="2005"/>
    <cellStyle name="_Book1_2009 GRC Compl Filing - Exhibit D" xfId="2006"/>
    <cellStyle name="_Book1_2009 GRC Compl Filing - Exhibit D 2" xfId="2007"/>
    <cellStyle name="_Book1_3.01 Income Statement" xfId="343"/>
    <cellStyle name="_Book1_4 31 Regulatory Assets and Liabilities  7 06- Exhibit D" xfId="531"/>
    <cellStyle name="_Book1_4 31 Regulatory Assets and Liabilities  7 06- Exhibit D 2" xfId="2008"/>
    <cellStyle name="_Book1_4 31 Regulatory Assets and Liabilities  7 06- Exhibit D 2 2" xfId="2009"/>
    <cellStyle name="_Book1_4 31 Regulatory Assets and Liabilities  7 06- Exhibit D 3" xfId="2010"/>
    <cellStyle name="_Book1_4 31 Regulatory Assets and Liabilities  7 06- Exhibit D_NIM Summary" xfId="2011"/>
    <cellStyle name="_Book1_4 31 Regulatory Assets and Liabilities  7 06- Exhibit D_NIM Summary 2" xfId="2012"/>
    <cellStyle name="_Book1_4 32 Regulatory Assets and Liabilities  7 06- Exhibit D" xfId="532"/>
    <cellStyle name="_Book1_4 32 Regulatory Assets and Liabilities  7 06- Exhibit D 2" xfId="2013"/>
    <cellStyle name="_Book1_4 32 Regulatory Assets and Liabilities  7 06- Exhibit D 2 2" xfId="2014"/>
    <cellStyle name="_Book1_4 32 Regulatory Assets and Liabilities  7 06- Exhibit D 3" xfId="2015"/>
    <cellStyle name="_Book1_4 32 Regulatory Assets and Liabilities  7 06- Exhibit D_NIM Summary" xfId="2016"/>
    <cellStyle name="_Book1_4 32 Regulatory Assets and Liabilities  7 06- Exhibit D_NIM Summary 2" xfId="2017"/>
    <cellStyle name="_Book1_AURORA Total New" xfId="2018"/>
    <cellStyle name="_Book1_AURORA Total New 2" xfId="2019"/>
    <cellStyle name="_Book1_Book2" xfId="533"/>
    <cellStyle name="_Book1_Book2 2" xfId="2020"/>
    <cellStyle name="_Book1_Book2 2 2" xfId="2021"/>
    <cellStyle name="_Book1_Book2 3" xfId="2022"/>
    <cellStyle name="_Book1_Book2_Adj Bench DR 3 for Initial Briefs (Electric)" xfId="534"/>
    <cellStyle name="_Book1_Book2_Adj Bench DR 3 for Initial Briefs (Electric) 2" xfId="2023"/>
    <cellStyle name="_Book1_Book2_Adj Bench DR 3 for Initial Briefs (Electric) 2 2" xfId="2024"/>
    <cellStyle name="_Book1_Book2_Adj Bench DR 3 for Initial Briefs (Electric) 3" xfId="2025"/>
    <cellStyle name="_Book1_Book2_Electric Rev Req Model (2009 GRC) Rebuttal" xfId="535"/>
    <cellStyle name="_Book1_Book2_Electric Rev Req Model (2009 GRC) Rebuttal 2" xfId="2026"/>
    <cellStyle name="_Book1_Book2_Electric Rev Req Model (2009 GRC) Rebuttal 2 2" xfId="2027"/>
    <cellStyle name="_Book1_Book2_Electric Rev Req Model (2009 GRC) Rebuttal 3" xfId="2028"/>
    <cellStyle name="_Book1_Book2_Electric Rev Req Model (2009 GRC) Rebuttal REmoval of New  WH Solar AdjustMI" xfId="536"/>
    <cellStyle name="_Book1_Book2_Electric Rev Req Model (2009 GRC) Rebuttal REmoval of New  WH Solar AdjustMI 2" xfId="2029"/>
    <cellStyle name="_Book1_Book2_Electric Rev Req Model (2009 GRC) Rebuttal REmoval of New  WH Solar AdjustMI 2 2" xfId="2030"/>
    <cellStyle name="_Book1_Book2_Electric Rev Req Model (2009 GRC) Rebuttal REmoval of New  WH Solar AdjustMI 3" xfId="2031"/>
    <cellStyle name="_Book1_Book2_Electric Rev Req Model (2009 GRC) Revised 01-18-2010" xfId="537"/>
    <cellStyle name="_Book1_Book2_Electric Rev Req Model (2009 GRC) Revised 01-18-2010 2" xfId="2032"/>
    <cellStyle name="_Book1_Book2_Electric Rev Req Model (2009 GRC) Revised 01-18-2010 2 2" xfId="2033"/>
    <cellStyle name="_Book1_Book2_Electric Rev Req Model (2009 GRC) Revised 01-18-2010 3" xfId="2034"/>
    <cellStyle name="_Book1_Book2_Final Order Electric EXHIBIT A-1" xfId="538"/>
    <cellStyle name="_Book1_Book2_Final Order Electric EXHIBIT A-1 2" xfId="2035"/>
    <cellStyle name="_Book1_Book2_Final Order Electric EXHIBIT A-1 2 2" xfId="2036"/>
    <cellStyle name="_Book1_Book2_Final Order Electric EXHIBIT A-1 3" xfId="2037"/>
    <cellStyle name="_Book1_Book4" xfId="539"/>
    <cellStyle name="_Book1_Book4 2" xfId="2038"/>
    <cellStyle name="_Book1_Book4 2 2" xfId="2039"/>
    <cellStyle name="_Book1_Book4 3" xfId="2040"/>
    <cellStyle name="_Book1_Book9" xfId="540"/>
    <cellStyle name="_Book1_Book9 2" xfId="2041"/>
    <cellStyle name="_Book1_Book9 2 2" xfId="2042"/>
    <cellStyle name="_Book1_Book9 3" xfId="2043"/>
    <cellStyle name="_Book1_Electric COS Inputs" xfId="2044"/>
    <cellStyle name="_Book1_Electric COS Inputs 2" xfId="2045"/>
    <cellStyle name="_Book1_Electric COS Inputs 2 2" xfId="2046"/>
    <cellStyle name="_Book1_Electric COS Inputs 2 2 2" xfId="2047"/>
    <cellStyle name="_Book1_Electric COS Inputs 2 3" xfId="2048"/>
    <cellStyle name="_Book1_Electric COS Inputs 2 3 2" xfId="2049"/>
    <cellStyle name="_Book1_Electric COS Inputs 2 4" xfId="2050"/>
    <cellStyle name="_Book1_Electric COS Inputs 2 4 2" xfId="2051"/>
    <cellStyle name="_Book1_Electric COS Inputs 3" xfId="2052"/>
    <cellStyle name="_Book1_Electric COS Inputs 3 2" xfId="2053"/>
    <cellStyle name="_Book1_Electric COS Inputs 4" xfId="2054"/>
    <cellStyle name="_Book1_Electric COS Inputs 4 2" xfId="2055"/>
    <cellStyle name="_Book1_Electric COS Inputs 5" xfId="2056"/>
    <cellStyle name="_Book1_NIM Summary" xfId="2057"/>
    <cellStyle name="_Book1_NIM Summary 09GRC" xfId="2058"/>
    <cellStyle name="_Book1_NIM Summary 09GRC 2" xfId="2059"/>
    <cellStyle name="_Book1_NIM Summary 2" xfId="2060"/>
    <cellStyle name="_Book1_NIM Summary 3" xfId="2061"/>
    <cellStyle name="_Book1_NIM Summary 4" xfId="2062"/>
    <cellStyle name="_Book1_NIM Summary 5" xfId="2063"/>
    <cellStyle name="_Book1_NIM Summary 6" xfId="2064"/>
    <cellStyle name="_Book1_NIM Summary 7" xfId="2065"/>
    <cellStyle name="_Book1_NIM Summary 8" xfId="2066"/>
    <cellStyle name="_Book1_NIM Summary 9" xfId="2067"/>
    <cellStyle name="_Book1_PCA 9 -  Exhibit D April 2010 (3)" xfId="2068"/>
    <cellStyle name="_Book1_PCA 9 -  Exhibit D April 2010 (3) 2" xfId="2069"/>
    <cellStyle name="_Book1_Power Costs - Comparison bx Rbtl-Staff-Jt-PC" xfId="541"/>
    <cellStyle name="_Book1_Power Costs - Comparison bx Rbtl-Staff-Jt-PC 2" xfId="2070"/>
    <cellStyle name="_Book1_Power Costs - Comparison bx Rbtl-Staff-Jt-PC 2 2" xfId="2071"/>
    <cellStyle name="_Book1_Power Costs - Comparison bx Rbtl-Staff-Jt-PC 3" xfId="2072"/>
    <cellStyle name="_Book1_Power Costs - Comparison bx Rbtl-Staff-Jt-PC_Adj Bench DR 3 for Initial Briefs (Electric)" xfId="542"/>
    <cellStyle name="_Book1_Power Costs - Comparison bx Rbtl-Staff-Jt-PC_Adj Bench DR 3 for Initial Briefs (Electric) 2" xfId="2073"/>
    <cellStyle name="_Book1_Power Costs - Comparison bx Rbtl-Staff-Jt-PC_Adj Bench DR 3 for Initial Briefs (Electric) 2 2" xfId="2074"/>
    <cellStyle name="_Book1_Power Costs - Comparison bx Rbtl-Staff-Jt-PC_Adj Bench DR 3 for Initial Briefs (Electric) 3" xfId="2075"/>
    <cellStyle name="_Book1_Power Costs - Comparison bx Rbtl-Staff-Jt-PC_Electric Rev Req Model (2009 GRC) Rebuttal" xfId="543"/>
    <cellStyle name="_Book1_Power Costs - Comparison bx Rbtl-Staff-Jt-PC_Electric Rev Req Model (2009 GRC) Rebuttal 2" xfId="2076"/>
    <cellStyle name="_Book1_Power Costs - Comparison bx Rbtl-Staff-Jt-PC_Electric Rev Req Model (2009 GRC) Rebuttal 2 2" xfId="2077"/>
    <cellStyle name="_Book1_Power Costs - Comparison bx Rbtl-Staff-Jt-PC_Electric Rev Req Model (2009 GRC) Rebuttal 3" xfId="2078"/>
    <cellStyle name="_Book1_Power Costs - Comparison bx Rbtl-Staff-Jt-PC_Electric Rev Req Model (2009 GRC) Rebuttal REmoval of New  WH Solar AdjustMI" xfId="544"/>
    <cellStyle name="_Book1_Power Costs - Comparison bx Rbtl-Staff-Jt-PC_Electric Rev Req Model (2009 GRC) Rebuttal REmoval of New  WH Solar AdjustMI 2" xfId="2079"/>
    <cellStyle name="_Book1_Power Costs - Comparison bx Rbtl-Staff-Jt-PC_Electric Rev Req Model (2009 GRC) Rebuttal REmoval of New  WH Solar AdjustMI 2 2" xfId="2080"/>
    <cellStyle name="_Book1_Power Costs - Comparison bx Rbtl-Staff-Jt-PC_Electric Rev Req Model (2009 GRC) Rebuttal REmoval of New  WH Solar AdjustMI 3" xfId="2081"/>
    <cellStyle name="_Book1_Power Costs - Comparison bx Rbtl-Staff-Jt-PC_Electric Rev Req Model (2009 GRC) Revised 01-18-2010" xfId="545"/>
    <cellStyle name="_Book1_Power Costs - Comparison bx Rbtl-Staff-Jt-PC_Electric Rev Req Model (2009 GRC) Revised 01-18-2010 2" xfId="2082"/>
    <cellStyle name="_Book1_Power Costs - Comparison bx Rbtl-Staff-Jt-PC_Electric Rev Req Model (2009 GRC) Revised 01-18-2010 2 2" xfId="2083"/>
    <cellStyle name="_Book1_Power Costs - Comparison bx Rbtl-Staff-Jt-PC_Electric Rev Req Model (2009 GRC) Revised 01-18-2010 3" xfId="2084"/>
    <cellStyle name="_Book1_Power Costs - Comparison bx Rbtl-Staff-Jt-PC_Final Order Electric EXHIBIT A-1" xfId="546"/>
    <cellStyle name="_Book1_Power Costs - Comparison bx Rbtl-Staff-Jt-PC_Final Order Electric EXHIBIT A-1 2" xfId="2085"/>
    <cellStyle name="_Book1_Power Costs - Comparison bx Rbtl-Staff-Jt-PC_Final Order Electric EXHIBIT A-1 2 2" xfId="2086"/>
    <cellStyle name="_Book1_Power Costs - Comparison bx Rbtl-Staff-Jt-PC_Final Order Electric EXHIBIT A-1 3" xfId="2087"/>
    <cellStyle name="_Book1_Production Adj 4.37" xfId="2088"/>
    <cellStyle name="_Book1_Production Adj 4.37 2" xfId="2089"/>
    <cellStyle name="_Book1_Production Adj 4.37 2 2" xfId="2090"/>
    <cellStyle name="_Book1_Production Adj 4.37 3" xfId="2091"/>
    <cellStyle name="_Book1_Purchased Power Adj 4.03" xfId="2092"/>
    <cellStyle name="_Book1_Purchased Power Adj 4.03 2" xfId="2093"/>
    <cellStyle name="_Book1_Purchased Power Adj 4.03 2 2" xfId="2094"/>
    <cellStyle name="_Book1_Purchased Power Adj 4.03 3" xfId="2095"/>
    <cellStyle name="_Book1_Rebuttal Power Costs" xfId="547"/>
    <cellStyle name="_Book1_Rebuttal Power Costs 2" xfId="2096"/>
    <cellStyle name="_Book1_Rebuttal Power Costs 2 2" xfId="2097"/>
    <cellStyle name="_Book1_Rebuttal Power Costs 3" xfId="2098"/>
    <cellStyle name="_Book1_Rebuttal Power Costs_Adj Bench DR 3 for Initial Briefs (Electric)" xfId="548"/>
    <cellStyle name="_Book1_Rebuttal Power Costs_Adj Bench DR 3 for Initial Briefs (Electric) 2" xfId="2099"/>
    <cellStyle name="_Book1_Rebuttal Power Costs_Adj Bench DR 3 for Initial Briefs (Electric) 2 2" xfId="2100"/>
    <cellStyle name="_Book1_Rebuttal Power Costs_Adj Bench DR 3 for Initial Briefs (Electric) 3" xfId="2101"/>
    <cellStyle name="_Book1_Rebuttal Power Costs_Electric Rev Req Model (2009 GRC) Rebuttal" xfId="549"/>
    <cellStyle name="_Book1_Rebuttal Power Costs_Electric Rev Req Model (2009 GRC) Rebuttal 2" xfId="2102"/>
    <cellStyle name="_Book1_Rebuttal Power Costs_Electric Rev Req Model (2009 GRC) Rebuttal 2 2" xfId="2103"/>
    <cellStyle name="_Book1_Rebuttal Power Costs_Electric Rev Req Model (2009 GRC) Rebuttal 3" xfId="2104"/>
    <cellStyle name="_Book1_Rebuttal Power Costs_Electric Rev Req Model (2009 GRC) Rebuttal REmoval of New  WH Solar AdjustMI" xfId="550"/>
    <cellStyle name="_Book1_Rebuttal Power Costs_Electric Rev Req Model (2009 GRC) Rebuttal REmoval of New  WH Solar AdjustMI 2" xfId="2105"/>
    <cellStyle name="_Book1_Rebuttal Power Costs_Electric Rev Req Model (2009 GRC) Rebuttal REmoval of New  WH Solar AdjustMI 2 2" xfId="2106"/>
    <cellStyle name="_Book1_Rebuttal Power Costs_Electric Rev Req Model (2009 GRC) Rebuttal REmoval of New  WH Solar AdjustMI 3" xfId="2107"/>
    <cellStyle name="_Book1_Rebuttal Power Costs_Electric Rev Req Model (2009 GRC) Revised 01-18-2010" xfId="551"/>
    <cellStyle name="_Book1_Rebuttal Power Costs_Electric Rev Req Model (2009 GRC) Revised 01-18-2010 2" xfId="2108"/>
    <cellStyle name="_Book1_Rebuttal Power Costs_Electric Rev Req Model (2009 GRC) Revised 01-18-2010 2 2" xfId="2109"/>
    <cellStyle name="_Book1_Rebuttal Power Costs_Electric Rev Req Model (2009 GRC) Revised 01-18-2010 3" xfId="2110"/>
    <cellStyle name="_Book1_Rebuttal Power Costs_Final Order Electric EXHIBIT A-1" xfId="552"/>
    <cellStyle name="_Book1_Rebuttal Power Costs_Final Order Electric EXHIBIT A-1 2" xfId="2111"/>
    <cellStyle name="_Book1_Rebuttal Power Costs_Final Order Electric EXHIBIT A-1 2 2" xfId="2112"/>
    <cellStyle name="_Book1_Rebuttal Power Costs_Final Order Electric EXHIBIT A-1 3" xfId="2113"/>
    <cellStyle name="_Book1_ROR 5.02" xfId="2114"/>
    <cellStyle name="_Book1_ROR 5.02 2" xfId="2115"/>
    <cellStyle name="_Book1_ROR 5.02 2 2" xfId="2116"/>
    <cellStyle name="_Book1_ROR 5.02 3" xfId="2117"/>
    <cellStyle name="_Book1_Transmission Workbook for May BOD" xfId="2118"/>
    <cellStyle name="_Book1_Transmission Workbook for May BOD 2" xfId="2119"/>
    <cellStyle name="_Book1_Wind Integration 10GRC" xfId="2120"/>
    <cellStyle name="_Book1_Wind Integration 10GRC 2" xfId="2121"/>
    <cellStyle name="_Book2" xfId="11"/>
    <cellStyle name="_x0013__Book2" xfId="553"/>
    <cellStyle name="_Book2 10" xfId="2122"/>
    <cellStyle name="_x0013__Book2 10" xfId="2123"/>
    <cellStyle name="_Book2 10 2" xfId="2124"/>
    <cellStyle name="_Book2 11" xfId="2125"/>
    <cellStyle name="_Book2 11 2" xfId="2126"/>
    <cellStyle name="_Book2 12" xfId="2127"/>
    <cellStyle name="_Book2 12 2" xfId="2128"/>
    <cellStyle name="_Book2 13" xfId="2129"/>
    <cellStyle name="_Book2 13 2" xfId="2130"/>
    <cellStyle name="_Book2 14" xfId="2131"/>
    <cellStyle name="_Book2 14 2" xfId="2132"/>
    <cellStyle name="_Book2 15" xfId="2133"/>
    <cellStyle name="_Book2 15 2" xfId="2134"/>
    <cellStyle name="_Book2 16" xfId="2135"/>
    <cellStyle name="_Book2 16 2" xfId="2136"/>
    <cellStyle name="_Book2 17" xfId="2137"/>
    <cellStyle name="_Book2 17 2" xfId="2138"/>
    <cellStyle name="_Book2 18" xfId="2139"/>
    <cellStyle name="_Book2 18 2" xfId="2140"/>
    <cellStyle name="_Book2 19" xfId="2141"/>
    <cellStyle name="_Book2 2" xfId="554"/>
    <cellStyle name="_x0013__Book2 2" xfId="2142"/>
    <cellStyle name="_Book2 2 10" xfId="2143"/>
    <cellStyle name="_Book2 2 2" xfId="2144"/>
    <cellStyle name="_x0013__Book2 2 2" xfId="2145"/>
    <cellStyle name="_Book2 2 2 2" xfId="2146"/>
    <cellStyle name="_Book2 2 3" xfId="2147"/>
    <cellStyle name="_Book2 2 3 2" xfId="2148"/>
    <cellStyle name="_Book2 2 4" xfId="2149"/>
    <cellStyle name="_Book2 2 4 2" xfId="2150"/>
    <cellStyle name="_Book2 2 5" xfId="2151"/>
    <cellStyle name="_Book2 2 5 2" xfId="2152"/>
    <cellStyle name="_Book2 2 6" xfId="2153"/>
    <cellStyle name="_Book2 2 6 2" xfId="2154"/>
    <cellStyle name="_Book2 2 7" xfId="2155"/>
    <cellStyle name="_Book2 2 7 2" xfId="2156"/>
    <cellStyle name="_Book2 2 8" xfId="2157"/>
    <cellStyle name="_Book2 2 8 2" xfId="2158"/>
    <cellStyle name="_Book2 2 9" xfId="2159"/>
    <cellStyle name="_Book2 2 9 2" xfId="2160"/>
    <cellStyle name="_Book2 20" xfId="2161"/>
    <cellStyle name="_Book2 21" xfId="2162"/>
    <cellStyle name="_Book2 22" xfId="2163"/>
    <cellStyle name="_Book2 23" xfId="2164"/>
    <cellStyle name="_Book2 24" xfId="2165"/>
    <cellStyle name="_Book2 25" xfId="2166"/>
    <cellStyle name="_Book2 26" xfId="2167"/>
    <cellStyle name="_Book2 27" xfId="2168"/>
    <cellStyle name="_Book2 28" xfId="2169"/>
    <cellStyle name="_Book2 29" xfId="2170"/>
    <cellStyle name="_Book2 3" xfId="2171"/>
    <cellStyle name="_x0013__Book2 3" xfId="2172"/>
    <cellStyle name="_Book2 3 10" xfId="2173"/>
    <cellStyle name="_Book2 3 10 2" xfId="2174"/>
    <cellStyle name="_Book2 3 11" xfId="2175"/>
    <cellStyle name="_Book2 3 11 2" xfId="2176"/>
    <cellStyle name="_Book2 3 12" xfId="2177"/>
    <cellStyle name="_Book2 3 12 2" xfId="2178"/>
    <cellStyle name="_Book2 3 13" xfId="2179"/>
    <cellStyle name="_Book2 3 13 2" xfId="2180"/>
    <cellStyle name="_Book2 3 14" xfId="2181"/>
    <cellStyle name="_Book2 3 14 2" xfId="2182"/>
    <cellStyle name="_Book2 3 15" xfId="2183"/>
    <cellStyle name="_Book2 3 15 2" xfId="2184"/>
    <cellStyle name="_Book2 3 16" xfId="2185"/>
    <cellStyle name="_Book2 3 16 2" xfId="2186"/>
    <cellStyle name="_Book2 3 17" xfId="2187"/>
    <cellStyle name="_Book2 3 17 2" xfId="2188"/>
    <cellStyle name="_Book2 3 18" xfId="2189"/>
    <cellStyle name="_Book2 3 18 2" xfId="2190"/>
    <cellStyle name="_Book2 3 19" xfId="2191"/>
    <cellStyle name="_Book2 3 19 2" xfId="2192"/>
    <cellStyle name="_Book2 3 2" xfId="2193"/>
    <cellStyle name="_x0013__Book2 3 2" xfId="2194"/>
    <cellStyle name="_Book2 3 2 2" xfId="2195"/>
    <cellStyle name="_Book2 3 20" xfId="2196"/>
    <cellStyle name="_Book2 3 20 2" xfId="2197"/>
    <cellStyle name="_Book2 3 21" xfId="2198"/>
    <cellStyle name="_Book2 3 21 2" xfId="2199"/>
    <cellStyle name="_Book2 3 22" xfId="2200"/>
    <cellStyle name="_Book2 3 23" xfId="2201"/>
    <cellStyle name="_Book2 3 24" xfId="2202"/>
    <cellStyle name="_Book2 3 25" xfId="2203"/>
    <cellStyle name="_Book2 3 26" xfId="2204"/>
    <cellStyle name="_Book2 3 27" xfId="2205"/>
    <cellStyle name="_Book2 3 28" xfId="2206"/>
    <cellStyle name="_Book2 3 29" xfId="2207"/>
    <cellStyle name="_Book2 3 3" xfId="2208"/>
    <cellStyle name="_Book2 3 3 2" xfId="2209"/>
    <cellStyle name="_Book2 3 30" xfId="2210"/>
    <cellStyle name="_Book2 3 31" xfId="2211"/>
    <cellStyle name="_Book2 3 32" xfId="2212"/>
    <cellStyle name="_Book2 3 33" xfId="2213"/>
    <cellStyle name="_Book2 3 34" xfId="2214"/>
    <cellStyle name="_Book2 3 35" xfId="2215"/>
    <cellStyle name="_Book2 3 36" xfId="2216"/>
    <cellStyle name="_Book2 3 37" xfId="2217"/>
    <cellStyle name="_Book2 3 38" xfId="2218"/>
    <cellStyle name="_Book2 3 39" xfId="2219"/>
    <cellStyle name="_Book2 3 4" xfId="2220"/>
    <cellStyle name="_Book2 3 4 2" xfId="2221"/>
    <cellStyle name="_Book2 3 40" xfId="2222"/>
    <cellStyle name="_Book2 3 41" xfId="2223"/>
    <cellStyle name="_Book2 3 42" xfId="2224"/>
    <cellStyle name="_Book2 3 43" xfId="2225"/>
    <cellStyle name="_Book2 3 44" xfId="2226"/>
    <cellStyle name="_Book2 3 45" xfId="2227"/>
    <cellStyle name="_Book2 3 5" xfId="2228"/>
    <cellStyle name="_Book2 3 5 2" xfId="2229"/>
    <cellStyle name="_Book2 3 6" xfId="2230"/>
    <cellStyle name="_Book2 3 6 2" xfId="2231"/>
    <cellStyle name="_Book2 3 7" xfId="2232"/>
    <cellStyle name="_Book2 3 7 2" xfId="2233"/>
    <cellStyle name="_Book2 3 8" xfId="2234"/>
    <cellStyle name="_Book2 3 8 2" xfId="2235"/>
    <cellStyle name="_Book2 3 9" xfId="2236"/>
    <cellStyle name="_Book2 3 9 2" xfId="2237"/>
    <cellStyle name="_Book2 30" xfId="2238"/>
    <cellStyle name="_Book2 31" xfId="2239"/>
    <cellStyle name="_Book2 32" xfId="2240"/>
    <cellStyle name="_Book2 33" xfId="2241"/>
    <cellStyle name="_Book2 4" xfId="2242"/>
    <cellStyle name="_x0013__Book2 4" xfId="2243"/>
    <cellStyle name="_Book2 4 10" xfId="2244"/>
    <cellStyle name="_Book2 4 10 2" xfId="2245"/>
    <cellStyle name="_Book2 4 11" xfId="2246"/>
    <cellStyle name="_Book2 4 11 2" xfId="2247"/>
    <cellStyle name="_Book2 4 12" xfId="2248"/>
    <cellStyle name="_Book2 4 12 2" xfId="2249"/>
    <cellStyle name="_Book2 4 13" xfId="2250"/>
    <cellStyle name="_Book2 4 13 2" xfId="2251"/>
    <cellStyle name="_Book2 4 14" xfId="2252"/>
    <cellStyle name="_Book2 4 14 2" xfId="2253"/>
    <cellStyle name="_Book2 4 15" xfId="2254"/>
    <cellStyle name="_Book2 4 15 2" xfId="2255"/>
    <cellStyle name="_Book2 4 16" xfId="2256"/>
    <cellStyle name="_Book2 4 16 2" xfId="2257"/>
    <cellStyle name="_Book2 4 17" xfId="2258"/>
    <cellStyle name="_Book2 4 17 2" xfId="2259"/>
    <cellStyle name="_Book2 4 18" xfId="2260"/>
    <cellStyle name="_Book2 4 18 2" xfId="2261"/>
    <cellStyle name="_Book2 4 19" xfId="2262"/>
    <cellStyle name="_Book2 4 19 2" xfId="2263"/>
    <cellStyle name="_Book2 4 2" xfId="2264"/>
    <cellStyle name="_x0013__Book2 4 2" xfId="2265"/>
    <cellStyle name="_Book2 4 2 2" xfId="2266"/>
    <cellStyle name="_Book2 4 20" xfId="2267"/>
    <cellStyle name="_Book2 4 20 2" xfId="2268"/>
    <cellStyle name="_Book2 4 21" xfId="2269"/>
    <cellStyle name="_Book2 4 22" xfId="2270"/>
    <cellStyle name="_Book2 4 23" xfId="2271"/>
    <cellStyle name="_Book2 4 24" xfId="2272"/>
    <cellStyle name="_Book2 4 25" xfId="2273"/>
    <cellStyle name="_Book2 4 26" xfId="2274"/>
    <cellStyle name="_Book2 4 27" xfId="2275"/>
    <cellStyle name="_Book2 4 28" xfId="2276"/>
    <cellStyle name="_Book2 4 29" xfId="2277"/>
    <cellStyle name="_Book2 4 3" xfId="2278"/>
    <cellStyle name="_Book2 4 3 2" xfId="2279"/>
    <cellStyle name="_Book2 4 30" xfId="2280"/>
    <cellStyle name="_Book2 4 31" xfId="2281"/>
    <cellStyle name="_Book2 4 32" xfId="2282"/>
    <cellStyle name="_Book2 4 33" xfId="2283"/>
    <cellStyle name="_Book2 4 34" xfId="2284"/>
    <cellStyle name="_Book2 4 35" xfId="2285"/>
    <cellStyle name="_Book2 4 36" xfId="2286"/>
    <cellStyle name="_Book2 4 37" xfId="2287"/>
    <cellStyle name="_Book2 4 38" xfId="2288"/>
    <cellStyle name="_Book2 4 39" xfId="2289"/>
    <cellStyle name="_Book2 4 4" xfId="2290"/>
    <cellStyle name="_Book2 4 4 2" xfId="2291"/>
    <cellStyle name="_Book2 4 40" xfId="2292"/>
    <cellStyle name="_Book2 4 41" xfId="2293"/>
    <cellStyle name="_Book2 4 42" xfId="2294"/>
    <cellStyle name="_Book2 4 43" xfId="2295"/>
    <cellStyle name="_Book2 4 44" xfId="2296"/>
    <cellStyle name="_Book2 4 45" xfId="2297"/>
    <cellStyle name="_Book2 4 5" xfId="2298"/>
    <cellStyle name="_Book2 4 5 2" xfId="2299"/>
    <cellStyle name="_Book2 4 6" xfId="2300"/>
    <cellStyle name="_Book2 4 6 2" xfId="2301"/>
    <cellStyle name="_Book2 4 7" xfId="2302"/>
    <cellStyle name="_Book2 4 7 2" xfId="2303"/>
    <cellStyle name="_Book2 4 8" xfId="2304"/>
    <cellStyle name="_Book2 4 8 2" xfId="2305"/>
    <cellStyle name="_Book2 4 9" xfId="2306"/>
    <cellStyle name="_Book2 4 9 2" xfId="2307"/>
    <cellStyle name="_Book2 5" xfId="2308"/>
    <cellStyle name="_x0013__Book2 5" xfId="2309"/>
    <cellStyle name="_Book2 5 2" xfId="2310"/>
    <cellStyle name="_x0013__Book2 5 2" xfId="2311"/>
    <cellStyle name="_Book2 5 2 2" xfId="2312"/>
    <cellStyle name="_Book2 5 3" xfId="2313"/>
    <cellStyle name="_Book2 5 3 2" xfId="2314"/>
    <cellStyle name="_Book2 5 4" xfId="2315"/>
    <cellStyle name="_Book2 5 4 2" xfId="2316"/>
    <cellStyle name="_Book2 5 5" xfId="2317"/>
    <cellStyle name="_Book2 5 5 2" xfId="2318"/>
    <cellStyle name="_Book2 5 6" xfId="2319"/>
    <cellStyle name="_Book2 5 6 2" xfId="2320"/>
    <cellStyle name="_Book2 5 7" xfId="2321"/>
    <cellStyle name="_Book2 6" xfId="2322"/>
    <cellStyle name="_x0013__Book2 6" xfId="2323"/>
    <cellStyle name="_Book2 6 2" xfId="2324"/>
    <cellStyle name="_x0013__Book2 6 2" xfId="2325"/>
    <cellStyle name="_Book2 7" xfId="2326"/>
    <cellStyle name="_x0013__Book2 7" xfId="2327"/>
    <cellStyle name="_Book2 7 2" xfId="2328"/>
    <cellStyle name="_x0013__Book2 7 2" xfId="2329"/>
    <cellStyle name="_Book2 8" xfId="2330"/>
    <cellStyle name="_x0013__Book2 8" xfId="2331"/>
    <cellStyle name="_Book2 8 2" xfId="2332"/>
    <cellStyle name="_x0013__Book2 8 2" xfId="2333"/>
    <cellStyle name="_Book2 9" xfId="2334"/>
    <cellStyle name="_x0013__Book2 9" xfId="2335"/>
    <cellStyle name="_Book2 9 2" xfId="2336"/>
    <cellStyle name="_x0013__Book2 9 2" xfId="2337"/>
    <cellStyle name="_Book2_04 07E Wild Horse Wind Expansion (C) (2)" xfId="555"/>
    <cellStyle name="_Book2_04 07E Wild Horse Wind Expansion (C) (2) 2" xfId="2338"/>
    <cellStyle name="_Book2_04 07E Wild Horse Wind Expansion (C) (2) 2 2" xfId="2339"/>
    <cellStyle name="_Book2_04 07E Wild Horse Wind Expansion (C) (2) 3" xfId="2340"/>
    <cellStyle name="_Book2_04 07E Wild Horse Wind Expansion (C) (2)_Adj Bench DR 3 for Initial Briefs (Electric)" xfId="556"/>
    <cellStyle name="_Book2_04 07E Wild Horse Wind Expansion (C) (2)_Adj Bench DR 3 for Initial Briefs (Electric) 2" xfId="2341"/>
    <cellStyle name="_Book2_04 07E Wild Horse Wind Expansion (C) (2)_Adj Bench DR 3 for Initial Briefs (Electric) 2 2" xfId="2342"/>
    <cellStyle name="_Book2_04 07E Wild Horse Wind Expansion (C) (2)_Adj Bench DR 3 for Initial Briefs (Electric) 3" xfId="2343"/>
    <cellStyle name="_Book2_04 07E Wild Horse Wind Expansion (C) (2)_Electric Rev Req Model (2009 GRC) " xfId="557"/>
    <cellStyle name="_Book2_04 07E Wild Horse Wind Expansion (C) (2)_Electric Rev Req Model (2009 GRC)  2" xfId="2344"/>
    <cellStyle name="_Book2_04 07E Wild Horse Wind Expansion (C) (2)_Electric Rev Req Model (2009 GRC)  2 2" xfId="2345"/>
    <cellStyle name="_Book2_04 07E Wild Horse Wind Expansion (C) (2)_Electric Rev Req Model (2009 GRC)  3" xfId="2346"/>
    <cellStyle name="_Book2_04 07E Wild Horse Wind Expansion (C) (2)_Electric Rev Req Model (2009 GRC) Rebuttal" xfId="558"/>
    <cellStyle name="_Book2_04 07E Wild Horse Wind Expansion (C) (2)_Electric Rev Req Model (2009 GRC) Rebuttal 2" xfId="2347"/>
    <cellStyle name="_Book2_04 07E Wild Horse Wind Expansion (C) (2)_Electric Rev Req Model (2009 GRC) Rebuttal 2 2" xfId="2348"/>
    <cellStyle name="_Book2_04 07E Wild Horse Wind Expansion (C) (2)_Electric Rev Req Model (2009 GRC) Rebuttal 3" xfId="2349"/>
    <cellStyle name="_Book2_04 07E Wild Horse Wind Expansion (C) (2)_Electric Rev Req Model (2009 GRC) Rebuttal REmoval of New  WH Solar AdjustMI" xfId="559"/>
    <cellStyle name="_Book2_04 07E Wild Horse Wind Expansion (C) (2)_Electric Rev Req Model (2009 GRC) Rebuttal REmoval of New  WH Solar AdjustMI 2" xfId="2350"/>
    <cellStyle name="_Book2_04 07E Wild Horse Wind Expansion (C) (2)_Electric Rev Req Model (2009 GRC) Rebuttal REmoval of New  WH Solar AdjustMI 2 2" xfId="2351"/>
    <cellStyle name="_Book2_04 07E Wild Horse Wind Expansion (C) (2)_Electric Rev Req Model (2009 GRC) Rebuttal REmoval of New  WH Solar AdjustMI 3" xfId="2352"/>
    <cellStyle name="_Book2_04 07E Wild Horse Wind Expansion (C) (2)_Electric Rev Req Model (2009 GRC) Revised 01-18-2010" xfId="560"/>
    <cellStyle name="_Book2_04 07E Wild Horse Wind Expansion (C) (2)_Electric Rev Req Model (2009 GRC) Revised 01-18-2010 2" xfId="2353"/>
    <cellStyle name="_Book2_04 07E Wild Horse Wind Expansion (C) (2)_Electric Rev Req Model (2009 GRC) Revised 01-18-2010 2 2" xfId="2354"/>
    <cellStyle name="_Book2_04 07E Wild Horse Wind Expansion (C) (2)_Electric Rev Req Model (2009 GRC) Revised 01-18-2010 3" xfId="2355"/>
    <cellStyle name="_Book2_04 07E Wild Horse Wind Expansion (C) (2)_Final Order Electric EXHIBIT A-1" xfId="561"/>
    <cellStyle name="_Book2_04 07E Wild Horse Wind Expansion (C) (2)_Final Order Electric EXHIBIT A-1 2" xfId="2356"/>
    <cellStyle name="_Book2_04 07E Wild Horse Wind Expansion (C) (2)_Final Order Electric EXHIBIT A-1 2 2" xfId="2357"/>
    <cellStyle name="_Book2_04 07E Wild Horse Wind Expansion (C) (2)_Final Order Electric EXHIBIT A-1 3" xfId="2358"/>
    <cellStyle name="_Book2_04 07E Wild Horse Wind Expansion (C) (2)_TENASKA REGULATORY ASSET" xfId="562"/>
    <cellStyle name="_Book2_04 07E Wild Horse Wind Expansion (C) (2)_TENASKA REGULATORY ASSET 2" xfId="2359"/>
    <cellStyle name="_Book2_04 07E Wild Horse Wind Expansion (C) (2)_TENASKA REGULATORY ASSET 2 2" xfId="2360"/>
    <cellStyle name="_Book2_04 07E Wild Horse Wind Expansion (C) (2)_TENASKA REGULATORY ASSET 3" xfId="2361"/>
    <cellStyle name="_Book2_16.37E Wild Horse Expansion DeferralRevwrkingfile SF" xfId="563"/>
    <cellStyle name="_Book2_16.37E Wild Horse Expansion DeferralRevwrkingfile SF 2" xfId="2362"/>
    <cellStyle name="_Book2_16.37E Wild Horse Expansion DeferralRevwrkingfile SF 2 2" xfId="2363"/>
    <cellStyle name="_Book2_16.37E Wild Horse Expansion DeferralRevwrkingfile SF 3" xfId="2364"/>
    <cellStyle name="_Book2_2009 GRC Compl Filing - Exhibit D" xfId="2365"/>
    <cellStyle name="_Book2_2009 GRC Compl Filing - Exhibit D 2" xfId="2366"/>
    <cellStyle name="_Book2_3.01 Income Statement" xfId="344"/>
    <cellStyle name="_Book2_4 31 Regulatory Assets and Liabilities  7 06- Exhibit D" xfId="564"/>
    <cellStyle name="_Book2_4 31 Regulatory Assets and Liabilities  7 06- Exhibit D 2" xfId="2367"/>
    <cellStyle name="_Book2_4 31 Regulatory Assets and Liabilities  7 06- Exhibit D 2 2" xfId="2368"/>
    <cellStyle name="_Book2_4 31 Regulatory Assets and Liabilities  7 06- Exhibit D 3" xfId="2369"/>
    <cellStyle name="_Book2_4 31 Regulatory Assets and Liabilities  7 06- Exhibit D_NIM Summary" xfId="2370"/>
    <cellStyle name="_Book2_4 31 Regulatory Assets and Liabilities  7 06- Exhibit D_NIM Summary 2" xfId="2371"/>
    <cellStyle name="_Book2_4 32 Regulatory Assets and Liabilities  7 06- Exhibit D" xfId="565"/>
    <cellStyle name="_Book2_4 32 Regulatory Assets and Liabilities  7 06- Exhibit D 2" xfId="2372"/>
    <cellStyle name="_Book2_4 32 Regulatory Assets and Liabilities  7 06- Exhibit D 2 2" xfId="2373"/>
    <cellStyle name="_Book2_4 32 Regulatory Assets and Liabilities  7 06- Exhibit D 3" xfId="2374"/>
    <cellStyle name="_Book2_4 32 Regulatory Assets and Liabilities  7 06- Exhibit D_NIM Summary" xfId="2375"/>
    <cellStyle name="_Book2_4 32 Regulatory Assets and Liabilities  7 06- Exhibit D_NIM Summary 2" xfId="2376"/>
    <cellStyle name="_x0013__Book2_Adj Bench DR 3 for Initial Briefs (Electric)" xfId="566"/>
    <cellStyle name="_x0013__Book2_Adj Bench DR 3 for Initial Briefs (Electric) 2" xfId="2377"/>
    <cellStyle name="_x0013__Book2_Adj Bench DR 3 for Initial Briefs (Electric) 2 2" xfId="2378"/>
    <cellStyle name="_x0013__Book2_Adj Bench DR 3 for Initial Briefs (Electric) 3" xfId="2379"/>
    <cellStyle name="_Book2_AURORA Total New" xfId="2380"/>
    <cellStyle name="_Book2_AURORA Total New 2" xfId="2381"/>
    <cellStyle name="_Book2_Book2" xfId="567"/>
    <cellStyle name="_Book2_Book2 2" xfId="2382"/>
    <cellStyle name="_Book2_Book2 2 2" xfId="2383"/>
    <cellStyle name="_Book2_Book2 3" xfId="2384"/>
    <cellStyle name="_Book2_Book2_Adj Bench DR 3 for Initial Briefs (Electric)" xfId="568"/>
    <cellStyle name="_Book2_Book2_Adj Bench DR 3 for Initial Briefs (Electric) 2" xfId="2385"/>
    <cellStyle name="_Book2_Book2_Adj Bench DR 3 for Initial Briefs (Electric) 2 2" xfId="2386"/>
    <cellStyle name="_Book2_Book2_Adj Bench DR 3 for Initial Briefs (Electric) 3" xfId="2387"/>
    <cellStyle name="_Book2_Book2_Electric Rev Req Model (2009 GRC) Rebuttal" xfId="569"/>
    <cellStyle name="_Book2_Book2_Electric Rev Req Model (2009 GRC) Rebuttal 2" xfId="2388"/>
    <cellStyle name="_Book2_Book2_Electric Rev Req Model (2009 GRC) Rebuttal 2 2" xfId="2389"/>
    <cellStyle name="_Book2_Book2_Electric Rev Req Model (2009 GRC) Rebuttal 3" xfId="2390"/>
    <cellStyle name="_Book2_Book2_Electric Rev Req Model (2009 GRC) Rebuttal REmoval of New  WH Solar AdjustMI" xfId="570"/>
    <cellStyle name="_Book2_Book2_Electric Rev Req Model (2009 GRC) Rebuttal REmoval of New  WH Solar AdjustMI 2" xfId="2391"/>
    <cellStyle name="_Book2_Book2_Electric Rev Req Model (2009 GRC) Rebuttal REmoval of New  WH Solar AdjustMI 2 2" xfId="2392"/>
    <cellStyle name="_Book2_Book2_Electric Rev Req Model (2009 GRC) Rebuttal REmoval of New  WH Solar AdjustMI 3" xfId="2393"/>
    <cellStyle name="_Book2_Book2_Electric Rev Req Model (2009 GRC) Revised 01-18-2010" xfId="571"/>
    <cellStyle name="_Book2_Book2_Electric Rev Req Model (2009 GRC) Revised 01-18-2010 2" xfId="2394"/>
    <cellStyle name="_Book2_Book2_Electric Rev Req Model (2009 GRC) Revised 01-18-2010 2 2" xfId="2395"/>
    <cellStyle name="_Book2_Book2_Electric Rev Req Model (2009 GRC) Revised 01-18-2010 3" xfId="2396"/>
    <cellStyle name="_Book2_Book2_Final Order Electric EXHIBIT A-1" xfId="572"/>
    <cellStyle name="_Book2_Book2_Final Order Electric EXHIBIT A-1 2" xfId="2397"/>
    <cellStyle name="_Book2_Book2_Final Order Electric EXHIBIT A-1 2 2" xfId="2398"/>
    <cellStyle name="_Book2_Book2_Final Order Electric EXHIBIT A-1 3" xfId="2399"/>
    <cellStyle name="_Book2_Book4" xfId="573"/>
    <cellStyle name="_Book2_Book4 2" xfId="2400"/>
    <cellStyle name="_Book2_Book4 2 2" xfId="2401"/>
    <cellStyle name="_Book2_Book4 3" xfId="2402"/>
    <cellStyle name="_Book2_Book9" xfId="574"/>
    <cellStyle name="_Book2_Book9 2" xfId="2403"/>
    <cellStyle name="_Book2_Book9 2 2" xfId="2404"/>
    <cellStyle name="_Book2_Book9 3" xfId="2405"/>
    <cellStyle name="_x0013__Book2_Electric Rev Req Model (2009 GRC) Rebuttal" xfId="575"/>
    <cellStyle name="_x0013__Book2_Electric Rev Req Model (2009 GRC) Rebuttal 2" xfId="2406"/>
    <cellStyle name="_x0013__Book2_Electric Rev Req Model (2009 GRC) Rebuttal 2 2" xfId="2407"/>
    <cellStyle name="_x0013__Book2_Electric Rev Req Model (2009 GRC) Rebuttal 3" xfId="2408"/>
    <cellStyle name="_x0013__Book2_Electric Rev Req Model (2009 GRC) Rebuttal REmoval of New  WH Solar AdjustMI" xfId="576"/>
    <cellStyle name="_x0013__Book2_Electric Rev Req Model (2009 GRC) Rebuttal REmoval of New  WH Solar AdjustMI 2" xfId="2409"/>
    <cellStyle name="_x0013__Book2_Electric Rev Req Model (2009 GRC) Rebuttal REmoval of New  WH Solar AdjustMI 2 2" xfId="2410"/>
    <cellStyle name="_x0013__Book2_Electric Rev Req Model (2009 GRC) Rebuttal REmoval of New  WH Solar AdjustMI 3" xfId="2411"/>
    <cellStyle name="_x0013__Book2_Electric Rev Req Model (2009 GRC) Revised 01-18-2010" xfId="577"/>
    <cellStyle name="_x0013__Book2_Electric Rev Req Model (2009 GRC) Revised 01-18-2010 2" xfId="2412"/>
    <cellStyle name="_x0013__Book2_Electric Rev Req Model (2009 GRC) Revised 01-18-2010 2 2" xfId="2413"/>
    <cellStyle name="_x0013__Book2_Electric Rev Req Model (2009 GRC) Revised 01-18-2010 3" xfId="2414"/>
    <cellStyle name="_x0013__Book2_Final Order Electric EXHIBIT A-1" xfId="578"/>
    <cellStyle name="_x0013__Book2_Final Order Electric EXHIBIT A-1 2" xfId="2415"/>
    <cellStyle name="_x0013__Book2_Final Order Electric EXHIBIT A-1 2 2" xfId="2416"/>
    <cellStyle name="_x0013__Book2_Final Order Electric EXHIBIT A-1 3" xfId="2417"/>
    <cellStyle name="_Book2_INPUTS" xfId="2418"/>
    <cellStyle name="_Book2_INPUTS 2" xfId="2419"/>
    <cellStyle name="_Book2_INPUTS 2 2" xfId="2420"/>
    <cellStyle name="_Book2_INPUTS 3" xfId="2421"/>
    <cellStyle name="_Book2_NIM Summary" xfId="2422"/>
    <cellStyle name="_Book2_NIM Summary 09GRC" xfId="2423"/>
    <cellStyle name="_Book2_NIM Summary 09GRC 2" xfId="2424"/>
    <cellStyle name="_Book2_NIM Summary 2" xfId="2425"/>
    <cellStyle name="_Book2_NIM Summary 3" xfId="2426"/>
    <cellStyle name="_Book2_NIM Summary 4" xfId="2427"/>
    <cellStyle name="_Book2_NIM Summary 5" xfId="2428"/>
    <cellStyle name="_Book2_NIM Summary 6" xfId="2429"/>
    <cellStyle name="_Book2_NIM Summary 7" xfId="2430"/>
    <cellStyle name="_Book2_NIM Summary 8" xfId="2431"/>
    <cellStyle name="_Book2_NIM Summary 9" xfId="2432"/>
    <cellStyle name="_Book2_PCA 9 -  Exhibit D April 2010 (3)" xfId="2433"/>
    <cellStyle name="_Book2_PCA 9 -  Exhibit D April 2010 (3) 2" xfId="2434"/>
    <cellStyle name="_Book2_Power Costs - Comparison bx Rbtl-Staff-Jt-PC" xfId="579"/>
    <cellStyle name="_Book2_Power Costs - Comparison bx Rbtl-Staff-Jt-PC 2" xfId="2435"/>
    <cellStyle name="_Book2_Power Costs - Comparison bx Rbtl-Staff-Jt-PC 2 2" xfId="2436"/>
    <cellStyle name="_Book2_Power Costs - Comparison bx Rbtl-Staff-Jt-PC 3" xfId="2437"/>
    <cellStyle name="_Book2_Power Costs - Comparison bx Rbtl-Staff-Jt-PC_Adj Bench DR 3 for Initial Briefs (Electric)" xfId="580"/>
    <cellStyle name="_Book2_Power Costs - Comparison bx Rbtl-Staff-Jt-PC_Adj Bench DR 3 for Initial Briefs (Electric) 2" xfId="2438"/>
    <cellStyle name="_Book2_Power Costs - Comparison bx Rbtl-Staff-Jt-PC_Adj Bench DR 3 for Initial Briefs (Electric) 2 2" xfId="2439"/>
    <cellStyle name="_Book2_Power Costs - Comparison bx Rbtl-Staff-Jt-PC_Adj Bench DR 3 for Initial Briefs (Electric) 3" xfId="2440"/>
    <cellStyle name="_Book2_Power Costs - Comparison bx Rbtl-Staff-Jt-PC_Electric Rev Req Model (2009 GRC) Rebuttal" xfId="581"/>
    <cellStyle name="_Book2_Power Costs - Comparison bx Rbtl-Staff-Jt-PC_Electric Rev Req Model (2009 GRC) Rebuttal 2" xfId="2441"/>
    <cellStyle name="_Book2_Power Costs - Comparison bx Rbtl-Staff-Jt-PC_Electric Rev Req Model (2009 GRC) Rebuttal 2 2" xfId="2442"/>
    <cellStyle name="_Book2_Power Costs - Comparison bx Rbtl-Staff-Jt-PC_Electric Rev Req Model (2009 GRC) Rebuttal 3" xfId="2443"/>
    <cellStyle name="_Book2_Power Costs - Comparison bx Rbtl-Staff-Jt-PC_Electric Rev Req Model (2009 GRC) Rebuttal REmoval of New  WH Solar AdjustMI" xfId="582"/>
    <cellStyle name="_Book2_Power Costs - Comparison bx Rbtl-Staff-Jt-PC_Electric Rev Req Model (2009 GRC) Rebuttal REmoval of New  WH Solar AdjustMI 2" xfId="2444"/>
    <cellStyle name="_Book2_Power Costs - Comparison bx Rbtl-Staff-Jt-PC_Electric Rev Req Model (2009 GRC) Rebuttal REmoval of New  WH Solar AdjustMI 2 2" xfId="2445"/>
    <cellStyle name="_Book2_Power Costs - Comparison bx Rbtl-Staff-Jt-PC_Electric Rev Req Model (2009 GRC) Rebuttal REmoval of New  WH Solar AdjustMI 3" xfId="2446"/>
    <cellStyle name="_Book2_Power Costs - Comparison bx Rbtl-Staff-Jt-PC_Electric Rev Req Model (2009 GRC) Revised 01-18-2010" xfId="583"/>
    <cellStyle name="_Book2_Power Costs - Comparison bx Rbtl-Staff-Jt-PC_Electric Rev Req Model (2009 GRC) Revised 01-18-2010 2" xfId="2447"/>
    <cellStyle name="_Book2_Power Costs - Comparison bx Rbtl-Staff-Jt-PC_Electric Rev Req Model (2009 GRC) Revised 01-18-2010 2 2" xfId="2448"/>
    <cellStyle name="_Book2_Power Costs - Comparison bx Rbtl-Staff-Jt-PC_Electric Rev Req Model (2009 GRC) Revised 01-18-2010 3" xfId="2449"/>
    <cellStyle name="_Book2_Power Costs - Comparison bx Rbtl-Staff-Jt-PC_Final Order Electric EXHIBIT A-1" xfId="584"/>
    <cellStyle name="_Book2_Power Costs - Comparison bx Rbtl-Staff-Jt-PC_Final Order Electric EXHIBIT A-1 2" xfId="2450"/>
    <cellStyle name="_Book2_Power Costs - Comparison bx Rbtl-Staff-Jt-PC_Final Order Electric EXHIBIT A-1 2 2" xfId="2451"/>
    <cellStyle name="_Book2_Power Costs - Comparison bx Rbtl-Staff-Jt-PC_Final Order Electric EXHIBIT A-1 3" xfId="2452"/>
    <cellStyle name="_Book2_Production Adj 4.37" xfId="2453"/>
    <cellStyle name="_Book2_Production Adj 4.37 2" xfId="2454"/>
    <cellStyle name="_Book2_Production Adj 4.37 2 2" xfId="2455"/>
    <cellStyle name="_Book2_Production Adj 4.37 3" xfId="2456"/>
    <cellStyle name="_Book2_Purchased Power Adj 4.03" xfId="2457"/>
    <cellStyle name="_Book2_Purchased Power Adj 4.03 2" xfId="2458"/>
    <cellStyle name="_Book2_Purchased Power Adj 4.03 2 2" xfId="2459"/>
    <cellStyle name="_Book2_Purchased Power Adj 4.03 3" xfId="2460"/>
    <cellStyle name="_Book2_Rebuttal Power Costs" xfId="585"/>
    <cellStyle name="_Book2_Rebuttal Power Costs 2" xfId="2461"/>
    <cellStyle name="_Book2_Rebuttal Power Costs 2 2" xfId="2462"/>
    <cellStyle name="_Book2_Rebuttal Power Costs 3" xfId="2463"/>
    <cellStyle name="_Book2_Rebuttal Power Costs_Adj Bench DR 3 for Initial Briefs (Electric)" xfId="586"/>
    <cellStyle name="_Book2_Rebuttal Power Costs_Adj Bench DR 3 for Initial Briefs (Electric) 2" xfId="2464"/>
    <cellStyle name="_Book2_Rebuttal Power Costs_Adj Bench DR 3 for Initial Briefs (Electric) 2 2" xfId="2465"/>
    <cellStyle name="_Book2_Rebuttal Power Costs_Adj Bench DR 3 for Initial Briefs (Electric) 3" xfId="2466"/>
    <cellStyle name="_Book2_Rebuttal Power Costs_Electric Rev Req Model (2009 GRC) Rebuttal" xfId="587"/>
    <cellStyle name="_Book2_Rebuttal Power Costs_Electric Rev Req Model (2009 GRC) Rebuttal 2" xfId="2467"/>
    <cellStyle name="_Book2_Rebuttal Power Costs_Electric Rev Req Model (2009 GRC) Rebuttal 2 2" xfId="2468"/>
    <cellStyle name="_Book2_Rebuttal Power Costs_Electric Rev Req Model (2009 GRC) Rebuttal 3" xfId="2469"/>
    <cellStyle name="_Book2_Rebuttal Power Costs_Electric Rev Req Model (2009 GRC) Rebuttal REmoval of New  WH Solar AdjustMI" xfId="588"/>
    <cellStyle name="_Book2_Rebuttal Power Costs_Electric Rev Req Model (2009 GRC) Rebuttal REmoval of New  WH Solar AdjustMI 2" xfId="2470"/>
    <cellStyle name="_Book2_Rebuttal Power Costs_Electric Rev Req Model (2009 GRC) Rebuttal REmoval of New  WH Solar AdjustMI 2 2" xfId="2471"/>
    <cellStyle name="_Book2_Rebuttal Power Costs_Electric Rev Req Model (2009 GRC) Rebuttal REmoval of New  WH Solar AdjustMI 3" xfId="2472"/>
    <cellStyle name="_Book2_Rebuttal Power Costs_Electric Rev Req Model (2009 GRC) Revised 01-18-2010" xfId="589"/>
    <cellStyle name="_Book2_Rebuttal Power Costs_Electric Rev Req Model (2009 GRC) Revised 01-18-2010 2" xfId="2473"/>
    <cellStyle name="_Book2_Rebuttal Power Costs_Electric Rev Req Model (2009 GRC) Revised 01-18-2010 2 2" xfId="2474"/>
    <cellStyle name="_Book2_Rebuttal Power Costs_Electric Rev Req Model (2009 GRC) Revised 01-18-2010 3" xfId="2475"/>
    <cellStyle name="_Book2_Rebuttal Power Costs_Final Order Electric EXHIBIT A-1" xfId="590"/>
    <cellStyle name="_Book2_Rebuttal Power Costs_Final Order Electric EXHIBIT A-1 2" xfId="2476"/>
    <cellStyle name="_Book2_Rebuttal Power Costs_Final Order Electric EXHIBIT A-1 2 2" xfId="2477"/>
    <cellStyle name="_Book2_Rebuttal Power Costs_Final Order Electric EXHIBIT A-1 3" xfId="2478"/>
    <cellStyle name="_Book2_ROR &amp; CONV FACTOR" xfId="2479"/>
    <cellStyle name="_Book2_ROR &amp; CONV FACTOR 2" xfId="2480"/>
    <cellStyle name="_Book2_ROR &amp; CONV FACTOR 2 2" xfId="2481"/>
    <cellStyle name="_Book2_ROR &amp; CONV FACTOR 3" xfId="2482"/>
    <cellStyle name="_Book2_ROR 5.02" xfId="2483"/>
    <cellStyle name="_Book2_ROR 5.02 2" xfId="2484"/>
    <cellStyle name="_Book2_ROR 5.02 2 2" xfId="2485"/>
    <cellStyle name="_Book2_ROR 5.02 3" xfId="2486"/>
    <cellStyle name="_Book2_Wind Integration 10GRC" xfId="2487"/>
    <cellStyle name="_Book2_Wind Integration 10GRC 2" xfId="2488"/>
    <cellStyle name="_Book3" xfId="591"/>
    <cellStyle name="_Book5" xfId="592"/>
    <cellStyle name="_Book5_DEM-WP(C) Costs Not In AURORA 2010GRC As Filed" xfId="2489"/>
    <cellStyle name="_Book5_NIM Summary" xfId="2490"/>
    <cellStyle name="_Book5_NIM Summary 09GRC" xfId="2491"/>
    <cellStyle name="_Book5_NIM Summary 2" xfId="2492"/>
    <cellStyle name="_Book5_NIM Summary 3" xfId="2493"/>
    <cellStyle name="_Book5_NIM Summary 4" xfId="2494"/>
    <cellStyle name="_Book5_NIM Summary 5" xfId="2495"/>
    <cellStyle name="_Book5_NIM Summary 6" xfId="2496"/>
    <cellStyle name="_Book5_NIM Summary 7" xfId="2497"/>
    <cellStyle name="_Book5_NIM Summary 8" xfId="2498"/>
    <cellStyle name="_Book5_NIM Summary 9" xfId="2499"/>
    <cellStyle name="_Book5_PCA 9 -  Exhibit D April 2010 (3)" xfId="2500"/>
    <cellStyle name="_Book5_Reconciliation" xfId="2501"/>
    <cellStyle name="_Book5_Wind Integration 10GRC" xfId="2502"/>
    <cellStyle name="_Book5_Wind Integration 10GRC 2" xfId="2503"/>
    <cellStyle name="_BPA NOS" xfId="2504"/>
    <cellStyle name="_BPA NOS_DEM-WP(C) Wind Integration Summary 2010GRC" xfId="2505"/>
    <cellStyle name="_BPA NOS_DEM-WP(C) Wind Integration Summary 2010GRC 2" xfId="2506"/>
    <cellStyle name="_BPA NOS_NIM Summary" xfId="2507"/>
    <cellStyle name="_BPA NOS_NIM Summary 2" xfId="2508"/>
    <cellStyle name="_Chelan Debt Forecast 12.19.05" xfId="12"/>
    <cellStyle name="_Chelan Debt Forecast 12.19.05 2" xfId="593"/>
    <cellStyle name="_Chelan Debt Forecast 12.19.05 2 2" xfId="2509"/>
    <cellStyle name="_Chelan Debt Forecast 12.19.05 2 2 2" xfId="2510"/>
    <cellStyle name="_Chelan Debt Forecast 12.19.05 2 3" xfId="2511"/>
    <cellStyle name="_Chelan Debt Forecast 12.19.05 3" xfId="2512"/>
    <cellStyle name="_Chelan Debt Forecast 12.19.05 3 2" xfId="2513"/>
    <cellStyle name="_Chelan Debt Forecast 12.19.05 3 2 2" xfId="2514"/>
    <cellStyle name="_Chelan Debt Forecast 12.19.05 3 3" xfId="2515"/>
    <cellStyle name="_Chelan Debt Forecast 12.19.05 3 3 2" xfId="2516"/>
    <cellStyle name="_Chelan Debt Forecast 12.19.05 3 4" xfId="2517"/>
    <cellStyle name="_Chelan Debt Forecast 12.19.05 3 4 2" xfId="2518"/>
    <cellStyle name="_Chelan Debt Forecast 12.19.05 4" xfId="2519"/>
    <cellStyle name="_Chelan Debt Forecast 12.19.05 4 2" xfId="2520"/>
    <cellStyle name="_Chelan Debt Forecast 12.19.05 5" xfId="2521"/>
    <cellStyle name="_Chelan Debt Forecast 12.19.05_(C) WHE Proforma with ITC cash grant 10 Yr Amort_for deferral_102809" xfId="594"/>
    <cellStyle name="_Chelan Debt Forecast 12.19.05_(C) WHE Proforma with ITC cash grant 10 Yr Amort_for deferral_102809 2" xfId="2522"/>
    <cellStyle name="_Chelan Debt Forecast 12.19.05_(C) WHE Proforma with ITC cash grant 10 Yr Amort_for deferral_102809 2 2" xfId="2523"/>
    <cellStyle name="_Chelan Debt Forecast 12.19.05_(C) WHE Proforma with ITC cash grant 10 Yr Amort_for deferral_102809 3" xfId="2524"/>
    <cellStyle name="_Chelan Debt Forecast 12.19.05_(C) WHE Proforma with ITC cash grant 10 Yr Amort_for deferral_102809_16.07E Wild Horse Wind Expansionwrkingfile" xfId="595"/>
    <cellStyle name="_Chelan Debt Forecast 12.19.05_(C) WHE Proforma with ITC cash grant 10 Yr Amort_for deferral_102809_16.07E Wild Horse Wind Expansionwrkingfile 2" xfId="2525"/>
    <cellStyle name="_Chelan Debt Forecast 12.19.05_(C) WHE Proforma with ITC cash grant 10 Yr Amort_for deferral_102809_16.07E Wild Horse Wind Expansionwrkingfile 2 2" xfId="2526"/>
    <cellStyle name="_Chelan Debt Forecast 12.19.05_(C) WHE Proforma with ITC cash grant 10 Yr Amort_for deferral_102809_16.07E Wild Horse Wind Expansionwrkingfile 3" xfId="2527"/>
    <cellStyle name="_Chelan Debt Forecast 12.19.05_(C) WHE Proforma with ITC cash grant 10 Yr Amort_for deferral_102809_16.07E Wild Horse Wind Expansionwrkingfile SF" xfId="596"/>
    <cellStyle name="_Chelan Debt Forecast 12.19.05_(C) WHE Proforma with ITC cash grant 10 Yr Amort_for deferral_102809_16.07E Wild Horse Wind Expansionwrkingfile SF 2" xfId="2528"/>
    <cellStyle name="_Chelan Debt Forecast 12.19.05_(C) WHE Proforma with ITC cash grant 10 Yr Amort_for deferral_102809_16.07E Wild Horse Wind Expansionwrkingfile SF 2 2" xfId="2529"/>
    <cellStyle name="_Chelan Debt Forecast 12.19.05_(C) WHE Proforma with ITC cash grant 10 Yr Amort_for deferral_102809_16.07E Wild Horse Wind Expansionwrkingfile SF 3" xfId="2530"/>
    <cellStyle name="_Chelan Debt Forecast 12.19.05_(C) WHE Proforma with ITC cash grant 10 Yr Amort_for deferral_102809_16.37E Wild Horse Expansion DeferralRevwrkingfile SF" xfId="597"/>
    <cellStyle name="_Chelan Debt Forecast 12.19.05_(C) WHE Proforma with ITC cash grant 10 Yr Amort_for deferral_102809_16.37E Wild Horse Expansion DeferralRevwrkingfile SF 2" xfId="2531"/>
    <cellStyle name="_Chelan Debt Forecast 12.19.05_(C) WHE Proforma with ITC cash grant 10 Yr Amort_for deferral_102809_16.37E Wild Horse Expansion DeferralRevwrkingfile SF 2 2" xfId="2532"/>
    <cellStyle name="_Chelan Debt Forecast 12.19.05_(C) WHE Proforma with ITC cash grant 10 Yr Amort_for deferral_102809_16.37E Wild Horse Expansion DeferralRevwrkingfile SF 3" xfId="2533"/>
    <cellStyle name="_Chelan Debt Forecast 12.19.05_(C) WHE Proforma with ITC cash grant 10 Yr Amort_for rebuttal_120709" xfId="598"/>
    <cellStyle name="_Chelan Debt Forecast 12.19.05_(C) WHE Proforma with ITC cash grant 10 Yr Amort_for rebuttal_120709 2" xfId="2534"/>
    <cellStyle name="_Chelan Debt Forecast 12.19.05_(C) WHE Proforma with ITC cash grant 10 Yr Amort_for rebuttal_120709 2 2" xfId="2535"/>
    <cellStyle name="_Chelan Debt Forecast 12.19.05_(C) WHE Proforma with ITC cash grant 10 Yr Amort_for rebuttal_120709 3" xfId="2536"/>
    <cellStyle name="_Chelan Debt Forecast 12.19.05_04.07E Wild Horse Wind Expansion" xfId="599"/>
    <cellStyle name="_Chelan Debt Forecast 12.19.05_04.07E Wild Horse Wind Expansion 2" xfId="2537"/>
    <cellStyle name="_Chelan Debt Forecast 12.19.05_04.07E Wild Horse Wind Expansion 2 2" xfId="2538"/>
    <cellStyle name="_Chelan Debt Forecast 12.19.05_04.07E Wild Horse Wind Expansion 3" xfId="2539"/>
    <cellStyle name="_Chelan Debt Forecast 12.19.05_04.07E Wild Horse Wind Expansion_16.07E Wild Horse Wind Expansionwrkingfile" xfId="600"/>
    <cellStyle name="_Chelan Debt Forecast 12.19.05_04.07E Wild Horse Wind Expansion_16.07E Wild Horse Wind Expansionwrkingfile 2" xfId="2540"/>
    <cellStyle name="_Chelan Debt Forecast 12.19.05_04.07E Wild Horse Wind Expansion_16.07E Wild Horse Wind Expansionwrkingfile 2 2" xfId="2541"/>
    <cellStyle name="_Chelan Debt Forecast 12.19.05_04.07E Wild Horse Wind Expansion_16.07E Wild Horse Wind Expansionwrkingfile 3" xfId="2542"/>
    <cellStyle name="_Chelan Debt Forecast 12.19.05_04.07E Wild Horse Wind Expansion_16.07E Wild Horse Wind Expansionwrkingfile SF" xfId="601"/>
    <cellStyle name="_Chelan Debt Forecast 12.19.05_04.07E Wild Horse Wind Expansion_16.07E Wild Horse Wind Expansionwrkingfile SF 2" xfId="2543"/>
    <cellStyle name="_Chelan Debt Forecast 12.19.05_04.07E Wild Horse Wind Expansion_16.07E Wild Horse Wind Expansionwrkingfile SF 2 2" xfId="2544"/>
    <cellStyle name="_Chelan Debt Forecast 12.19.05_04.07E Wild Horse Wind Expansion_16.07E Wild Horse Wind Expansionwrkingfile SF 3" xfId="2545"/>
    <cellStyle name="_Chelan Debt Forecast 12.19.05_04.07E Wild Horse Wind Expansion_16.37E Wild Horse Expansion DeferralRevwrkingfile SF" xfId="602"/>
    <cellStyle name="_Chelan Debt Forecast 12.19.05_04.07E Wild Horse Wind Expansion_16.37E Wild Horse Expansion DeferralRevwrkingfile SF 2" xfId="2546"/>
    <cellStyle name="_Chelan Debt Forecast 12.19.05_04.07E Wild Horse Wind Expansion_16.37E Wild Horse Expansion DeferralRevwrkingfile SF 2 2" xfId="2547"/>
    <cellStyle name="_Chelan Debt Forecast 12.19.05_04.07E Wild Horse Wind Expansion_16.37E Wild Horse Expansion DeferralRevwrkingfile SF 3" xfId="2548"/>
    <cellStyle name="_Chelan Debt Forecast 12.19.05_16.07E Wild Horse Wind Expansionwrkingfile" xfId="603"/>
    <cellStyle name="_Chelan Debt Forecast 12.19.05_16.07E Wild Horse Wind Expansionwrkingfile 2" xfId="2549"/>
    <cellStyle name="_Chelan Debt Forecast 12.19.05_16.07E Wild Horse Wind Expansionwrkingfile 2 2" xfId="2550"/>
    <cellStyle name="_Chelan Debt Forecast 12.19.05_16.07E Wild Horse Wind Expansionwrkingfile 3" xfId="2551"/>
    <cellStyle name="_Chelan Debt Forecast 12.19.05_16.07E Wild Horse Wind Expansionwrkingfile SF" xfId="604"/>
    <cellStyle name="_Chelan Debt Forecast 12.19.05_16.07E Wild Horse Wind Expansionwrkingfile SF 2" xfId="2552"/>
    <cellStyle name="_Chelan Debt Forecast 12.19.05_16.07E Wild Horse Wind Expansionwrkingfile SF 2 2" xfId="2553"/>
    <cellStyle name="_Chelan Debt Forecast 12.19.05_16.07E Wild Horse Wind Expansionwrkingfile SF 3" xfId="2554"/>
    <cellStyle name="_Chelan Debt Forecast 12.19.05_16.37E Wild Horse Expansion DeferralRevwrkingfile SF" xfId="605"/>
    <cellStyle name="_Chelan Debt Forecast 12.19.05_16.37E Wild Horse Expansion DeferralRevwrkingfile SF 2" xfId="2555"/>
    <cellStyle name="_Chelan Debt Forecast 12.19.05_16.37E Wild Horse Expansion DeferralRevwrkingfile SF 2 2" xfId="2556"/>
    <cellStyle name="_Chelan Debt Forecast 12.19.05_16.37E Wild Horse Expansion DeferralRevwrkingfile SF 3" xfId="2557"/>
    <cellStyle name="_Chelan Debt Forecast 12.19.05_2009 GRC Compl Filing - Exhibit D" xfId="2558"/>
    <cellStyle name="_Chelan Debt Forecast 12.19.05_2009 GRC Compl Filing - Exhibit D 2" xfId="2559"/>
    <cellStyle name="_Chelan Debt Forecast 12.19.05_3.01 Income Statement" xfId="345"/>
    <cellStyle name="_Chelan Debt Forecast 12.19.05_4 31 Regulatory Assets and Liabilities  7 06- Exhibit D" xfId="606"/>
    <cellStyle name="_Chelan Debt Forecast 12.19.05_4 31 Regulatory Assets and Liabilities  7 06- Exhibit D 2" xfId="2560"/>
    <cellStyle name="_Chelan Debt Forecast 12.19.05_4 31 Regulatory Assets and Liabilities  7 06- Exhibit D 2 2" xfId="2561"/>
    <cellStyle name="_Chelan Debt Forecast 12.19.05_4 31 Regulatory Assets and Liabilities  7 06- Exhibit D 3" xfId="2562"/>
    <cellStyle name="_Chelan Debt Forecast 12.19.05_4 31 Regulatory Assets and Liabilities  7 06- Exhibit D_NIM Summary" xfId="2563"/>
    <cellStyle name="_Chelan Debt Forecast 12.19.05_4 31 Regulatory Assets and Liabilities  7 06- Exhibit D_NIM Summary 2" xfId="2564"/>
    <cellStyle name="_Chelan Debt Forecast 12.19.05_4 32 Regulatory Assets and Liabilities  7 06- Exhibit D" xfId="607"/>
    <cellStyle name="_Chelan Debt Forecast 12.19.05_4 32 Regulatory Assets and Liabilities  7 06- Exhibit D 2" xfId="2565"/>
    <cellStyle name="_Chelan Debt Forecast 12.19.05_4 32 Regulatory Assets and Liabilities  7 06- Exhibit D 2 2" xfId="2566"/>
    <cellStyle name="_Chelan Debt Forecast 12.19.05_4 32 Regulatory Assets and Liabilities  7 06- Exhibit D 3" xfId="2567"/>
    <cellStyle name="_Chelan Debt Forecast 12.19.05_4 32 Regulatory Assets and Liabilities  7 06- Exhibit D_NIM Summary" xfId="2568"/>
    <cellStyle name="_Chelan Debt Forecast 12.19.05_4 32 Regulatory Assets and Liabilities  7 06- Exhibit D_NIM Summary 2" xfId="2569"/>
    <cellStyle name="_Chelan Debt Forecast 12.19.05_AURORA Total New" xfId="2570"/>
    <cellStyle name="_Chelan Debt Forecast 12.19.05_AURORA Total New 2" xfId="2571"/>
    <cellStyle name="_Chelan Debt Forecast 12.19.05_Book2" xfId="608"/>
    <cellStyle name="_Chelan Debt Forecast 12.19.05_Book2 2" xfId="2572"/>
    <cellStyle name="_Chelan Debt Forecast 12.19.05_Book2 2 2" xfId="2573"/>
    <cellStyle name="_Chelan Debt Forecast 12.19.05_Book2 3" xfId="2574"/>
    <cellStyle name="_Chelan Debt Forecast 12.19.05_Book2_Adj Bench DR 3 for Initial Briefs (Electric)" xfId="609"/>
    <cellStyle name="_Chelan Debt Forecast 12.19.05_Book2_Adj Bench DR 3 for Initial Briefs (Electric) 2" xfId="2575"/>
    <cellStyle name="_Chelan Debt Forecast 12.19.05_Book2_Adj Bench DR 3 for Initial Briefs (Electric) 2 2" xfId="2576"/>
    <cellStyle name="_Chelan Debt Forecast 12.19.05_Book2_Adj Bench DR 3 for Initial Briefs (Electric) 3" xfId="2577"/>
    <cellStyle name="_Chelan Debt Forecast 12.19.05_Book2_Electric Rev Req Model (2009 GRC) Rebuttal" xfId="610"/>
    <cellStyle name="_Chelan Debt Forecast 12.19.05_Book2_Electric Rev Req Model (2009 GRC) Rebuttal 2" xfId="2578"/>
    <cellStyle name="_Chelan Debt Forecast 12.19.05_Book2_Electric Rev Req Model (2009 GRC) Rebuttal 2 2" xfId="2579"/>
    <cellStyle name="_Chelan Debt Forecast 12.19.05_Book2_Electric Rev Req Model (2009 GRC) Rebuttal 3" xfId="2580"/>
    <cellStyle name="_Chelan Debt Forecast 12.19.05_Book2_Electric Rev Req Model (2009 GRC) Rebuttal REmoval of New  WH Solar AdjustMI" xfId="611"/>
    <cellStyle name="_Chelan Debt Forecast 12.19.05_Book2_Electric Rev Req Model (2009 GRC) Rebuttal REmoval of New  WH Solar AdjustMI 2" xfId="2581"/>
    <cellStyle name="_Chelan Debt Forecast 12.19.05_Book2_Electric Rev Req Model (2009 GRC) Rebuttal REmoval of New  WH Solar AdjustMI 2 2" xfId="2582"/>
    <cellStyle name="_Chelan Debt Forecast 12.19.05_Book2_Electric Rev Req Model (2009 GRC) Rebuttal REmoval of New  WH Solar AdjustMI 3" xfId="2583"/>
    <cellStyle name="_Chelan Debt Forecast 12.19.05_Book2_Electric Rev Req Model (2009 GRC) Revised 01-18-2010" xfId="612"/>
    <cellStyle name="_Chelan Debt Forecast 12.19.05_Book2_Electric Rev Req Model (2009 GRC) Revised 01-18-2010 2" xfId="2584"/>
    <cellStyle name="_Chelan Debt Forecast 12.19.05_Book2_Electric Rev Req Model (2009 GRC) Revised 01-18-2010 2 2" xfId="2585"/>
    <cellStyle name="_Chelan Debt Forecast 12.19.05_Book2_Electric Rev Req Model (2009 GRC) Revised 01-18-2010 3" xfId="2586"/>
    <cellStyle name="_Chelan Debt Forecast 12.19.05_Book2_Final Order Electric EXHIBIT A-1" xfId="613"/>
    <cellStyle name="_Chelan Debt Forecast 12.19.05_Book2_Final Order Electric EXHIBIT A-1 2" xfId="2587"/>
    <cellStyle name="_Chelan Debt Forecast 12.19.05_Book2_Final Order Electric EXHIBIT A-1 2 2" xfId="2588"/>
    <cellStyle name="_Chelan Debt Forecast 12.19.05_Book2_Final Order Electric EXHIBIT A-1 3" xfId="2589"/>
    <cellStyle name="_Chelan Debt Forecast 12.19.05_Book4" xfId="614"/>
    <cellStyle name="_Chelan Debt Forecast 12.19.05_Book4 2" xfId="2590"/>
    <cellStyle name="_Chelan Debt Forecast 12.19.05_Book4 2 2" xfId="2591"/>
    <cellStyle name="_Chelan Debt Forecast 12.19.05_Book4 3" xfId="2592"/>
    <cellStyle name="_Chelan Debt Forecast 12.19.05_Book9" xfId="615"/>
    <cellStyle name="_Chelan Debt Forecast 12.19.05_Book9 2" xfId="2593"/>
    <cellStyle name="_Chelan Debt Forecast 12.19.05_Book9 2 2" xfId="2594"/>
    <cellStyle name="_Chelan Debt Forecast 12.19.05_Book9 3" xfId="2595"/>
    <cellStyle name="_Chelan Debt Forecast 12.19.05_Exhibit D fr R Gho 12-31-08" xfId="2596"/>
    <cellStyle name="_Chelan Debt Forecast 12.19.05_Exhibit D fr R Gho 12-31-08 2" xfId="2597"/>
    <cellStyle name="_Chelan Debt Forecast 12.19.05_Exhibit D fr R Gho 12-31-08 v2" xfId="2598"/>
    <cellStyle name="_Chelan Debt Forecast 12.19.05_Exhibit D fr R Gho 12-31-08 v2 2" xfId="2599"/>
    <cellStyle name="_Chelan Debt Forecast 12.19.05_Exhibit D fr R Gho 12-31-08 v2_NIM Summary" xfId="2600"/>
    <cellStyle name="_Chelan Debt Forecast 12.19.05_Exhibit D fr R Gho 12-31-08 v2_NIM Summary 2" xfId="2601"/>
    <cellStyle name="_Chelan Debt Forecast 12.19.05_Exhibit D fr R Gho 12-31-08_NIM Summary" xfId="2602"/>
    <cellStyle name="_Chelan Debt Forecast 12.19.05_Exhibit D fr R Gho 12-31-08_NIM Summary 2" xfId="2603"/>
    <cellStyle name="_Chelan Debt Forecast 12.19.05_Hopkins Ridge Prepaid Tran - Interest Earned RY 12ME Feb  '11" xfId="2604"/>
    <cellStyle name="_Chelan Debt Forecast 12.19.05_Hopkins Ridge Prepaid Tran - Interest Earned RY 12ME Feb  '11 2" xfId="2605"/>
    <cellStyle name="_Chelan Debt Forecast 12.19.05_Hopkins Ridge Prepaid Tran - Interest Earned RY 12ME Feb  '11_NIM Summary" xfId="2606"/>
    <cellStyle name="_Chelan Debt Forecast 12.19.05_Hopkins Ridge Prepaid Tran - Interest Earned RY 12ME Feb  '11_NIM Summary 2" xfId="2607"/>
    <cellStyle name="_Chelan Debt Forecast 12.19.05_Hopkins Ridge Prepaid Tran - Interest Earned RY 12ME Feb  '11_Transmission Workbook for May BOD" xfId="2608"/>
    <cellStyle name="_Chelan Debt Forecast 12.19.05_Hopkins Ridge Prepaid Tran - Interest Earned RY 12ME Feb  '11_Transmission Workbook for May BOD 2" xfId="2609"/>
    <cellStyle name="_Chelan Debt Forecast 12.19.05_INPUTS" xfId="2610"/>
    <cellStyle name="_Chelan Debt Forecast 12.19.05_INPUTS 2" xfId="2611"/>
    <cellStyle name="_Chelan Debt Forecast 12.19.05_INPUTS 2 2" xfId="2612"/>
    <cellStyle name="_Chelan Debt Forecast 12.19.05_INPUTS 3" xfId="2613"/>
    <cellStyle name="_Chelan Debt Forecast 12.19.05_NIM Summary" xfId="2614"/>
    <cellStyle name="_Chelan Debt Forecast 12.19.05_NIM Summary 09GRC" xfId="2615"/>
    <cellStyle name="_Chelan Debt Forecast 12.19.05_NIM Summary 09GRC 2" xfId="2616"/>
    <cellStyle name="_Chelan Debt Forecast 12.19.05_NIM Summary 2" xfId="2617"/>
    <cellStyle name="_Chelan Debt Forecast 12.19.05_NIM Summary 3" xfId="2618"/>
    <cellStyle name="_Chelan Debt Forecast 12.19.05_NIM Summary 4" xfId="2619"/>
    <cellStyle name="_Chelan Debt Forecast 12.19.05_NIM Summary 5" xfId="2620"/>
    <cellStyle name="_Chelan Debt Forecast 12.19.05_NIM Summary 6" xfId="2621"/>
    <cellStyle name="_Chelan Debt Forecast 12.19.05_NIM Summary 7" xfId="2622"/>
    <cellStyle name="_Chelan Debt Forecast 12.19.05_NIM Summary 8" xfId="2623"/>
    <cellStyle name="_Chelan Debt Forecast 12.19.05_NIM Summary 9" xfId="2624"/>
    <cellStyle name="_Chelan Debt Forecast 12.19.05_PCA 7 - Exhibit D update 11_30_08 (2)" xfId="2625"/>
    <cellStyle name="_Chelan Debt Forecast 12.19.05_PCA 7 - Exhibit D update 11_30_08 (2) 2" xfId="2626"/>
    <cellStyle name="_Chelan Debt Forecast 12.19.05_PCA 7 - Exhibit D update 11_30_08 (2) 2 2" xfId="2627"/>
    <cellStyle name="_Chelan Debt Forecast 12.19.05_PCA 7 - Exhibit D update 11_30_08 (2) 3" xfId="2628"/>
    <cellStyle name="_Chelan Debt Forecast 12.19.05_PCA 7 - Exhibit D update 11_30_08 (2)_NIM Summary" xfId="2629"/>
    <cellStyle name="_Chelan Debt Forecast 12.19.05_PCA 7 - Exhibit D update 11_30_08 (2)_NIM Summary 2" xfId="2630"/>
    <cellStyle name="_Chelan Debt Forecast 12.19.05_PCA 9 -  Exhibit D April 2010 (3)" xfId="2631"/>
    <cellStyle name="_Chelan Debt Forecast 12.19.05_PCA 9 -  Exhibit D April 2010 (3) 2" xfId="2632"/>
    <cellStyle name="_Chelan Debt Forecast 12.19.05_Power Costs - Comparison bx Rbtl-Staff-Jt-PC" xfId="616"/>
    <cellStyle name="_Chelan Debt Forecast 12.19.05_Power Costs - Comparison bx Rbtl-Staff-Jt-PC 2" xfId="2633"/>
    <cellStyle name="_Chelan Debt Forecast 12.19.05_Power Costs - Comparison bx Rbtl-Staff-Jt-PC 2 2" xfId="2634"/>
    <cellStyle name="_Chelan Debt Forecast 12.19.05_Power Costs - Comparison bx Rbtl-Staff-Jt-PC 3" xfId="2635"/>
    <cellStyle name="_Chelan Debt Forecast 12.19.05_Power Costs - Comparison bx Rbtl-Staff-Jt-PC_Adj Bench DR 3 for Initial Briefs (Electric)" xfId="617"/>
    <cellStyle name="_Chelan Debt Forecast 12.19.05_Power Costs - Comparison bx Rbtl-Staff-Jt-PC_Adj Bench DR 3 for Initial Briefs (Electric) 2" xfId="2636"/>
    <cellStyle name="_Chelan Debt Forecast 12.19.05_Power Costs - Comparison bx Rbtl-Staff-Jt-PC_Adj Bench DR 3 for Initial Briefs (Electric) 2 2" xfId="2637"/>
    <cellStyle name="_Chelan Debt Forecast 12.19.05_Power Costs - Comparison bx Rbtl-Staff-Jt-PC_Adj Bench DR 3 for Initial Briefs (Electric) 3" xfId="2638"/>
    <cellStyle name="_Chelan Debt Forecast 12.19.05_Power Costs - Comparison bx Rbtl-Staff-Jt-PC_Electric Rev Req Model (2009 GRC) Rebuttal" xfId="618"/>
    <cellStyle name="_Chelan Debt Forecast 12.19.05_Power Costs - Comparison bx Rbtl-Staff-Jt-PC_Electric Rev Req Model (2009 GRC) Rebuttal 2" xfId="2639"/>
    <cellStyle name="_Chelan Debt Forecast 12.19.05_Power Costs - Comparison bx Rbtl-Staff-Jt-PC_Electric Rev Req Model (2009 GRC) Rebuttal 2 2" xfId="2640"/>
    <cellStyle name="_Chelan Debt Forecast 12.19.05_Power Costs - Comparison bx Rbtl-Staff-Jt-PC_Electric Rev Req Model (2009 GRC) Rebuttal 3" xfId="2641"/>
    <cellStyle name="_Chelan Debt Forecast 12.19.05_Power Costs - Comparison bx Rbtl-Staff-Jt-PC_Electric Rev Req Model (2009 GRC) Rebuttal REmoval of New  WH Solar AdjustMI" xfId="619"/>
    <cellStyle name="_Chelan Debt Forecast 12.19.05_Power Costs - Comparison bx Rbtl-Staff-Jt-PC_Electric Rev Req Model (2009 GRC) Rebuttal REmoval of New  WH Solar AdjustMI 2" xfId="2642"/>
    <cellStyle name="_Chelan Debt Forecast 12.19.05_Power Costs - Comparison bx Rbtl-Staff-Jt-PC_Electric Rev Req Model (2009 GRC) Rebuttal REmoval of New  WH Solar AdjustMI 2 2" xfId="2643"/>
    <cellStyle name="_Chelan Debt Forecast 12.19.05_Power Costs - Comparison bx Rbtl-Staff-Jt-PC_Electric Rev Req Model (2009 GRC) Rebuttal REmoval of New  WH Solar AdjustMI 3" xfId="2644"/>
    <cellStyle name="_Chelan Debt Forecast 12.19.05_Power Costs - Comparison bx Rbtl-Staff-Jt-PC_Electric Rev Req Model (2009 GRC) Revised 01-18-2010" xfId="620"/>
    <cellStyle name="_Chelan Debt Forecast 12.19.05_Power Costs - Comparison bx Rbtl-Staff-Jt-PC_Electric Rev Req Model (2009 GRC) Revised 01-18-2010 2" xfId="2645"/>
    <cellStyle name="_Chelan Debt Forecast 12.19.05_Power Costs - Comparison bx Rbtl-Staff-Jt-PC_Electric Rev Req Model (2009 GRC) Revised 01-18-2010 2 2" xfId="2646"/>
    <cellStyle name="_Chelan Debt Forecast 12.19.05_Power Costs - Comparison bx Rbtl-Staff-Jt-PC_Electric Rev Req Model (2009 GRC) Revised 01-18-2010 3" xfId="2647"/>
    <cellStyle name="_Chelan Debt Forecast 12.19.05_Power Costs - Comparison bx Rbtl-Staff-Jt-PC_Final Order Electric EXHIBIT A-1" xfId="621"/>
    <cellStyle name="_Chelan Debt Forecast 12.19.05_Power Costs - Comparison bx Rbtl-Staff-Jt-PC_Final Order Electric EXHIBIT A-1 2" xfId="2648"/>
    <cellStyle name="_Chelan Debt Forecast 12.19.05_Power Costs - Comparison bx Rbtl-Staff-Jt-PC_Final Order Electric EXHIBIT A-1 2 2" xfId="2649"/>
    <cellStyle name="_Chelan Debt Forecast 12.19.05_Power Costs - Comparison bx Rbtl-Staff-Jt-PC_Final Order Electric EXHIBIT A-1 3" xfId="2650"/>
    <cellStyle name="_Chelan Debt Forecast 12.19.05_Production Adj 4.37" xfId="2651"/>
    <cellStyle name="_Chelan Debt Forecast 12.19.05_Production Adj 4.37 2" xfId="2652"/>
    <cellStyle name="_Chelan Debt Forecast 12.19.05_Production Adj 4.37 2 2" xfId="2653"/>
    <cellStyle name="_Chelan Debt Forecast 12.19.05_Production Adj 4.37 3" xfId="2654"/>
    <cellStyle name="_Chelan Debt Forecast 12.19.05_Purchased Power Adj 4.03" xfId="2655"/>
    <cellStyle name="_Chelan Debt Forecast 12.19.05_Purchased Power Adj 4.03 2" xfId="2656"/>
    <cellStyle name="_Chelan Debt Forecast 12.19.05_Purchased Power Adj 4.03 2 2" xfId="2657"/>
    <cellStyle name="_Chelan Debt Forecast 12.19.05_Purchased Power Adj 4.03 3" xfId="2658"/>
    <cellStyle name="_Chelan Debt Forecast 12.19.05_Rebuttal Power Costs" xfId="622"/>
    <cellStyle name="_Chelan Debt Forecast 12.19.05_Rebuttal Power Costs 2" xfId="2659"/>
    <cellStyle name="_Chelan Debt Forecast 12.19.05_Rebuttal Power Costs 2 2" xfId="2660"/>
    <cellStyle name="_Chelan Debt Forecast 12.19.05_Rebuttal Power Costs 3" xfId="2661"/>
    <cellStyle name="_Chelan Debt Forecast 12.19.05_Rebuttal Power Costs_Adj Bench DR 3 for Initial Briefs (Electric)" xfId="623"/>
    <cellStyle name="_Chelan Debt Forecast 12.19.05_Rebuttal Power Costs_Adj Bench DR 3 for Initial Briefs (Electric) 2" xfId="2662"/>
    <cellStyle name="_Chelan Debt Forecast 12.19.05_Rebuttal Power Costs_Adj Bench DR 3 for Initial Briefs (Electric) 2 2" xfId="2663"/>
    <cellStyle name="_Chelan Debt Forecast 12.19.05_Rebuttal Power Costs_Adj Bench DR 3 for Initial Briefs (Electric) 3" xfId="2664"/>
    <cellStyle name="_Chelan Debt Forecast 12.19.05_Rebuttal Power Costs_Electric Rev Req Model (2009 GRC) Rebuttal" xfId="624"/>
    <cellStyle name="_Chelan Debt Forecast 12.19.05_Rebuttal Power Costs_Electric Rev Req Model (2009 GRC) Rebuttal 2" xfId="2665"/>
    <cellStyle name="_Chelan Debt Forecast 12.19.05_Rebuttal Power Costs_Electric Rev Req Model (2009 GRC) Rebuttal 2 2" xfId="2666"/>
    <cellStyle name="_Chelan Debt Forecast 12.19.05_Rebuttal Power Costs_Electric Rev Req Model (2009 GRC) Rebuttal 3" xfId="2667"/>
    <cellStyle name="_Chelan Debt Forecast 12.19.05_Rebuttal Power Costs_Electric Rev Req Model (2009 GRC) Rebuttal REmoval of New  WH Solar AdjustMI" xfId="625"/>
    <cellStyle name="_Chelan Debt Forecast 12.19.05_Rebuttal Power Costs_Electric Rev Req Model (2009 GRC) Rebuttal REmoval of New  WH Solar AdjustMI 2" xfId="2668"/>
    <cellStyle name="_Chelan Debt Forecast 12.19.05_Rebuttal Power Costs_Electric Rev Req Model (2009 GRC) Rebuttal REmoval of New  WH Solar AdjustMI 2 2" xfId="2669"/>
    <cellStyle name="_Chelan Debt Forecast 12.19.05_Rebuttal Power Costs_Electric Rev Req Model (2009 GRC) Rebuttal REmoval of New  WH Solar AdjustMI 3" xfId="2670"/>
    <cellStyle name="_Chelan Debt Forecast 12.19.05_Rebuttal Power Costs_Electric Rev Req Model (2009 GRC) Revised 01-18-2010" xfId="626"/>
    <cellStyle name="_Chelan Debt Forecast 12.19.05_Rebuttal Power Costs_Electric Rev Req Model (2009 GRC) Revised 01-18-2010 2" xfId="2671"/>
    <cellStyle name="_Chelan Debt Forecast 12.19.05_Rebuttal Power Costs_Electric Rev Req Model (2009 GRC) Revised 01-18-2010 2 2" xfId="2672"/>
    <cellStyle name="_Chelan Debt Forecast 12.19.05_Rebuttal Power Costs_Electric Rev Req Model (2009 GRC) Revised 01-18-2010 3" xfId="2673"/>
    <cellStyle name="_Chelan Debt Forecast 12.19.05_Rebuttal Power Costs_Final Order Electric EXHIBIT A-1" xfId="627"/>
    <cellStyle name="_Chelan Debt Forecast 12.19.05_Rebuttal Power Costs_Final Order Electric EXHIBIT A-1 2" xfId="2674"/>
    <cellStyle name="_Chelan Debt Forecast 12.19.05_Rebuttal Power Costs_Final Order Electric EXHIBIT A-1 2 2" xfId="2675"/>
    <cellStyle name="_Chelan Debt Forecast 12.19.05_Rebuttal Power Costs_Final Order Electric EXHIBIT A-1 3" xfId="2676"/>
    <cellStyle name="_Chelan Debt Forecast 12.19.05_ROR &amp; CONV FACTOR" xfId="2677"/>
    <cellStyle name="_Chelan Debt Forecast 12.19.05_ROR &amp; CONV FACTOR 2" xfId="2678"/>
    <cellStyle name="_Chelan Debt Forecast 12.19.05_ROR &amp; CONV FACTOR 2 2" xfId="2679"/>
    <cellStyle name="_Chelan Debt Forecast 12.19.05_ROR &amp; CONV FACTOR 3" xfId="2680"/>
    <cellStyle name="_Chelan Debt Forecast 12.19.05_ROR 5.02" xfId="2681"/>
    <cellStyle name="_Chelan Debt Forecast 12.19.05_ROR 5.02 2" xfId="2682"/>
    <cellStyle name="_Chelan Debt Forecast 12.19.05_ROR 5.02 2 2" xfId="2683"/>
    <cellStyle name="_Chelan Debt Forecast 12.19.05_ROR 5.02 3" xfId="2684"/>
    <cellStyle name="_Chelan Debt Forecast 12.19.05_Transmission Workbook for May BOD" xfId="2685"/>
    <cellStyle name="_Chelan Debt Forecast 12.19.05_Transmission Workbook for May BOD 2" xfId="2686"/>
    <cellStyle name="_Chelan Debt Forecast 12.19.05_Wind Integration 10GRC" xfId="2687"/>
    <cellStyle name="_Chelan Debt Forecast 12.19.05_Wind Integration 10GRC 2" xfId="2688"/>
    <cellStyle name="_Copy 11-9 Sumas Proforma - Current" xfId="628"/>
    <cellStyle name="_Costs not in AURORA 06GRC" xfId="13"/>
    <cellStyle name="_Costs not in AURORA 06GRC 2" xfId="629"/>
    <cellStyle name="_Costs not in AURORA 06GRC 2 2" xfId="2689"/>
    <cellStyle name="_Costs not in AURORA 06GRC 2 2 2" xfId="2690"/>
    <cellStyle name="_Costs not in AURORA 06GRC 2 3" xfId="2691"/>
    <cellStyle name="_Costs not in AURORA 06GRC 3" xfId="2692"/>
    <cellStyle name="_Costs not in AURORA 06GRC 3 2" xfId="2693"/>
    <cellStyle name="_Costs not in AURORA 06GRC 3 2 2" xfId="2694"/>
    <cellStyle name="_Costs not in AURORA 06GRC 3 3" xfId="2695"/>
    <cellStyle name="_Costs not in AURORA 06GRC 3 3 2" xfId="2696"/>
    <cellStyle name="_Costs not in AURORA 06GRC 3 4" xfId="2697"/>
    <cellStyle name="_Costs not in AURORA 06GRC 3 4 2" xfId="2698"/>
    <cellStyle name="_Costs not in AURORA 06GRC 4" xfId="2699"/>
    <cellStyle name="_Costs not in AURORA 06GRC 4 2" xfId="2700"/>
    <cellStyle name="_Costs not in AURORA 06GRC 5" xfId="2701"/>
    <cellStyle name="_Costs not in AURORA 06GRC_04 07E Wild Horse Wind Expansion (C) (2)" xfId="630"/>
    <cellStyle name="_Costs not in AURORA 06GRC_04 07E Wild Horse Wind Expansion (C) (2) 2" xfId="2702"/>
    <cellStyle name="_Costs not in AURORA 06GRC_04 07E Wild Horse Wind Expansion (C) (2) 2 2" xfId="2703"/>
    <cellStyle name="_Costs not in AURORA 06GRC_04 07E Wild Horse Wind Expansion (C) (2) 3" xfId="2704"/>
    <cellStyle name="_Costs not in AURORA 06GRC_04 07E Wild Horse Wind Expansion (C) (2)_Adj Bench DR 3 for Initial Briefs (Electric)" xfId="631"/>
    <cellStyle name="_Costs not in AURORA 06GRC_04 07E Wild Horse Wind Expansion (C) (2)_Adj Bench DR 3 for Initial Briefs (Electric) 2" xfId="2705"/>
    <cellStyle name="_Costs not in AURORA 06GRC_04 07E Wild Horse Wind Expansion (C) (2)_Adj Bench DR 3 for Initial Briefs (Electric) 2 2" xfId="2706"/>
    <cellStyle name="_Costs not in AURORA 06GRC_04 07E Wild Horse Wind Expansion (C) (2)_Adj Bench DR 3 for Initial Briefs (Electric) 3" xfId="2707"/>
    <cellStyle name="_Costs not in AURORA 06GRC_04 07E Wild Horse Wind Expansion (C) (2)_Electric Rev Req Model (2009 GRC) " xfId="632"/>
    <cellStyle name="_Costs not in AURORA 06GRC_04 07E Wild Horse Wind Expansion (C) (2)_Electric Rev Req Model (2009 GRC)  2" xfId="2708"/>
    <cellStyle name="_Costs not in AURORA 06GRC_04 07E Wild Horse Wind Expansion (C) (2)_Electric Rev Req Model (2009 GRC)  2 2" xfId="2709"/>
    <cellStyle name="_Costs not in AURORA 06GRC_04 07E Wild Horse Wind Expansion (C) (2)_Electric Rev Req Model (2009 GRC)  3" xfId="2710"/>
    <cellStyle name="_Costs not in AURORA 06GRC_04 07E Wild Horse Wind Expansion (C) (2)_Electric Rev Req Model (2009 GRC) Rebuttal" xfId="633"/>
    <cellStyle name="_Costs not in AURORA 06GRC_04 07E Wild Horse Wind Expansion (C) (2)_Electric Rev Req Model (2009 GRC) Rebuttal 2" xfId="2711"/>
    <cellStyle name="_Costs not in AURORA 06GRC_04 07E Wild Horse Wind Expansion (C) (2)_Electric Rev Req Model (2009 GRC) Rebuttal 2 2" xfId="2712"/>
    <cellStyle name="_Costs not in AURORA 06GRC_04 07E Wild Horse Wind Expansion (C) (2)_Electric Rev Req Model (2009 GRC) Rebuttal 3" xfId="2713"/>
    <cellStyle name="_Costs not in AURORA 06GRC_04 07E Wild Horse Wind Expansion (C) (2)_Electric Rev Req Model (2009 GRC) Rebuttal REmoval of New  WH Solar AdjustMI" xfId="634"/>
    <cellStyle name="_Costs not in AURORA 06GRC_04 07E Wild Horse Wind Expansion (C) (2)_Electric Rev Req Model (2009 GRC) Rebuttal REmoval of New  WH Solar AdjustMI 2" xfId="2714"/>
    <cellStyle name="_Costs not in AURORA 06GRC_04 07E Wild Horse Wind Expansion (C) (2)_Electric Rev Req Model (2009 GRC) Rebuttal REmoval of New  WH Solar AdjustMI 2 2" xfId="2715"/>
    <cellStyle name="_Costs not in AURORA 06GRC_04 07E Wild Horse Wind Expansion (C) (2)_Electric Rev Req Model (2009 GRC) Rebuttal REmoval of New  WH Solar AdjustMI 3" xfId="2716"/>
    <cellStyle name="_Costs not in AURORA 06GRC_04 07E Wild Horse Wind Expansion (C) (2)_Electric Rev Req Model (2009 GRC) Revised 01-18-2010" xfId="635"/>
    <cellStyle name="_Costs not in AURORA 06GRC_04 07E Wild Horse Wind Expansion (C) (2)_Electric Rev Req Model (2009 GRC) Revised 01-18-2010 2" xfId="2717"/>
    <cellStyle name="_Costs not in AURORA 06GRC_04 07E Wild Horse Wind Expansion (C) (2)_Electric Rev Req Model (2009 GRC) Revised 01-18-2010 2 2" xfId="2718"/>
    <cellStyle name="_Costs not in AURORA 06GRC_04 07E Wild Horse Wind Expansion (C) (2)_Electric Rev Req Model (2009 GRC) Revised 01-18-2010 3" xfId="2719"/>
    <cellStyle name="_Costs not in AURORA 06GRC_04 07E Wild Horse Wind Expansion (C) (2)_Final Order Electric EXHIBIT A-1" xfId="636"/>
    <cellStyle name="_Costs not in AURORA 06GRC_04 07E Wild Horse Wind Expansion (C) (2)_Final Order Electric EXHIBIT A-1 2" xfId="2720"/>
    <cellStyle name="_Costs not in AURORA 06GRC_04 07E Wild Horse Wind Expansion (C) (2)_Final Order Electric EXHIBIT A-1 2 2" xfId="2721"/>
    <cellStyle name="_Costs not in AURORA 06GRC_04 07E Wild Horse Wind Expansion (C) (2)_Final Order Electric EXHIBIT A-1 3" xfId="2722"/>
    <cellStyle name="_Costs not in AURORA 06GRC_04 07E Wild Horse Wind Expansion (C) (2)_TENASKA REGULATORY ASSET" xfId="637"/>
    <cellStyle name="_Costs not in AURORA 06GRC_04 07E Wild Horse Wind Expansion (C) (2)_TENASKA REGULATORY ASSET 2" xfId="2723"/>
    <cellStyle name="_Costs not in AURORA 06GRC_04 07E Wild Horse Wind Expansion (C) (2)_TENASKA REGULATORY ASSET 2 2" xfId="2724"/>
    <cellStyle name="_Costs not in AURORA 06GRC_04 07E Wild Horse Wind Expansion (C) (2)_TENASKA REGULATORY ASSET 3" xfId="2725"/>
    <cellStyle name="_Costs not in AURORA 06GRC_16.37E Wild Horse Expansion DeferralRevwrkingfile SF" xfId="638"/>
    <cellStyle name="_Costs not in AURORA 06GRC_16.37E Wild Horse Expansion DeferralRevwrkingfile SF 2" xfId="2726"/>
    <cellStyle name="_Costs not in AURORA 06GRC_16.37E Wild Horse Expansion DeferralRevwrkingfile SF 2 2" xfId="2727"/>
    <cellStyle name="_Costs not in AURORA 06GRC_16.37E Wild Horse Expansion DeferralRevwrkingfile SF 3" xfId="2728"/>
    <cellStyle name="_Costs not in AURORA 06GRC_2009 GRC Compl Filing - Exhibit D" xfId="2729"/>
    <cellStyle name="_Costs not in AURORA 06GRC_2009 GRC Compl Filing - Exhibit D 2" xfId="2730"/>
    <cellStyle name="_Costs not in AURORA 06GRC_3.01 Income Statement" xfId="346"/>
    <cellStyle name="_Costs not in AURORA 06GRC_4 31 Regulatory Assets and Liabilities  7 06- Exhibit D" xfId="639"/>
    <cellStyle name="_Costs not in AURORA 06GRC_4 31 Regulatory Assets and Liabilities  7 06- Exhibit D 2" xfId="2731"/>
    <cellStyle name="_Costs not in AURORA 06GRC_4 31 Regulatory Assets and Liabilities  7 06- Exhibit D 2 2" xfId="2732"/>
    <cellStyle name="_Costs not in AURORA 06GRC_4 31 Regulatory Assets and Liabilities  7 06- Exhibit D 3" xfId="2733"/>
    <cellStyle name="_Costs not in AURORA 06GRC_4 31 Regulatory Assets and Liabilities  7 06- Exhibit D_NIM Summary" xfId="2734"/>
    <cellStyle name="_Costs not in AURORA 06GRC_4 31 Regulatory Assets and Liabilities  7 06- Exhibit D_NIM Summary 2" xfId="2735"/>
    <cellStyle name="_Costs not in AURORA 06GRC_4 32 Regulatory Assets and Liabilities  7 06- Exhibit D" xfId="640"/>
    <cellStyle name="_Costs not in AURORA 06GRC_4 32 Regulatory Assets and Liabilities  7 06- Exhibit D 2" xfId="2736"/>
    <cellStyle name="_Costs not in AURORA 06GRC_4 32 Regulatory Assets and Liabilities  7 06- Exhibit D 2 2" xfId="2737"/>
    <cellStyle name="_Costs not in AURORA 06GRC_4 32 Regulatory Assets and Liabilities  7 06- Exhibit D 3" xfId="2738"/>
    <cellStyle name="_Costs not in AURORA 06GRC_4 32 Regulatory Assets and Liabilities  7 06- Exhibit D_NIM Summary" xfId="2739"/>
    <cellStyle name="_Costs not in AURORA 06GRC_4 32 Regulatory Assets and Liabilities  7 06- Exhibit D_NIM Summary 2" xfId="2740"/>
    <cellStyle name="_Costs not in AURORA 06GRC_AURORA Total New" xfId="2741"/>
    <cellStyle name="_Costs not in AURORA 06GRC_AURORA Total New 2" xfId="2742"/>
    <cellStyle name="_Costs not in AURORA 06GRC_Book2" xfId="641"/>
    <cellStyle name="_Costs not in AURORA 06GRC_Book2 2" xfId="2743"/>
    <cellStyle name="_Costs not in AURORA 06GRC_Book2 2 2" xfId="2744"/>
    <cellStyle name="_Costs not in AURORA 06GRC_Book2 3" xfId="2745"/>
    <cellStyle name="_Costs not in AURORA 06GRC_Book2_Adj Bench DR 3 for Initial Briefs (Electric)" xfId="642"/>
    <cellStyle name="_Costs not in AURORA 06GRC_Book2_Adj Bench DR 3 for Initial Briefs (Electric) 2" xfId="2746"/>
    <cellStyle name="_Costs not in AURORA 06GRC_Book2_Adj Bench DR 3 for Initial Briefs (Electric) 2 2" xfId="2747"/>
    <cellStyle name="_Costs not in AURORA 06GRC_Book2_Adj Bench DR 3 for Initial Briefs (Electric) 3" xfId="2748"/>
    <cellStyle name="_Costs not in AURORA 06GRC_Book2_Electric Rev Req Model (2009 GRC) Rebuttal" xfId="643"/>
    <cellStyle name="_Costs not in AURORA 06GRC_Book2_Electric Rev Req Model (2009 GRC) Rebuttal 2" xfId="2749"/>
    <cellStyle name="_Costs not in AURORA 06GRC_Book2_Electric Rev Req Model (2009 GRC) Rebuttal 2 2" xfId="2750"/>
    <cellStyle name="_Costs not in AURORA 06GRC_Book2_Electric Rev Req Model (2009 GRC) Rebuttal 3" xfId="2751"/>
    <cellStyle name="_Costs not in AURORA 06GRC_Book2_Electric Rev Req Model (2009 GRC) Rebuttal REmoval of New  WH Solar AdjustMI" xfId="644"/>
    <cellStyle name="_Costs not in AURORA 06GRC_Book2_Electric Rev Req Model (2009 GRC) Rebuttal REmoval of New  WH Solar AdjustMI 2" xfId="2752"/>
    <cellStyle name="_Costs not in AURORA 06GRC_Book2_Electric Rev Req Model (2009 GRC) Rebuttal REmoval of New  WH Solar AdjustMI 2 2" xfId="2753"/>
    <cellStyle name="_Costs not in AURORA 06GRC_Book2_Electric Rev Req Model (2009 GRC) Rebuttal REmoval of New  WH Solar AdjustMI 3" xfId="2754"/>
    <cellStyle name="_Costs not in AURORA 06GRC_Book2_Electric Rev Req Model (2009 GRC) Revised 01-18-2010" xfId="645"/>
    <cellStyle name="_Costs not in AURORA 06GRC_Book2_Electric Rev Req Model (2009 GRC) Revised 01-18-2010 2" xfId="2755"/>
    <cellStyle name="_Costs not in AURORA 06GRC_Book2_Electric Rev Req Model (2009 GRC) Revised 01-18-2010 2 2" xfId="2756"/>
    <cellStyle name="_Costs not in AURORA 06GRC_Book2_Electric Rev Req Model (2009 GRC) Revised 01-18-2010 3" xfId="2757"/>
    <cellStyle name="_Costs not in AURORA 06GRC_Book2_Final Order Electric EXHIBIT A-1" xfId="646"/>
    <cellStyle name="_Costs not in AURORA 06GRC_Book2_Final Order Electric EXHIBIT A-1 2" xfId="2758"/>
    <cellStyle name="_Costs not in AURORA 06GRC_Book2_Final Order Electric EXHIBIT A-1 2 2" xfId="2759"/>
    <cellStyle name="_Costs not in AURORA 06GRC_Book2_Final Order Electric EXHIBIT A-1 3" xfId="2760"/>
    <cellStyle name="_Costs not in AURORA 06GRC_Book4" xfId="647"/>
    <cellStyle name="_Costs not in AURORA 06GRC_Book4 2" xfId="2761"/>
    <cellStyle name="_Costs not in AURORA 06GRC_Book4 2 2" xfId="2762"/>
    <cellStyle name="_Costs not in AURORA 06GRC_Book4 3" xfId="2763"/>
    <cellStyle name="_Costs not in AURORA 06GRC_Book9" xfId="648"/>
    <cellStyle name="_Costs not in AURORA 06GRC_Book9 2" xfId="2764"/>
    <cellStyle name="_Costs not in AURORA 06GRC_Book9 2 2" xfId="2765"/>
    <cellStyle name="_Costs not in AURORA 06GRC_Book9 3" xfId="2766"/>
    <cellStyle name="_Costs not in AURORA 06GRC_Exhibit D fr R Gho 12-31-08" xfId="2767"/>
    <cellStyle name="_Costs not in AURORA 06GRC_Exhibit D fr R Gho 12-31-08 2" xfId="2768"/>
    <cellStyle name="_Costs not in AURORA 06GRC_Exhibit D fr R Gho 12-31-08 v2" xfId="2769"/>
    <cellStyle name="_Costs not in AURORA 06GRC_Exhibit D fr R Gho 12-31-08 v2 2" xfId="2770"/>
    <cellStyle name="_Costs not in AURORA 06GRC_Exhibit D fr R Gho 12-31-08 v2_NIM Summary" xfId="2771"/>
    <cellStyle name="_Costs not in AURORA 06GRC_Exhibit D fr R Gho 12-31-08 v2_NIM Summary 2" xfId="2772"/>
    <cellStyle name="_Costs not in AURORA 06GRC_Exhibit D fr R Gho 12-31-08_NIM Summary" xfId="2773"/>
    <cellStyle name="_Costs not in AURORA 06GRC_Exhibit D fr R Gho 12-31-08_NIM Summary 2" xfId="2774"/>
    <cellStyle name="_Costs not in AURORA 06GRC_Hopkins Ridge Prepaid Tran - Interest Earned RY 12ME Feb  '11" xfId="2775"/>
    <cellStyle name="_Costs not in AURORA 06GRC_Hopkins Ridge Prepaid Tran - Interest Earned RY 12ME Feb  '11 2" xfId="2776"/>
    <cellStyle name="_Costs not in AURORA 06GRC_Hopkins Ridge Prepaid Tran - Interest Earned RY 12ME Feb  '11_NIM Summary" xfId="2777"/>
    <cellStyle name="_Costs not in AURORA 06GRC_Hopkins Ridge Prepaid Tran - Interest Earned RY 12ME Feb  '11_NIM Summary 2" xfId="2778"/>
    <cellStyle name="_Costs not in AURORA 06GRC_Hopkins Ridge Prepaid Tran - Interest Earned RY 12ME Feb  '11_Transmission Workbook for May BOD" xfId="2779"/>
    <cellStyle name="_Costs not in AURORA 06GRC_Hopkins Ridge Prepaid Tran - Interest Earned RY 12ME Feb  '11_Transmission Workbook for May BOD 2" xfId="2780"/>
    <cellStyle name="_Costs not in AURORA 06GRC_INPUTS" xfId="2781"/>
    <cellStyle name="_Costs not in AURORA 06GRC_INPUTS 2" xfId="2782"/>
    <cellStyle name="_Costs not in AURORA 06GRC_INPUTS 2 2" xfId="2783"/>
    <cellStyle name="_Costs not in AURORA 06GRC_INPUTS 3" xfId="2784"/>
    <cellStyle name="_Costs not in AURORA 06GRC_NIM Summary" xfId="2785"/>
    <cellStyle name="_Costs not in AURORA 06GRC_NIM Summary 09GRC" xfId="2786"/>
    <cellStyle name="_Costs not in AURORA 06GRC_NIM Summary 09GRC 2" xfId="2787"/>
    <cellStyle name="_Costs not in AURORA 06GRC_NIM Summary 2" xfId="2788"/>
    <cellStyle name="_Costs not in AURORA 06GRC_NIM Summary 3" xfId="2789"/>
    <cellStyle name="_Costs not in AURORA 06GRC_NIM Summary 4" xfId="2790"/>
    <cellStyle name="_Costs not in AURORA 06GRC_NIM Summary 5" xfId="2791"/>
    <cellStyle name="_Costs not in AURORA 06GRC_NIM Summary 6" xfId="2792"/>
    <cellStyle name="_Costs not in AURORA 06GRC_NIM Summary 7" xfId="2793"/>
    <cellStyle name="_Costs not in AURORA 06GRC_NIM Summary 8" xfId="2794"/>
    <cellStyle name="_Costs not in AURORA 06GRC_NIM Summary 9" xfId="2795"/>
    <cellStyle name="_Costs not in AURORA 06GRC_PCA 7 - Exhibit D update 11_30_08 (2)" xfId="2796"/>
    <cellStyle name="_Costs not in AURORA 06GRC_PCA 7 - Exhibit D update 11_30_08 (2) 2" xfId="2797"/>
    <cellStyle name="_Costs not in AURORA 06GRC_PCA 7 - Exhibit D update 11_30_08 (2) 2 2" xfId="2798"/>
    <cellStyle name="_Costs not in AURORA 06GRC_PCA 7 - Exhibit D update 11_30_08 (2) 3" xfId="2799"/>
    <cellStyle name="_Costs not in AURORA 06GRC_PCA 7 - Exhibit D update 11_30_08 (2)_NIM Summary" xfId="2800"/>
    <cellStyle name="_Costs not in AURORA 06GRC_PCA 7 - Exhibit D update 11_30_08 (2)_NIM Summary 2" xfId="2801"/>
    <cellStyle name="_Costs not in AURORA 06GRC_PCA 9 -  Exhibit D April 2010 (3)" xfId="2802"/>
    <cellStyle name="_Costs not in AURORA 06GRC_PCA 9 -  Exhibit D April 2010 (3) 2" xfId="2803"/>
    <cellStyle name="_Costs not in AURORA 06GRC_Power Costs - Comparison bx Rbtl-Staff-Jt-PC" xfId="649"/>
    <cellStyle name="_Costs not in AURORA 06GRC_Power Costs - Comparison bx Rbtl-Staff-Jt-PC 2" xfId="2804"/>
    <cellStyle name="_Costs not in AURORA 06GRC_Power Costs - Comparison bx Rbtl-Staff-Jt-PC 2 2" xfId="2805"/>
    <cellStyle name="_Costs not in AURORA 06GRC_Power Costs - Comparison bx Rbtl-Staff-Jt-PC 3" xfId="2806"/>
    <cellStyle name="_Costs not in AURORA 06GRC_Power Costs - Comparison bx Rbtl-Staff-Jt-PC_Adj Bench DR 3 for Initial Briefs (Electric)" xfId="650"/>
    <cellStyle name="_Costs not in AURORA 06GRC_Power Costs - Comparison bx Rbtl-Staff-Jt-PC_Adj Bench DR 3 for Initial Briefs (Electric) 2" xfId="2807"/>
    <cellStyle name="_Costs not in AURORA 06GRC_Power Costs - Comparison bx Rbtl-Staff-Jt-PC_Adj Bench DR 3 for Initial Briefs (Electric) 2 2" xfId="2808"/>
    <cellStyle name="_Costs not in AURORA 06GRC_Power Costs - Comparison bx Rbtl-Staff-Jt-PC_Adj Bench DR 3 for Initial Briefs (Electric) 3" xfId="2809"/>
    <cellStyle name="_Costs not in AURORA 06GRC_Power Costs - Comparison bx Rbtl-Staff-Jt-PC_Electric Rev Req Model (2009 GRC) Rebuttal" xfId="651"/>
    <cellStyle name="_Costs not in AURORA 06GRC_Power Costs - Comparison bx Rbtl-Staff-Jt-PC_Electric Rev Req Model (2009 GRC) Rebuttal 2" xfId="2810"/>
    <cellStyle name="_Costs not in AURORA 06GRC_Power Costs - Comparison bx Rbtl-Staff-Jt-PC_Electric Rev Req Model (2009 GRC) Rebuttal 2 2" xfId="2811"/>
    <cellStyle name="_Costs not in AURORA 06GRC_Power Costs - Comparison bx Rbtl-Staff-Jt-PC_Electric Rev Req Model (2009 GRC) Rebuttal 3" xfId="2812"/>
    <cellStyle name="_Costs not in AURORA 06GRC_Power Costs - Comparison bx Rbtl-Staff-Jt-PC_Electric Rev Req Model (2009 GRC) Rebuttal REmoval of New  WH Solar AdjustMI" xfId="652"/>
    <cellStyle name="_Costs not in AURORA 06GRC_Power Costs - Comparison bx Rbtl-Staff-Jt-PC_Electric Rev Req Model (2009 GRC) Rebuttal REmoval of New  WH Solar AdjustMI 2" xfId="2813"/>
    <cellStyle name="_Costs not in AURORA 06GRC_Power Costs - Comparison bx Rbtl-Staff-Jt-PC_Electric Rev Req Model (2009 GRC) Rebuttal REmoval of New  WH Solar AdjustMI 2 2" xfId="2814"/>
    <cellStyle name="_Costs not in AURORA 06GRC_Power Costs - Comparison bx Rbtl-Staff-Jt-PC_Electric Rev Req Model (2009 GRC) Rebuttal REmoval of New  WH Solar AdjustMI 3" xfId="2815"/>
    <cellStyle name="_Costs not in AURORA 06GRC_Power Costs - Comparison bx Rbtl-Staff-Jt-PC_Electric Rev Req Model (2009 GRC) Revised 01-18-2010" xfId="653"/>
    <cellStyle name="_Costs not in AURORA 06GRC_Power Costs - Comparison bx Rbtl-Staff-Jt-PC_Electric Rev Req Model (2009 GRC) Revised 01-18-2010 2" xfId="2816"/>
    <cellStyle name="_Costs not in AURORA 06GRC_Power Costs - Comparison bx Rbtl-Staff-Jt-PC_Electric Rev Req Model (2009 GRC) Revised 01-18-2010 2 2" xfId="2817"/>
    <cellStyle name="_Costs not in AURORA 06GRC_Power Costs - Comparison bx Rbtl-Staff-Jt-PC_Electric Rev Req Model (2009 GRC) Revised 01-18-2010 3" xfId="2818"/>
    <cellStyle name="_Costs not in AURORA 06GRC_Power Costs - Comparison bx Rbtl-Staff-Jt-PC_Final Order Electric EXHIBIT A-1" xfId="654"/>
    <cellStyle name="_Costs not in AURORA 06GRC_Power Costs - Comparison bx Rbtl-Staff-Jt-PC_Final Order Electric EXHIBIT A-1 2" xfId="2819"/>
    <cellStyle name="_Costs not in AURORA 06GRC_Power Costs - Comparison bx Rbtl-Staff-Jt-PC_Final Order Electric EXHIBIT A-1 2 2" xfId="2820"/>
    <cellStyle name="_Costs not in AURORA 06GRC_Power Costs - Comparison bx Rbtl-Staff-Jt-PC_Final Order Electric EXHIBIT A-1 3" xfId="2821"/>
    <cellStyle name="_Costs not in AURORA 06GRC_Production Adj 4.37" xfId="2822"/>
    <cellStyle name="_Costs not in AURORA 06GRC_Production Adj 4.37 2" xfId="2823"/>
    <cellStyle name="_Costs not in AURORA 06GRC_Production Adj 4.37 2 2" xfId="2824"/>
    <cellStyle name="_Costs not in AURORA 06GRC_Production Adj 4.37 3" xfId="2825"/>
    <cellStyle name="_Costs not in AURORA 06GRC_Purchased Power Adj 4.03" xfId="2826"/>
    <cellStyle name="_Costs not in AURORA 06GRC_Purchased Power Adj 4.03 2" xfId="2827"/>
    <cellStyle name="_Costs not in AURORA 06GRC_Purchased Power Adj 4.03 2 2" xfId="2828"/>
    <cellStyle name="_Costs not in AURORA 06GRC_Purchased Power Adj 4.03 3" xfId="2829"/>
    <cellStyle name="_Costs not in AURORA 06GRC_Rebuttal Power Costs" xfId="655"/>
    <cellStyle name="_Costs not in AURORA 06GRC_Rebuttal Power Costs 2" xfId="2830"/>
    <cellStyle name="_Costs not in AURORA 06GRC_Rebuttal Power Costs 2 2" xfId="2831"/>
    <cellStyle name="_Costs not in AURORA 06GRC_Rebuttal Power Costs 3" xfId="2832"/>
    <cellStyle name="_Costs not in AURORA 06GRC_Rebuttal Power Costs_Adj Bench DR 3 for Initial Briefs (Electric)" xfId="656"/>
    <cellStyle name="_Costs not in AURORA 06GRC_Rebuttal Power Costs_Adj Bench DR 3 for Initial Briefs (Electric) 2" xfId="2833"/>
    <cellStyle name="_Costs not in AURORA 06GRC_Rebuttal Power Costs_Adj Bench DR 3 for Initial Briefs (Electric) 2 2" xfId="2834"/>
    <cellStyle name="_Costs not in AURORA 06GRC_Rebuttal Power Costs_Adj Bench DR 3 for Initial Briefs (Electric) 3" xfId="2835"/>
    <cellStyle name="_Costs not in AURORA 06GRC_Rebuttal Power Costs_Electric Rev Req Model (2009 GRC) Rebuttal" xfId="657"/>
    <cellStyle name="_Costs not in AURORA 06GRC_Rebuttal Power Costs_Electric Rev Req Model (2009 GRC) Rebuttal 2" xfId="2836"/>
    <cellStyle name="_Costs not in AURORA 06GRC_Rebuttal Power Costs_Electric Rev Req Model (2009 GRC) Rebuttal 2 2" xfId="2837"/>
    <cellStyle name="_Costs not in AURORA 06GRC_Rebuttal Power Costs_Electric Rev Req Model (2009 GRC) Rebuttal 3" xfId="2838"/>
    <cellStyle name="_Costs not in AURORA 06GRC_Rebuttal Power Costs_Electric Rev Req Model (2009 GRC) Rebuttal REmoval of New  WH Solar AdjustMI" xfId="658"/>
    <cellStyle name="_Costs not in AURORA 06GRC_Rebuttal Power Costs_Electric Rev Req Model (2009 GRC) Rebuttal REmoval of New  WH Solar AdjustMI 2" xfId="2839"/>
    <cellStyle name="_Costs not in AURORA 06GRC_Rebuttal Power Costs_Electric Rev Req Model (2009 GRC) Rebuttal REmoval of New  WH Solar AdjustMI 2 2" xfId="2840"/>
    <cellStyle name="_Costs not in AURORA 06GRC_Rebuttal Power Costs_Electric Rev Req Model (2009 GRC) Rebuttal REmoval of New  WH Solar AdjustMI 3" xfId="2841"/>
    <cellStyle name="_Costs not in AURORA 06GRC_Rebuttal Power Costs_Electric Rev Req Model (2009 GRC) Revised 01-18-2010" xfId="659"/>
    <cellStyle name="_Costs not in AURORA 06GRC_Rebuttal Power Costs_Electric Rev Req Model (2009 GRC) Revised 01-18-2010 2" xfId="2842"/>
    <cellStyle name="_Costs not in AURORA 06GRC_Rebuttal Power Costs_Electric Rev Req Model (2009 GRC) Revised 01-18-2010 2 2" xfId="2843"/>
    <cellStyle name="_Costs not in AURORA 06GRC_Rebuttal Power Costs_Electric Rev Req Model (2009 GRC) Revised 01-18-2010 3" xfId="2844"/>
    <cellStyle name="_Costs not in AURORA 06GRC_Rebuttal Power Costs_Final Order Electric EXHIBIT A-1" xfId="660"/>
    <cellStyle name="_Costs not in AURORA 06GRC_Rebuttal Power Costs_Final Order Electric EXHIBIT A-1 2" xfId="2845"/>
    <cellStyle name="_Costs not in AURORA 06GRC_Rebuttal Power Costs_Final Order Electric EXHIBIT A-1 2 2" xfId="2846"/>
    <cellStyle name="_Costs not in AURORA 06GRC_Rebuttal Power Costs_Final Order Electric EXHIBIT A-1 3" xfId="2847"/>
    <cellStyle name="_Costs not in AURORA 06GRC_ROR &amp; CONV FACTOR" xfId="2848"/>
    <cellStyle name="_Costs not in AURORA 06GRC_ROR &amp; CONV FACTOR 2" xfId="2849"/>
    <cellStyle name="_Costs not in AURORA 06GRC_ROR &amp; CONV FACTOR 2 2" xfId="2850"/>
    <cellStyle name="_Costs not in AURORA 06GRC_ROR &amp; CONV FACTOR 3" xfId="2851"/>
    <cellStyle name="_Costs not in AURORA 06GRC_ROR 5.02" xfId="2852"/>
    <cellStyle name="_Costs not in AURORA 06GRC_ROR 5.02 2" xfId="2853"/>
    <cellStyle name="_Costs not in AURORA 06GRC_ROR 5.02 2 2" xfId="2854"/>
    <cellStyle name="_Costs not in AURORA 06GRC_ROR 5.02 3" xfId="2855"/>
    <cellStyle name="_Costs not in AURORA 06GRC_Transmission Workbook for May BOD" xfId="2856"/>
    <cellStyle name="_Costs not in AURORA 06GRC_Transmission Workbook for May BOD 2" xfId="2857"/>
    <cellStyle name="_Costs not in AURORA 06GRC_Wind Integration 10GRC" xfId="2858"/>
    <cellStyle name="_Costs not in AURORA 06GRC_Wind Integration 10GRC 2" xfId="2859"/>
    <cellStyle name="_Costs not in AURORA 2006GRC 6.15.06" xfId="14"/>
    <cellStyle name="_Costs not in AURORA 2006GRC 6.15.06 2" xfId="661"/>
    <cellStyle name="_Costs not in AURORA 2006GRC 6.15.06 2 2" xfId="2860"/>
    <cellStyle name="_Costs not in AURORA 2006GRC 6.15.06 2 2 2" xfId="2861"/>
    <cellStyle name="_Costs not in AURORA 2006GRC 6.15.06 2 3" xfId="2862"/>
    <cellStyle name="_Costs not in AURORA 2006GRC 6.15.06 3" xfId="2863"/>
    <cellStyle name="_Costs not in AURORA 2006GRC 6.15.06 3 2" xfId="2864"/>
    <cellStyle name="_Costs not in AURORA 2006GRC 6.15.06 3 2 2" xfId="2865"/>
    <cellStyle name="_Costs not in AURORA 2006GRC 6.15.06 3 3" xfId="2866"/>
    <cellStyle name="_Costs not in AURORA 2006GRC 6.15.06 3 3 2" xfId="2867"/>
    <cellStyle name="_Costs not in AURORA 2006GRC 6.15.06 3 4" xfId="2868"/>
    <cellStyle name="_Costs not in AURORA 2006GRC 6.15.06 3 4 2" xfId="2869"/>
    <cellStyle name="_Costs not in AURORA 2006GRC 6.15.06 4" xfId="2870"/>
    <cellStyle name="_Costs not in AURORA 2006GRC 6.15.06 4 2" xfId="2871"/>
    <cellStyle name="_Costs not in AURORA 2006GRC 6.15.06 5" xfId="2872"/>
    <cellStyle name="_Costs not in AURORA 2006GRC 6.15.06_04 07E Wild Horse Wind Expansion (C) (2)" xfId="662"/>
    <cellStyle name="_Costs not in AURORA 2006GRC 6.15.06_04 07E Wild Horse Wind Expansion (C) (2) 2" xfId="2873"/>
    <cellStyle name="_Costs not in AURORA 2006GRC 6.15.06_04 07E Wild Horse Wind Expansion (C) (2) 2 2" xfId="2874"/>
    <cellStyle name="_Costs not in AURORA 2006GRC 6.15.06_04 07E Wild Horse Wind Expansion (C) (2) 3" xfId="2875"/>
    <cellStyle name="_Costs not in AURORA 2006GRC 6.15.06_04 07E Wild Horse Wind Expansion (C) (2)_Adj Bench DR 3 for Initial Briefs (Electric)" xfId="663"/>
    <cellStyle name="_Costs not in AURORA 2006GRC 6.15.06_04 07E Wild Horse Wind Expansion (C) (2)_Adj Bench DR 3 for Initial Briefs (Electric) 2" xfId="2876"/>
    <cellStyle name="_Costs not in AURORA 2006GRC 6.15.06_04 07E Wild Horse Wind Expansion (C) (2)_Adj Bench DR 3 for Initial Briefs (Electric) 2 2" xfId="2877"/>
    <cellStyle name="_Costs not in AURORA 2006GRC 6.15.06_04 07E Wild Horse Wind Expansion (C) (2)_Adj Bench DR 3 for Initial Briefs (Electric) 3" xfId="2878"/>
    <cellStyle name="_Costs not in AURORA 2006GRC 6.15.06_04 07E Wild Horse Wind Expansion (C) (2)_Electric Rev Req Model (2009 GRC) " xfId="664"/>
    <cellStyle name="_Costs not in AURORA 2006GRC 6.15.06_04 07E Wild Horse Wind Expansion (C) (2)_Electric Rev Req Model (2009 GRC)  2" xfId="2879"/>
    <cellStyle name="_Costs not in AURORA 2006GRC 6.15.06_04 07E Wild Horse Wind Expansion (C) (2)_Electric Rev Req Model (2009 GRC)  2 2" xfId="2880"/>
    <cellStyle name="_Costs not in AURORA 2006GRC 6.15.06_04 07E Wild Horse Wind Expansion (C) (2)_Electric Rev Req Model (2009 GRC)  3" xfId="2881"/>
    <cellStyle name="_Costs not in AURORA 2006GRC 6.15.06_04 07E Wild Horse Wind Expansion (C) (2)_Electric Rev Req Model (2009 GRC) Rebuttal" xfId="665"/>
    <cellStyle name="_Costs not in AURORA 2006GRC 6.15.06_04 07E Wild Horse Wind Expansion (C) (2)_Electric Rev Req Model (2009 GRC) Rebuttal 2" xfId="2882"/>
    <cellStyle name="_Costs not in AURORA 2006GRC 6.15.06_04 07E Wild Horse Wind Expansion (C) (2)_Electric Rev Req Model (2009 GRC) Rebuttal 2 2" xfId="2883"/>
    <cellStyle name="_Costs not in AURORA 2006GRC 6.15.06_04 07E Wild Horse Wind Expansion (C) (2)_Electric Rev Req Model (2009 GRC) Rebuttal 3" xfId="2884"/>
    <cellStyle name="_Costs not in AURORA 2006GRC 6.15.06_04 07E Wild Horse Wind Expansion (C) (2)_Electric Rev Req Model (2009 GRC) Rebuttal REmoval of New  WH Solar AdjustMI" xfId="666"/>
    <cellStyle name="_Costs not in AURORA 2006GRC 6.15.06_04 07E Wild Horse Wind Expansion (C) (2)_Electric Rev Req Model (2009 GRC) Rebuttal REmoval of New  WH Solar AdjustMI 2" xfId="2885"/>
    <cellStyle name="_Costs not in AURORA 2006GRC 6.15.06_04 07E Wild Horse Wind Expansion (C) (2)_Electric Rev Req Model (2009 GRC) Rebuttal REmoval of New  WH Solar AdjustMI 2 2" xfId="2886"/>
    <cellStyle name="_Costs not in AURORA 2006GRC 6.15.06_04 07E Wild Horse Wind Expansion (C) (2)_Electric Rev Req Model (2009 GRC) Rebuttal REmoval of New  WH Solar AdjustMI 3" xfId="2887"/>
    <cellStyle name="_Costs not in AURORA 2006GRC 6.15.06_04 07E Wild Horse Wind Expansion (C) (2)_Electric Rev Req Model (2009 GRC) Revised 01-18-2010" xfId="667"/>
    <cellStyle name="_Costs not in AURORA 2006GRC 6.15.06_04 07E Wild Horse Wind Expansion (C) (2)_Electric Rev Req Model (2009 GRC) Revised 01-18-2010 2" xfId="2888"/>
    <cellStyle name="_Costs not in AURORA 2006GRC 6.15.06_04 07E Wild Horse Wind Expansion (C) (2)_Electric Rev Req Model (2009 GRC) Revised 01-18-2010 2 2" xfId="2889"/>
    <cellStyle name="_Costs not in AURORA 2006GRC 6.15.06_04 07E Wild Horse Wind Expansion (C) (2)_Electric Rev Req Model (2009 GRC) Revised 01-18-2010 3" xfId="2890"/>
    <cellStyle name="_Costs not in AURORA 2006GRC 6.15.06_04 07E Wild Horse Wind Expansion (C) (2)_Final Order Electric EXHIBIT A-1" xfId="668"/>
    <cellStyle name="_Costs not in AURORA 2006GRC 6.15.06_04 07E Wild Horse Wind Expansion (C) (2)_Final Order Electric EXHIBIT A-1 2" xfId="2891"/>
    <cellStyle name="_Costs not in AURORA 2006GRC 6.15.06_04 07E Wild Horse Wind Expansion (C) (2)_Final Order Electric EXHIBIT A-1 2 2" xfId="2892"/>
    <cellStyle name="_Costs not in AURORA 2006GRC 6.15.06_04 07E Wild Horse Wind Expansion (C) (2)_Final Order Electric EXHIBIT A-1 3" xfId="2893"/>
    <cellStyle name="_Costs not in AURORA 2006GRC 6.15.06_04 07E Wild Horse Wind Expansion (C) (2)_TENASKA REGULATORY ASSET" xfId="669"/>
    <cellStyle name="_Costs not in AURORA 2006GRC 6.15.06_04 07E Wild Horse Wind Expansion (C) (2)_TENASKA REGULATORY ASSET 2" xfId="2894"/>
    <cellStyle name="_Costs not in AURORA 2006GRC 6.15.06_04 07E Wild Horse Wind Expansion (C) (2)_TENASKA REGULATORY ASSET 2 2" xfId="2895"/>
    <cellStyle name="_Costs not in AURORA 2006GRC 6.15.06_04 07E Wild Horse Wind Expansion (C) (2)_TENASKA REGULATORY ASSET 3" xfId="2896"/>
    <cellStyle name="_Costs not in AURORA 2006GRC 6.15.06_16.37E Wild Horse Expansion DeferralRevwrkingfile SF" xfId="670"/>
    <cellStyle name="_Costs not in AURORA 2006GRC 6.15.06_16.37E Wild Horse Expansion DeferralRevwrkingfile SF 2" xfId="2897"/>
    <cellStyle name="_Costs not in AURORA 2006GRC 6.15.06_16.37E Wild Horse Expansion DeferralRevwrkingfile SF 2 2" xfId="2898"/>
    <cellStyle name="_Costs not in AURORA 2006GRC 6.15.06_16.37E Wild Horse Expansion DeferralRevwrkingfile SF 3" xfId="2899"/>
    <cellStyle name="_Costs not in AURORA 2006GRC 6.15.06_2009 GRC Compl Filing - Exhibit D" xfId="2900"/>
    <cellStyle name="_Costs not in AURORA 2006GRC 6.15.06_2009 GRC Compl Filing - Exhibit D 2" xfId="2901"/>
    <cellStyle name="_Costs not in AURORA 2006GRC 6.15.06_3.01 Income Statement" xfId="347"/>
    <cellStyle name="_Costs not in AURORA 2006GRC 6.15.06_4 31 Regulatory Assets and Liabilities  7 06- Exhibit D" xfId="671"/>
    <cellStyle name="_Costs not in AURORA 2006GRC 6.15.06_4 31 Regulatory Assets and Liabilities  7 06- Exhibit D 2" xfId="2902"/>
    <cellStyle name="_Costs not in AURORA 2006GRC 6.15.06_4 31 Regulatory Assets and Liabilities  7 06- Exhibit D 2 2" xfId="2903"/>
    <cellStyle name="_Costs not in AURORA 2006GRC 6.15.06_4 31 Regulatory Assets and Liabilities  7 06- Exhibit D 3" xfId="2904"/>
    <cellStyle name="_Costs not in AURORA 2006GRC 6.15.06_4 31 Regulatory Assets and Liabilities  7 06- Exhibit D_NIM Summary" xfId="2905"/>
    <cellStyle name="_Costs not in AURORA 2006GRC 6.15.06_4 31 Regulatory Assets and Liabilities  7 06- Exhibit D_NIM Summary 2" xfId="2906"/>
    <cellStyle name="_Costs not in AURORA 2006GRC 6.15.06_4 32 Regulatory Assets and Liabilities  7 06- Exhibit D" xfId="672"/>
    <cellStyle name="_Costs not in AURORA 2006GRC 6.15.06_4 32 Regulatory Assets and Liabilities  7 06- Exhibit D 2" xfId="2907"/>
    <cellStyle name="_Costs not in AURORA 2006GRC 6.15.06_4 32 Regulatory Assets and Liabilities  7 06- Exhibit D 2 2" xfId="2908"/>
    <cellStyle name="_Costs not in AURORA 2006GRC 6.15.06_4 32 Regulatory Assets and Liabilities  7 06- Exhibit D 3" xfId="2909"/>
    <cellStyle name="_Costs not in AURORA 2006GRC 6.15.06_4 32 Regulatory Assets and Liabilities  7 06- Exhibit D_NIM Summary" xfId="2910"/>
    <cellStyle name="_Costs not in AURORA 2006GRC 6.15.06_4 32 Regulatory Assets and Liabilities  7 06- Exhibit D_NIM Summary 2" xfId="2911"/>
    <cellStyle name="_Costs not in AURORA 2006GRC 6.15.06_AURORA Total New" xfId="2912"/>
    <cellStyle name="_Costs not in AURORA 2006GRC 6.15.06_AURORA Total New 2" xfId="2913"/>
    <cellStyle name="_Costs not in AURORA 2006GRC 6.15.06_Book2" xfId="673"/>
    <cellStyle name="_Costs not in AURORA 2006GRC 6.15.06_Book2 2" xfId="2914"/>
    <cellStyle name="_Costs not in AURORA 2006GRC 6.15.06_Book2 2 2" xfId="2915"/>
    <cellStyle name="_Costs not in AURORA 2006GRC 6.15.06_Book2 3" xfId="2916"/>
    <cellStyle name="_Costs not in AURORA 2006GRC 6.15.06_Book2_Adj Bench DR 3 for Initial Briefs (Electric)" xfId="674"/>
    <cellStyle name="_Costs not in AURORA 2006GRC 6.15.06_Book2_Adj Bench DR 3 for Initial Briefs (Electric) 2" xfId="2917"/>
    <cellStyle name="_Costs not in AURORA 2006GRC 6.15.06_Book2_Adj Bench DR 3 for Initial Briefs (Electric) 2 2" xfId="2918"/>
    <cellStyle name="_Costs not in AURORA 2006GRC 6.15.06_Book2_Adj Bench DR 3 for Initial Briefs (Electric) 3" xfId="2919"/>
    <cellStyle name="_Costs not in AURORA 2006GRC 6.15.06_Book2_Electric Rev Req Model (2009 GRC) Rebuttal" xfId="675"/>
    <cellStyle name="_Costs not in AURORA 2006GRC 6.15.06_Book2_Electric Rev Req Model (2009 GRC) Rebuttal 2" xfId="2920"/>
    <cellStyle name="_Costs not in AURORA 2006GRC 6.15.06_Book2_Electric Rev Req Model (2009 GRC) Rebuttal 2 2" xfId="2921"/>
    <cellStyle name="_Costs not in AURORA 2006GRC 6.15.06_Book2_Electric Rev Req Model (2009 GRC) Rebuttal 3" xfId="2922"/>
    <cellStyle name="_Costs not in AURORA 2006GRC 6.15.06_Book2_Electric Rev Req Model (2009 GRC) Rebuttal REmoval of New  WH Solar AdjustMI" xfId="676"/>
    <cellStyle name="_Costs not in AURORA 2006GRC 6.15.06_Book2_Electric Rev Req Model (2009 GRC) Rebuttal REmoval of New  WH Solar AdjustMI 2" xfId="2923"/>
    <cellStyle name="_Costs not in AURORA 2006GRC 6.15.06_Book2_Electric Rev Req Model (2009 GRC) Rebuttal REmoval of New  WH Solar AdjustMI 2 2" xfId="2924"/>
    <cellStyle name="_Costs not in AURORA 2006GRC 6.15.06_Book2_Electric Rev Req Model (2009 GRC) Rebuttal REmoval of New  WH Solar AdjustMI 3" xfId="2925"/>
    <cellStyle name="_Costs not in AURORA 2006GRC 6.15.06_Book2_Electric Rev Req Model (2009 GRC) Revised 01-18-2010" xfId="677"/>
    <cellStyle name="_Costs not in AURORA 2006GRC 6.15.06_Book2_Electric Rev Req Model (2009 GRC) Revised 01-18-2010 2" xfId="2926"/>
    <cellStyle name="_Costs not in AURORA 2006GRC 6.15.06_Book2_Electric Rev Req Model (2009 GRC) Revised 01-18-2010 2 2" xfId="2927"/>
    <cellStyle name="_Costs not in AURORA 2006GRC 6.15.06_Book2_Electric Rev Req Model (2009 GRC) Revised 01-18-2010 3" xfId="2928"/>
    <cellStyle name="_Costs not in AURORA 2006GRC 6.15.06_Book2_Final Order Electric EXHIBIT A-1" xfId="678"/>
    <cellStyle name="_Costs not in AURORA 2006GRC 6.15.06_Book2_Final Order Electric EXHIBIT A-1 2" xfId="2929"/>
    <cellStyle name="_Costs not in AURORA 2006GRC 6.15.06_Book2_Final Order Electric EXHIBIT A-1 2 2" xfId="2930"/>
    <cellStyle name="_Costs not in AURORA 2006GRC 6.15.06_Book2_Final Order Electric EXHIBIT A-1 3" xfId="2931"/>
    <cellStyle name="_Costs not in AURORA 2006GRC 6.15.06_Book4" xfId="679"/>
    <cellStyle name="_Costs not in AURORA 2006GRC 6.15.06_Book4 2" xfId="2932"/>
    <cellStyle name="_Costs not in AURORA 2006GRC 6.15.06_Book4 2 2" xfId="2933"/>
    <cellStyle name="_Costs not in AURORA 2006GRC 6.15.06_Book4 3" xfId="2934"/>
    <cellStyle name="_Costs not in AURORA 2006GRC 6.15.06_Book9" xfId="680"/>
    <cellStyle name="_Costs not in AURORA 2006GRC 6.15.06_Book9 2" xfId="2935"/>
    <cellStyle name="_Costs not in AURORA 2006GRC 6.15.06_Book9 2 2" xfId="2936"/>
    <cellStyle name="_Costs not in AURORA 2006GRC 6.15.06_Book9 3" xfId="2937"/>
    <cellStyle name="_Costs not in AURORA 2006GRC 6.15.06_INPUTS" xfId="2938"/>
    <cellStyle name="_Costs not in AURORA 2006GRC 6.15.06_INPUTS 2" xfId="2939"/>
    <cellStyle name="_Costs not in AURORA 2006GRC 6.15.06_INPUTS 2 2" xfId="2940"/>
    <cellStyle name="_Costs not in AURORA 2006GRC 6.15.06_INPUTS 3" xfId="2941"/>
    <cellStyle name="_Costs not in AURORA 2006GRC 6.15.06_NIM Summary" xfId="2942"/>
    <cellStyle name="_Costs not in AURORA 2006GRC 6.15.06_NIM Summary 09GRC" xfId="2943"/>
    <cellStyle name="_Costs not in AURORA 2006GRC 6.15.06_NIM Summary 09GRC 2" xfId="2944"/>
    <cellStyle name="_Costs not in AURORA 2006GRC 6.15.06_NIM Summary 2" xfId="2945"/>
    <cellStyle name="_Costs not in AURORA 2006GRC 6.15.06_NIM Summary 3" xfId="2946"/>
    <cellStyle name="_Costs not in AURORA 2006GRC 6.15.06_NIM Summary 4" xfId="2947"/>
    <cellStyle name="_Costs not in AURORA 2006GRC 6.15.06_NIM Summary 5" xfId="2948"/>
    <cellStyle name="_Costs not in AURORA 2006GRC 6.15.06_NIM Summary 6" xfId="2949"/>
    <cellStyle name="_Costs not in AURORA 2006GRC 6.15.06_NIM Summary 7" xfId="2950"/>
    <cellStyle name="_Costs not in AURORA 2006GRC 6.15.06_NIM Summary 8" xfId="2951"/>
    <cellStyle name="_Costs not in AURORA 2006GRC 6.15.06_NIM Summary 9" xfId="2952"/>
    <cellStyle name="_Costs not in AURORA 2006GRC 6.15.06_PCA 9 -  Exhibit D April 2010 (3)" xfId="2953"/>
    <cellStyle name="_Costs not in AURORA 2006GRC 6.15.06_PCA 9 -  Exhibit D April 2010 (3) 2" xfId="2954"/>
    <cellStyle name="_Costs not in AURORA 2006GRC 6.15.06_Power Costs - Comparison bx Rbtl-Staff-Jt-PC" xfId="681"/>
    <cellStyle name="_Costs not in AURORA 2006GRC 6.15.06_Power Costs - Comparison bx Rbtl-Staff-Jt-PC 2" xfId="2955"/>
    <cellStyle name="_Costs not in AURORA 2006GRC 6.15.06_Power Costs - Comparison bx Rbtl-Staff-Jt-PC 2 2" xfId="2956"/>
    <cellStyle name="_Costs not in AURORA 2006GRC 6.15.06_Power Costs - Comparison bx Rbtl-Staff-Jt-PC 3" xfId="2957"/>
    <cellStyle name="_Costs not in AURORA 2006GRC 6.15.06_Power Costs - Comparison bx Rbtl-Staff-Jt-PC_Adj Bench DR 3 for Initial Briefs (Electric)" xfId="682"/>
    <cellStyle name="_Costs not in AURORA 2006GRC 6.15.06_Power Costs - Comparison bx Rbtl-Staff-Jt-PC_Adj Bench DR 3 for Initial Briefs (Electric) 2" xfId="2958"/>
    <cellStyle name="_Costs not in AURORA 2006GRC 6.15.06_Power Costs - Comparison bx Rbtl-Staff-Jt-PC_Adj Bench DR 3 for Initial Briefs (Electric) 2 2" xfId="2959"/>
    <cellStyle name="_Costs not in AURORA 2006GRC 6.15.06_Power Costs - Comparison bx Rbtl-Staff-Jt-PC_Adj Bench DR 3 for Initial Briefs (Electric) 3" xfId="2960"/>
    <cellStyle name="_Costs not in AURORA 2006GRC 6.15.06_Power Costs - Comparison bx Rbtl-Staff-Jt-PC_Electric Rev Req Model (2009 GRC) Rebuttal" xfId="683"/>
    <cellStyle name="_Costs not in AURORA 2006GRC 6.15.06_Power Costs - Comparison bx Rbtl-Staff-Jt-PC_Electric Rev Req Model (2009 GRC) Rebuttal 2" xfId="2961"/>
    <cellStyle name="_Costs not in AURORA 2006GRC 6.15.06_Power Costs - Comparison bx Rbtl-Staff-Jt-PC_Electric Rev Req Model (2009 GRC) Rebuttal 2 2" xfId="2962"/>
    <cellStyle name="_Costs not in AURORA 2006GRC 6.15.06_Power Costs - Comparison bx Rbtl-Staff-Jt-PC_Electric Rev Req Model (2009 GRC) Rebuttal 3" xfId="2963"/>
    <cellStyle name="_Costs not in AURORA 2006GRC 6.15.06_Power Costs - Comparison bx Rbtl-Staff-Jt-PC_Electric Rev Req Model (2009 GRC) Rebuttal REmoval of New  WH Solar AdjustMI" xfId="684"/>
    <cellStyle name="_Costs not in AURORA 2006GRC 6.15.06_Power Costs - Comparison bx Rbtl-Staff-Jt-PC_Electric Rev Req Model (2009 GRC) Rebuttal REmoval of New  WH Solar AdjustMI 2" xfId="2964"/>
    <cellStyle name="_Costs not in AURORA 2006GRC 6.15.06_Power Costs - Comparison bx Rbtl-Staff-Jt-PC_Electric Rev Req Model (2009 GRC) Rebuttal REmoval of New  WH Solar AdjustMI 2 2" xfId="2965"/>
    <cellStyle name="_Costs not in AURORA 2006GRC 6.15.06_Power Costs - Comparison bx Rbtl-Staff-Jt-PC_Electric Rev Req Model (2009 GRC) Rebuttal REmoval of New  WH Solar AdjustMI 3" xfId="2966"/>
    <cellStyle name="_Costs not in AURORA 2006GRC 6.15.06_Power Costs - Comparison bx Rbtl-Staff-Jt-PC_Electric Rev Req Model (2009 GRC) Revised 01-18-2010" xfId="685"/>
    <cellStyle name="_Costs not in AURORA 2006GRC 6.15.06_Power Costs - Comparison bx Rbtl-Staff-Jt-PC_Electric Rev Req Model (2009 GRC) Revised 01-18-2010 2" xfId="2967"/>
    <cellStyle name="_Costs not in AURORA 2006GRC 6.15.06_Power Costs - Comparison bx Rbtl-Staff-Jt-PC_Electric Rev Req Model (2009 GRC) Revised 01-18-2010 2 2" xfId="2968"/>
    <cellStyle name="_Costs not in AURORA 2006GRC 6.15.06_Power Costs - Comparison bx Rbtl-Staff-Jt-PC_Electric Rev Req Model (2009 GRC) Revised 01-18-2010 3" xfId="2969"/>
    <cellStyle name="_Costs not in AURORA 2006GRC 6.15.06_Power Costs - Comparison bx Rbtl-Staff-Jt-PC_Final Order Electric EXHIBIT A-1" xfId="686"/>
    <cellStyle name="_Costs not in AURORA 2006GRC 6.15.06_Power Costs - Comparison bx Rbtl-Staff-Jt-PC_Final Order Electric EXHIBIT A-1 2" xfId="2970"/>
    <cellStyle name="_Costs not in AURORA 2006GRC 6.15.06_Power Costs - Comparison bx Rbtl-Staff-Jt-PC_Final Order Electric EXHIBIT A-1 2 2" xfId="2971"/>
    <cellStyle name="_Costs not in AURORA 2006GRC 6.15.06_Power Costs - Comparison bx Rbtl-Staff-Jt-PC_Final Order Electric EXHIBIT A-1 3" xfId="2972"/>
    <cellStyle name="_Costs not in AURORA 2006GRC 6.15.06_Production Adj 4.37" xfId="2973"/>
    <cellStyle name="_Costs not in AURORA 2006GRC 6.15.06_Production Adj 4.37 2" xfId="2974"/>
    <cellStyle name="_Costs not in AURORA 2006GRC 6.15.06_Production Adj 4.37 2 2" xfId="2975"/>
    <cellStyle name="_Costs not in AURORA 2006GRC 6.15.06_Production Adj 4.37 3" xfId="2976"/>
    <cellStyle name="_Costs not in AURORA 2006GRC 6.15.06_Purchased Power Adj 4.03" xfId="2977"/>
    <cellStyle name="_Costs not in AURORA 2006GRC 6.15.06_Purchased Power Adj 4.03 2" xfId="2978"/>
    <cellStyle name="_Costs not in AURORA 2006GRC 6.15.06_Purchased Power Adj 4.03 2 2" xfId="2979"/>
    <cellStyle name="_Costs not in AURORA 2006GRC 6.15.06_Purchased Power Adj 4.03 3" xfId="2980"/>
    <cellStyle name="_Costs not in AURORA 2006GRC 6.15.06_Rebuttal Power Costs" xfId="687"/>
    <cellStyle name="_Costs not in AURORA 2006GRC 6.15.06_Rebuttal Power Costs 2" xfId="2981"/>
    <cellStyle name="_Costs not in AURORA 2006GRC 6.15.06_Rebuttal Power Costs 2 2" xfId="2982"/>
    <cellStyle name="_Costs not in AURORA 2006GRC 6.15.06_Rebuttal Power Costs 3" xfId="2983"/>
    <cellStyle name="_Costs not in AURORA 2006GRC 6.15.06_Rebuttal Power Costs_Adj Bench DR 3 for Initial Briefs (Electric)" xfId="688"/>
    <cellStyle name="_Costs not in AURORA 2006GRC 6.15.06_Rebuttal Power Costs_Adj Bench DR 3 for Initial Briefs (Electric) 2" xfId="2984"/>
    <cellStyle name="_Costs not in AURORA 2006GRC 6.15.06_Rebuttal Power Costs_Adj Bench DR 3 for Initial Briefs (Electric) 2 2" xfId="2985"/>
    <cellStyle name="_Costs not in AURORA 2006GRC 6.15.06_Rebuttal Power Costs_Adj Bench DR 3 for Initial Briefs (Electric) 3" xfId="2986"/>
    <cellStyle name="_Costs not in AURORA 2006GRC 6.15.06_Rebuttal Power Costs_Electric Rev Req Model (2009 GRC) Rebuttal" xfId="689"/>
    <cellStyle name="_Costs not in AURORA 2006GRC 6.15.06_Rebuttal Power Costs_Electric Rev Req Model (2009 GRC) Rebuttal 2" xfId="2987"/>
    <cellStyle name="_Costs not in AURORA 2006GRC 6.15.06_Rebuttal Power Costs_Electric Rev Req Model (2009 GRC) Rebuttal 2 2" xfId="2988"/>
    <cellStyle name="_Costs not in AURORA 2006GRC 6.15.06_Rebuttal Power Costs_Electric Rev Req Model (2009 GRC) Rebuttal 3" xfId="2989"/>
    <cellStyle name="_Costs not in AURORA 2006GRC 6.15.06_Rebuttal Power Costs_Electric Rev Req Model (2009 GRC) Rebuttal REmoval of New  WH Solar AdjustMI" xfId="690"/>
    <cellStyle name="_Costs not in AURORA 2006GRC 6.15.06_Rebuttal Power Costs_Electric Rev Req Model (2009 GRC) Rebuttal REmoval of New  WH Solar AdjustMI 2" xfId="2990"/>
    <cellStyle name="_Costs not in AURORA 2006GRC 6.15.06_Rebuttal Power Costs_Electric Rev Req Model (2009 GRC) Rebuttal REmoval of New  WH Solar AdjustMI 2 2" xfId="2991"/>
    <cellStyle name="_Costs not in AURORA 2006GRC 6.15.06_Rebuttal Power Costs_Electric Rev Req Model (2009 GRC) Rebuttal REmoval of New  WH Solar AdjustMI 3" xfId="2992"/>
    <cellStyle name="_Costs not in AURORA 2006GRC 6.15.06_Rebuttal Power Costs_Electric Rev Req Model (2009 GRC) Revised 01-18-2010" xfId="691"/>
    <cellStyle name="_Costs not in AURORA 2006GRC 6.15.06_Rebuttal Power Costs_Electric Rev Req Model (2009 GRC) Revised 01-18-2010 2" xfId="2993"/>
    <cellStyle name="_Costs not in AURORA 2006GRC 6.15.06_Rebuttal Power Costs_Electric Rev Req Model (2009 GRC) Revised 01-18-2010 2 2" xfId="2994"/>
    <cellStyle name="_Costs not in AURORA 2006GRC 6.15.06_Rebuttal Power Costs_Electric Rev Req Model (2009 GRC) Revised 01-18-2010 3" xfId="2995"/>
    <cellStyle name="_Costs not in AURORA 2006GRC 6.15.06_Rebuttal Power Costs_Final Order Electric EXHIBIT A-1" xfId="692"/>
    <cellStyle name="_Costs not in AURORA 2006GRC 6.15.06_Rebuttal Power Costs_Final Order Electric EXHIBIT A-1 2" xfId="2996"/>
    <cellStyle name="_Costs not in AURORA 2006GRC 6.15.06_Rebuttal Power Costs_Final Order Electric EXHIBIT A-1 2 2" xfId="2997"/>
    <cellStyle name="_Costs not in AURORA 2006GRC 6.15.06_Rebuttal Power Costs_Final Order Electric EXHIBIT A-1 3" xfId="2998"/>
    <cellStyle name="_Costs not in AURORA 2006GRC 6.15.06_ROR &amp; CONV FACTOR" xfId="2999"/>
    <cellStyle name="_Costs not in AURORA 2006GRC 6.15.06_ROR &amp; CONV FACTOR 2" xfId="3000"/>
    <cellStyle name="_Costs not in AURORA 2006GRC 6.15.06_ROR &amp; CONV FACTOR 2 2" xfId="3001"/>
    <cellStyle name="_Costs not in AURORA 2006GRC 6.15.06_ROR &amp; CONV FACTOR 3" xfId="3002"/>
    <cellStyle name="_Costs not in AURORA 2006GRC 6.15.06_ROR 5.02" xfId="3003"/>
    <cellStyle name="_Costs not in AURORA 2006GRC 6.15.06_ROR 5.02 2" xfId="3004"/>
    <cellStyle name="_Costs not in AURORA 2006GRC 6.15.06_ROR 5.02 2 2" xfId="3005"/>
    <cellStyle name="_Costs not in AURORA 2006GRC 6.15.06_ROR 5.02 3" xfId="3006"/>
    <cellStyle name="_Costs not in AURORA 2006GRC 6.15.06_Wind Integration 10GRC" xfId="3007"/>
    <cellStyle name="_Costs not in AURORA 2006GRC 6.15.06_Wind Integration 10GRC 2" xfId="3008"/>
    <cellStyle name="_Costs not in AURORA 2006GRC w gas price updated" xfId="693"/>
    <cellStyle name="_Costs not in AURORA 2006GRC w gas price updated 2" xfId="3009"/>
    <cellStyle name="_Costs not in AURORA 2006GRC w gas price updated 2 2" xfId="3010"/>
    <cellStyle name="_Costs not in AURORA 2006GRC w gas price updated 3" xfId="3011"/>
    <cellStyle name="_Costs not in AURORA 2006GRC w gas price updated_Adj Bench DR 3 for Initial Briefs (Electric)" xfId="694"/>
    <cellStyle name="_Costs not in AURORA 2006GRC w gas price updated_Adj Bench DR 3 for Initial Briefs (Electric) 2" xfId="3012"/>
    <cellStyle name="_Costs not in AURORA 2006GRC w gas price updated_Adj Bench DR 3 for Initial Briefs (Electric) 2 2" xfId="3013"/>
    <cellStyle name="_Costs not in AURORA 2006GRC w gas price updated_Adj Bench DR 3 for Initial Briefs (Electric) 3" xfId="3014"/>
    <cellStyle name="_Costs not in AURORA 2006GRC w gas price updated_Book2" xfId="695"/>
    <cellStyle name="_Costs not in AURORA 2006GRC w gas price updated_Book2 2" xfId="3015"/>
    <cellStyle name="_Costs not in AURORA 2006GRC w gas price updated_Book2 2 2" xfId="3016"/>
    <cellStyle name="_Costs not in AURORA 2006GRC w gas price updated_Book2 3" xfId="3017"/>
    <cellStyle name="_Costs not in AURORA 2006GRC w gas price updated_Book2_Adj Bench DR 3 for Initial Briefs (Electric)" xfId="696"/>
    <cellStyle name="_Costs not in AURORA 2006GRC w gas price updated_Book2_Adj Bench DR 3 for Initial Briefs (Electric) 2" xfId="3018"/>
    <cellStyle name="_Costs not in AURORA 2006GRC w gas price updated_Book2_Adj Bench DR 3 for Initial Briefs (Electric) 2 2" xfId="3019"/>
    <cellStyle name="_Costs not in AURORA 2006GRC w gas price updated_Book2_Adj Bench DR 3 for Initial Briefs (Electric) 3" xfId="3020"/>
    <cellStyle name="_Costs not in AURORA 2006GRC w gas price updated_Book2_Electric Rev Req Model (2009 GRC) Rebuttal" xfId="697"/>
    <cellStyle name="_Costs not in AURORA 2006GRC w gas price updated_Book2_Electric Rev Req Model (2009 GRC) Rebuttal 2" xfId="3021"/>
    <cellStyle name="_Costs not in AURORA 2006GRC w gas price updated_Book2_Electric Rev Req Model (2009 GRC) Rebuttal 2 2" xfId="3022"/>
    <cellStyle name="_Costs not in AURORA 2006GRC w gas price updated_Book2_Electric Rev Req Model (2009 GRC) Rebuttal 3" xfId="3023"/>
    <cellStyle name="_Costs not in AURORA 2006GRC w gas price updated_Book2_Electric Rev Req Model (2009 GRC) Rebuttal REmoval of New  WH Solar AdjustMI" xfId="698"/>
    <cellStyle name="_Costs not in AURORA 2006GRC w gas price updated_Book2_Electric Rev Req Model (2009 GRC) Rebuttal REmoval of New  WH Solar AdjustMI 2" xfId="3024"/>
    <cellStyle name="_Costs not in AURORA 2006GRC w gas price updated_Book2_Electric Rev Req Model (2009 GRC) Rebuttal REmoval of New  WH Solar AdjustMI 2 2" xfId="3025"/>
    <cellStyle name="_Costs not in AURORA 2006GRC w gas price updated_Book2_Electric Rev Req Model (2009 GRC) Rebuttal REmoval of New  WH Solar AdjustMI 3" xfId="3026"/>
    <cellStyle name="_Costs not in AURORA 2006GRC w gas price updated_Book2_Electric Rev Req Model (2009 GRC) Revised 01-18-2010" xfId="699"/>
    <cellStyle name="_Costs not in AURORA 2006GRC w gas price updated_Book2_Electric Rev Req Model (2009 GRC) Revised 01-18-2010 2" xfId="3027"/>
    <cellStyle name="_Costs not in AURORA 2006GRC w gas price updated_Book2_Electric Rev Req Model (2009 GRC) Revised 01-18-2010 2 2" xfId="3028"/>
    <cellStyle name="_Costs not in AURORA 2006GRC w gas price updated_Book2_Electric Rev Req Model (2009 GRC) Revised 01-18-2010 3" xfId="3029"/>
    <cellStyle name="_Costs not in AURORA 2006GRC w gas price updated_Book2_Final Order Electric EXHIBIT A-1" xfId="700"/>
    <cellStyle name="_Costs not in AURORA 2006GRC w gas price updated_Book2_Final Order Electric EXHIBIT A-1 2" xfId="3030"/>
    <cellStyle name="_Costs not in AURORA 2006GRC w gas price updated_Book2_Final Order Electric EXHIBIT A-1 2 2" xfId="3031"/>
    <cellStyle name="_Costs not in AURORA 2006GRC w gas price updated_Book2_Final Order Electric EXHIBIT A-1 3" xfId="3032"/>
    <cellStyle name="_Costs not in AURORA 2006GRC w gas price updated_Electric Rev Req Model (2009 GRC) " xfId="701"/>
    <cellStyle name="_Costs not in AURORA 2006GRC w gas price updated_Electric Rev Req Model (2009 GRC)  2" xfId="3033"/>
    <cellStyle name="_Costs not in AURORA 2006GRC w gas price updated_Electric Rev Req Model (2009 GRC)  2 2" xfId="3034"/>
    <cellStyle name="_Costs not in AURORA 2006GRC w gas price updated_Electric Rev Req Model (2009 GRC)  3" xfId="3035"/>
    <cellStyle name="_Costs not in AURORA 2006GRC w gas price updated_Electric Rev Req Model (2009 GRC) Rebuttal" xfId="702"/>
    <cellStyle name="_Costs not in AURORA 2006GRC w gas price updated_Electric Rev Req Model (2009 GRC) Rebuttal 2" xfId="3036"/>
    <cellStyle name="_Costs not in AURORA 2006GRC w gas price updated_Electric Rev Req Model (2009 GRC) Rebuttal 2 2" xfId="3037"/>
    <cellStyle name="_Costs not in AURORA 2006GRC w gas price updated_Electric Rev Req Model (2009 GRC) Rebuttal 3" xfId="3038"/>
    <cellStyle name="_Costs not in AURORA 2006GRC w gas price updated_Electric Rev Req Model (2009 GRC) Rebuttal REmoval of New  WH Solar AdjustMI" xfId="703"/>
    <cellStyle name="_Costs not in AURORA 2006GRC w gas price updated_Electric Rev Req Model (2009 GRC) Rebuttal REmoval of New  WH Solar AdjustMI 2" xfId="3039"/>
    <cellStyle name="_Costs not in AURORA 2006GRC w gas price updated_Electric Rev Req Model (2009 GRC) Rebuttal REmoval of New  WH Solar AdjustMI 2 2" xfId="3040"/>
    <cellStyle name="_Costs not in AURORA 2006GRC w gas price updated_Electric Rev Req Model (2009 GRC) Rebuttal REmoval of New  WH Solar AdjustMI 3" xfId="3041"/>
    <cellStyle name="_Costs not in AURORA 2006GRC w gas price updated_Electric Rev Req Model (2009 GRC) Revised 01-18-2010" xfId="704"/>
    <cellStyle name="_Costs not in AURORA 2006GRC w gas price updated_Electric Rev Req Model (2009 GRC) Revised 01-18-2010 2" xfId="3042"/>
    <cellStyle name="_Costs not in AURORA 2006GRC w gas price updated_Electric Rev Req Model (2009 GRC) Revised 01-18-2010 2 2" xfId="3043"/>
    <cellStyle name="_Costs not in AURORA 2006GRC w gas price updated_Electric Rev Req Model (2009 GRC) Revised 01-18-2010 3" xfId="3044"/>
    <cellStyle name="_Costs not in AURORA 2006GRC w gas price updated_Final Order Electric EXHIBIT A-1" xfId="705"/>
    <cellStyle name="_Costs not in AURORA 2006GRC w gas price updated_Final Order Electric EXHIBIT A-1 2" xfId="3045"/>
    <cellStyle name="_Costs not in AURORA 2006GRC w gas price updated_Final Order Electric EXHIBIT A-1 2 2" xfId="3046"/>
    <cellStyle name="_Costs not in AURORA 2006GRC w gas price updated_Final Order Electric EXHIBIT A-1 3" xfId="3047"/>
    <cellStyle name="_Costs not in AURORA 2006GRC w gas price updated_NIM Summary" xfId="3048"/>
    <cellStyle name="_Costs not in AURORA 2006GRC w gas price updated_NIM Summary 2" xfId="3049"/>
    <cellStyle name="_Costs not in AURORA 2006GRC w gas price updated_Rebuttal Power Costs" xfId="706"/>
    <cellStyle name="_Costs not in AURORA 2006GRC w gas price updated_Rebuttal Power Costs 2" xfId="3050"/>
    <cellStyle name="_Costs not in AURORA 2006GRC w gas price updated_Rebuttal Power Costs 2 2" xfId="3051"/>
    <cellStyle name="_Costs not in AURORA 2006GRC w gas price updated_Rebuttal Power Costs 3" xfId="3052"/>
    <cellStyle name="_Costs not in AURORA 2006GRC w gas price updated_Rebuttal Power Costs_Adj Bench DR 3 for Initial Briefs (Electric)" xfId="707"/>
    <cellStyle name="_Costs not in AURORA 2006GRC w gas price updated_Rebuttal Power Costs_Adj Bench DR 3 for Initial Briefs (Electric) 2" xfId="3053"/>
    <cellStyle name="_Costs not in AURORA 2006GRC w gas price updated_Rebuttal Power Costs_Adj Bench DR 3 for Initial Briefs (Electric) 2 2" xfId="3054"/>
    <cellStyle name="_Costs not in AURORA 2006GRC w gas price updated_Rebuttal Power Costs_Adj Bench DR 3 for Initial Briefs (Electric) 3" xfId="3055"/>
    <cellStyle name="_Costs not in AURORA 2006GRC w gas price updated_Rebuttal Power Costs_Electric Rev Req Model (2009 GRC) Rebuttal" xfId="708"/>
    <cellStyle name="_Costs not in AURORA 2006GRC w gas price updated_Rebuttal Power Costs_Electric Rev Req Model (2009 GRC) Rebuttal 2" xfId="3056"/>
    <cellStyle name="_Costs not in AURORA 2006GRC w gas price updated_Rebuttal Power Costs_Electric Rev Req Model (2009 GRC) Rebuttal 2 2" xfId="3057"/>
    <cellStyle name="_Costs not in AURORA 2006GRC w gas price updated_Rebuttal Power Costs_Electric Rev Req Model (2009 GRC) Rebuttal 3" xfId="3058"/>
    <cellStyle name="_Costs not in AURORA 2006GRC w gas price updated_Rebuttal Power Costs_Electric Rev Req Model (2009 GRC) Rebuttal REmoval of New  WH Solar AdjustMI" xfId="709"/>
    <cellStyle name="_Costs not in AURORA 2006GRC w gas price updated_Rebuttal Power Costs_Electric Rev Req Model (2009 GRC) Rebuttal REmoval of New  WH Solar AdjustMI 2" xfId="3059"/>
    <cellStyle name="_Costs not in AURORA 2006GRC w gas price updated_Rebuttal Power Costs_Electric Rev Req Model (2009 GRC) Rebuttal REmoval of New  WH Solar AdjustMI 2 2" xfId="3060"/>
    <cellStyle name="_Costs not in AURORA 2006GRC w gas price updated_Rebuttal Power Costs_Electric Rev Req Model (2009 GRC) Rebuttal REmoval of New  WH Solar AdjustMI 3" xfId="3061"/>
    <cellStyle name="_Costs not in AURORA 2006GRC w gas price updated_Rebuttal Power Costs_Electric Rev Req Model (2009 GRC) Revised 01-18-2010" xfId="710"/>
    <cellStyle name="_Costs not in AURORA 2006GRC w gas price updated_Rebuttal Power Costs_Electric Rev Req Model (2009 GRC) Revised 01-18-2010 2" xfId="3062"/>
    <cellStyle name="_Costs not in AURORA 2006GRC w gas price updated_Rebuttal Power Costs_Electric Rev Req Model (2009 GRC) Revised 01-18-2010 2 2" xfId="3063"/>
    <cellStyle name="_Costs not in AURORA 2006GRC w gas price updated_Rebuttal Power Costs_Electric Rev Req Model (2009 GRC) Revised 01-18-2010 3" xfId="3064"/>
    <cellStyle name="_Costs not in AURORA 2006GRC w gas price updated_Rebuttal Power Costs_Final Order Electric EXHIBIT A-1" xfId="711"/>
    <cellStyle name="_Costs not in AURORA 2006GRC w gas price updated_Rebuttal Power Costs_Final Order Electric EXHIBIT A-1 2" xfId="3065"/>
    <cellStyle name="_Costs not in AURORA 2006GRC w gas price updated_Rebuttal Power Costs_Final Order Electric EXHIBIT A-1 2 2" xfId="3066"/>
    <cellStyle name="_Costs not in AURORA 2006GRC w gas price updated_Rebuttal Power Costs_Final Order Electric EXHIBIT A-1 3" xfId="3067"/>
    <cellStyle name="_Costs not in AURORA 2006GRC w gas price updated_TENASKA REGULATORY ASSET" xfId="712"/>
    <cellStyle name="_Costs not in AURORA 2006GRC w gas price updated_TENASKA REGULATORY ASSET 2" xfId="3068"/>
    <cellStyle name="_Costs not in AURORA 2006GRC w gas price updated_TENASKA REGULATORY ASSET 2 2" xfId="3069"/>
    <cellStyle name="_Costs not in AURORA 2006GRC w gas price updated_TENASKA REGULATORY ASSET 3" xfId="3070"/>
    <cellStyle name="_Costs not in AURORA 2007 Rate Case" xfId="15"/>
    <cellStyle name="_Costs not in AURORA 2007 Rate Case 2" xfId="713"/>
    <cellStyle name="_Costs not in AURORA 2007 Rate Case 2 2" xfId="3071"/>
    <cellStyle name="_Costs not in AURORA 2007 Rate Case 2 2 2" xfId="3072"/>
    <cellStyle name="_Costs not in AURORA 2007 Rate Case 2 3" xfId="3073"/>
    <cellStyle name="_Costs not in AURORA 2007 Rate Case 3" xfId="3074"/>
    <cellStyle name="_Costs not in AURORA 2007 Rate Case 3 2" xfId="3075"/>
    <cellStyle name="_Costs not in AURORA 2007 Rate Case 4" xfId="3076"/>
    <cellStyle name="_Costs not in AURORA 2007 Rate Case 4 2" xfId="3077"/>
    <cellStyle name="_Costs not in AURORA 2007 Rate Case_(C) WHE Proforma with ITC cash grant 10 Yr Amort_for deferral_102809" xfId="714"/>
    <cellStyle name="_Costs not in AURORA 2007 Rate Case_(C) WHE Proforma with ITC cash grant 10 Yr Amort_for deferral_102809 2" xfId="3078"/>
    <cellStyle name="_Costs not in AURORA 2007 Rate Case_(C) WHE Proforma with ITC cash grant 10 Yr Amort_for deferral_102809 2 2" xfId="3079"/>
    <cellStyle name="_Costs not in AURORA 2007 Rate Case_(C) WHE Proforma with ITC cash grant 10 Yr Amort_for deferral_102809 3" xfId="3080"/>
    <cellStyle name="_Costs not in AURORA 2007 Rate Case_(C) WHE Proforma with ITC cash grant 10 Yr Amort_for deferral_102809_16.07E Wild Horse Wind Expansionwrkingfile" xfId="715"/>
    <cellStyle name="_Costs not in AURORA 2007 Rate Case_(C) WHE Proforma with ITC cash grant 10 Yr Amort_for deferral_102809_16.07E Wild Horse Wind Expansionwrkingfile 2" xfId="3081"/>
    <cellStyle name="_Costs not in AURORA 2007 Rate Case_(C) WHE Proforma with ITC cash grant 10 Yr Amort_for deferral_102809_16.07E Wild Horse Wind Expansionwrkingfile 2 2" xfId="3082"/>
    <cellStyle name="_Costs not in AURORA 2007 Rate Case_(C) WHE Proforma with ITC cash grant 10 Yr Amort_for deferral_102809_16.07E Wild Horse Wind Expansionwrkingfile 3" xfId="3083"/>
    <cellStyle name="_Costs not in AURORA 2007 Rate Case_(C) WHE Proforma with ITC cash grant 10 Yr Amort_for deferral_102809_16.07E Wild Horse Wind Expansionwrkingfile SF" xfId="716"/>
    <cellStyle name="_Costs not in AURORA 2007 Rate Case_(C) WHE Proforma with ITC cash grant 10 Yr Amort_for deferral_102809_16.07E Wild Horse Wind Expansionwrkingfile SF 2" xfId="3084"/>
    <cellStyle name="_Costs not in AURORA 2007 Rate Case_(C) WHE Proforma with ITC cash grant 10 Yr Amort_for deferral_102809_16.07E Wild Horse Wind Expansionwrkingfile SF 2 2" xfId="3085"/>
    <cellStyle name="_Costs not in AURORA 2007 Rate Case_(C) WHE Proforma with ITC cash grant 10 Yr Amort_for deferral_102809_16.07E Wild Horse Wind Expansionwrkingfile SF 3" xfId="3086"/>
    <cellStyle name="_Costs not in AURORA 2007 Rate Case_(C) WHE Proforma with ITC cash grant 10 Yr Amort_for deferral_102809_16.37E Wild Horse Expansion DeferralRevwrkingfile SF" xfId="717"/>
    <cellStyle name="_Costs not in AURORA 2007 Rate Case_(C) WHE Proforma with ITC cash grant 10 Yr Amort_for deferral_102809_16.37E Wild Horse Expansion DeferralRevwrkingfile SF 2" xfId="3087"/>
    <cellStyle name="_Costs not in AURORA 2007 Rate Case_(C) WHE Proforma with ITC cash grant 10 Yr Amort_for deferral_102809_16.37E Wild Horse Expansion DeferralRevwrkingfile SF 2 2" xfId="3088"/>
    <cellStyle name="_Costs not in AURORA 2007 Rate Case_(C) WHE Proforma with ITC cash grant 10 Yr Amort_for deferral_102809_16.37E Wild Horse Expansion DeferralRevwrkingfile SF 3" xfId="3089"/>
    <cellStyle name="_Costs not in AURORA 2007 Rate Case_(C) WHE Proforma with ITC cash grant 10 Yr Amort_for rebuttal_120709" xfId="718"/>
    <cellStyle name="_Costs not in AURORA 2007 Rate Case_(C) WHE Proforma with ITC cash grant 10 Yr Amort_for rebuttal_120709 2" xfId="3090"/>
    <cellStyle name="_Costs not in AURORA 2007 Rate Case_(C) WHE Proforma with ITC cash grant 10 Yr Amort_for rebuttal_120709 2 2" xfId="3091"/>
    <cellStyle name="_Costs not in AURORA 2007 Rate Case_(C) WHE Proforma with ITC cash grant 10 Yr Amort_for rebuttal_120709 3" xfId="3092"/>
    <cellStyle name="_Costs not in AURORA 2007 Rate Case_04.07E Wild Horse Wind Expansion" xfId="719"/>
    <cellStyle name="_Costs not in AURORA 2007 Rate Case_04.07E Wild Horse Wind Expansion 2" xfId="3093"/>
    <cellStyle name="_Costs not in AURORA 2007 Rate Case_04.07E Wild Horse Wind Expansion 2 2" xfId="3094"/>
    <cellStyle name="_Costs not in AURORA 2007 Rate Case_04.07E Wild Horse Wind Expansion 3" xfId="3095"/>
    <cellStyle name="_Costs not in AURORA 2007 Rate Case_04.07E Wild Horse Wind Expansion_16.07E Wild Horse Wind Expansionwrkingfile" xfId="720"/>
    <cellStyle name="_Costs not in AURORA 2007 Rate Case_04.07E Wild Horse Wind Expansion_16.07E Wild Horse Wind Expansionwrkingfile 2" xfId="3096"/>
    <cellStyle name="_Costs not in AURORA 2007 Rate Case_04.07E Wild Horse Wind Expansion_16.07E Wild Horse Wind Expansionwrkingfile 2 2" xfId="3097"/>
    <cellStyle name="_Costs not in AURORA 2007 Rate Case_04.07E Wild Horse Wind Expansion_16.07E Wild Horse Wind Expansionwrkingfile 3" xfId="3098"/>
    <cellStyle name="_Costs not in AURORA 2007 Rate Case_04.07E Wild Horse Wind Expansion_16.07E Wild Horse Wind Expansionwrkingfile SF" xfId="721"/>
    <cellStyle name="_Costs not in AURORA 2007 Rate Case_04.07E Wild Horse Wind Expansion_16.07E Wild Horse Wind Expansionwrkingfile SF 2" xfId="3099"/>
    <cellStyle name="_Costs not in AURORA 2007 Rate Case_04.07E Wild Horse Wind Expansion_16.07E Wild Horse Wind Expansionwrkingfile SF 2 2" xfId="3100"/>
    <cellStyle name="_Costs not in AURORA 2007 Rate Case_04.07E Wild Horse Wind Expansion_16.07E Wild Horse Wind Expansionwrkingfile SF 3" xfId="3101"/>
    <cellStyle name="_Costs not in AURORA 2007 Rate Case_04.07E Wild Horse Wind Expansion_16.37E Wild Horse Expansion DeferralRevwrkingfile SF" xfId="722"/>
    <cellStyle name="_Costs not in AURORA 2007 Rate Case_04.07E Wild Horse Wind Expansion_16.37E Wild Horse Expansion DeferralRevwrkingfile SF 2" xfId="3102"/>
    <cellStyle name="_Costs not in AURORA 2007 Rate Case_04.07E Wild Horse Wind Expansion_16.37E Wild Horse Expansion DeferralRevwrkingfile SF 2 2" xfId="3103"/>
    <cellStyle name="_Costs not in AURORA 2007 Rate Case_04.07E Wild Horse Wind Expansion_16.37E Wild Horse Expansion DeferralRevwrkingfile SF 3" xfId="3104"/>
    <cellStyle name="_Costs not in AURORA 2007 Rate Case_16.07E Wild Horse Wind Expansionwrkingfile" xfId="723"/>
    <cellStyle name="_Costs not in AURORA 2007 Rate Case_16.07E Wild Horse Wind Expansionwrkingfile 2" xfId="3105"/>
    <cellStyle name="_Costs not in AURORA 2007 Rate Case_16.07E Wild Horse Wind Expansionwrkingfile 2 2" xfId="3106"/>
    <cellStyle name="_Costs not in AURORA 2007 Rate Case_16.07E Wild Horse Wind Expansionwrkingfile 3" xfId="3107"/>
    <cellStyle name="_Costs not in AURORA 2007 Rate Case_16.07E Wild Horse Wind Expansionwrkingfile SF" xfId="724"/>
    <cellStyle name="_Costs not in AURORA 2007 Rate Case_16.07E Wild Horse Wind Expansionwrkingfile SF 2" xfId="3108"/>
    <cellStyle name="_Costs not in AURORA 2007 Rate Case_16.07E Wild Horse Wind Expansionwrkingfile SF 2 2" xfId="3109"/>
    <cellStyle name="_Costs not in AURORA 2007 Rate Case_16.07E Wild Horse Wind Expansionwrkingfile SF 3" xfId="3110"/>
    <cellStyle name="_Costs not in AURORA 2007 Rate Case_16.37E Wild Horse Expansion DeferralRevwrkingfile SF" xfId="725"/>
    <cellStyle name="_Costs not in AURORA 2007 Rate Case_16.37E Wild Horse Expansion DeferralRevwrkingfile SF 2" xfId="3111"/>
    <cellStyle name="_Costs not in AURORA 2007 Rate Case_16.37E Wild Horse Expansion DeferralRevwrkingfile SF 2 2" xfId="3112"/>
    <cellStyle name="_Costs not in AURORA 2007 Rate Case_16.37E Wild Horse Expansion DeferralRevwrkingfile SF 3" xfId="3113"/>
    <cellStyle name="_Costs not in AURORA 2007 Rate Case_2009 GRC Compl Filing - Exhibit D" xfId="3114"/>
    <cellStyle name="_Costs not in AURORA 2007 Rate Case_2009 GRC Compl Filing - Exhibit D 2" xfId="3115"/>
    <cellStyle name="_Costs not in AURORA 2007 Rate Case_3.01 Income Statement" xfId="348"/>
    <cellStyle name="_Costs not in AURORA 2007 Rate Case_4 31 Regulatory Assets and Liabilities  7 06- Exhibit D" xfId="726"/>
    <cellStyle name="_Costs not in AURORA 2007 Rate Case_4 31 Regulatory Assets and Liabilities  7 06- Exhibit D 2" xfId="3116"/>
    <cellStyle name="_Costs not in AURORA 2007 Rate Case_4 31 Regulatory Assets and Liabilities  7 06- Exhibit D 2 2" xfId="3117"/>
    <cellStyle name="_Costs not in AURORA 2007 Rate Case_4 31 Regulatory Assets and Liabilities  7 06- Exhibit D 3" xfId="3118"/>
    <cellStyle name="_Costs not in AURORA 2007 Rate Case_4 31 Regulatory Assets and Liabilities  7 06- Exhibit D_NIM Summary" xfId="3119"/>
    <cellStyle name="_Costs not in AURORA 2007 Rate Case_4 31 Regulatory Assets and Liabilities  7 06- Exhibit D_NIM Summary 2" xfId="3120"/>
    <cellStyle name="_Costs not in AURORA 2007 Rate Case_4 32 Regulatory Assets and Liabilities  7 06- Exhibit D" xfId="727"/>
    <cellStyle name="_Costs not in AURORA 2007 Rate Case_4 32 Regulatory Assets and Liabilities  7 06- Exhibit D 2" xfId="3121"/>
    <cellStyle name="_Costs not in AURORA 2007 Rate Case_4 32 Regulatory Assets and Liabilities  7 06- Exhibit D 2 2" xfId="3122"/>
    <cellStyle name="_Costs not in AURORA 2007 Rate Case_4 32 Regulatory Assets and Liabilities  7 06- Exhibit D 3" xfId="3123"/>
    <cellStyle name="_Costs not in AURORA 2007 Rate Case_4 32 Regulatory Assets and Liabilities  7 06- Exhibit D_NIM Summary" xfId="3124"/>
    <cellStyle name="_Costs not in AURORA 2007 Rate Case_4 32 Regulatory Assets and Liabilities  7 06- Exhibit D_NIM Summary 2" xfId="3125"/>
    <cellStyle name="_Costs not in AURORA 2007 Rate Case_AURORA Total New" xfId="3126"/>
    <cellStyle name="_Costs not in AURORA 2007 Rate Case_AURORA Total New 2" xfId="3127"/>
    <cellStyle name="_Costs not in AURORA 2007 Rate Case_Book2" xfId="728"/>
    <cellStyle name="_Costs not in AURORA 2007 Rate Case_Book2 2" xfId="3128"/>
    <cellStyle name="_Costs not in AURORA 2007 Rate Case_Book2 2 2" xfId="3129"/>
    <cellStyle name="_Costs not in AURORA 2007 Rate Case_Book2 3" xfId="3130"/>
    <cellStyle name="_Costs not in AURORA 2007 Rate Case_Book2_Adj Bench DR 3 for Initial Briefs (Electric)" xfId="729"/>
    <cellStyle name="_Costs not in AURORA 2007 Rate Case_Book2_Adj Bench DR 3 for Initial Briefs (Electric) 2" xfId="3131"/>
    <cellStyle name="_Costs not in AURORA 2007 Rate Case_Book2_Adj Bench DR 3 for Initial Briefs (Electric) 2 2" xfId="3132"/>
    <cellStyle name="_Costs not in AURORA 2007 Rate Case_Book2_Adj Bench DR 3 for Initial Briefs (Electric) 3" xfId="3133"/>
    <cellStyle name="_Costs not in AURORA 2007 Rate Case_Book2_Electric Rev Req Model (2009 GRC) Rebuttal" xfId="730"/>
    <cellStyle name="_Costs not in AURORA 2007 Rate Case_Book2_Electric Rev Req Model (2009 GRC) Rebuttal 2" xfId="3134"/>
    <cellStyle name="_Costs not in AURORA 2007 Rate Case_Book2_Electric Rev Req Model (2009 GRC) Rebuttal 2 2" xfId="3135"/>
    <cellStyle name="_Costs not in AURORA 2007 Rate Case_Book2_Electric Rev Req Model (2009 GRC) Rebuttal 3" xfId="3136"/>
    <cellStyle name="_Costs not in AURORA 2007 Rate Case_Book2_Electric Rev Req Model (2009 GRC) Rebuttal REmoval of New  WH Solar AdjustMI" xfId="731"/>
    <cellStyle name="_Costs not in AURORA 2007 Rate Case_Book2_Electric Rev Req Model (2009 GRC) Rebuttal REmoval of New  WH Solar AdjustMI 2" xfId="3137"/>
    <cellStyle name="_Costs not in AURORA 2007 Rate Case_Book2_Electric Rev Req Model (2009 GRC) Rebuttal REmoval of New  WH Solar AdjustMI 2 2" xfId="3138"/>
    <cellStyle name="_Costs not in AURORA 2007 Rate Case_Book2_Electric Rev Req Model (2009 GRC) Rebuttal REmoval of New  WH Solar AdjustMI 3" xfId="3139"/>
    <cellStyle name="_Costs not in AURORA 2007 Rate Case_Book2_Electric Rev Req Model (2009 GRC) Revised 01-18-2010" xfId="732"/>
    <cellStyle name="_Costs not in AURORA 2007 Rate Case_Book2_Electric Rev Req Model (2009 GRC) Revised 01-18-2010 2" xfId="3140"/>
    <cellStyle name="_Costs not in AURORA 2007 Rate Case_Book2_Electric Rev Req Model (2009 GRC) Revised 01-18-2010 2 2" xfId="3141"/>
    <cellStyle name="_Costs not in AURORA 2007 Rate Case_Book2_Electric Rev Req Model (2009 GRC) Revised 01-18-2010 3" xfId="3142"/>
    <cellStyle name="_Costs not in AURORA 2007 Rate Case_Book2_Final Order Electric EXHIBIT A-1" xfId="733"/>
    <cellStyle name="_Costs not in AURORA 2007 Rate Case_Book2_Final Order Electric EXHIBIT A-1 2" xfId="3143"/>
    <cellStyle name="_Costs not in AURORA 2007 Rate Case_Book2_Final Order Electric EXHIBIT A-1 2 2" xfId="3144"/>
    <cellStyle name="_Costs not in AURORA 2007 Rate Case_Book2_Final Order Electric EXHIBIT A-1 3" xfId="3145"/>
    <cellStyle name="_Costs not in AURORA 2007 Rate Case_Book4" xfId="734"/>
    <cellStyle name="_Costs not in AURORA 2007 Rate Case_Book4 2" xfId="3146"/>
    <cellStyle name="_Costs not in AURORA 2007 Rate Case_Book4 2 2" xfId="3147"/>
    <cellStyle name="_Costs not in AURORA 2007 Rate Case_Book4 3" xfId="3148"/>
    <cellStyle name="_Costs not in AURORA 2007 Rate Case_Book9" xfId="735"/>
    <cellStyle name="_Costs not in AURORA 2007 Rate Case_Book9 2" xfId="3149"/>
    <cellStyle name="_Costs not in AURORA 2007 Rate Case_Book9 2 2" xfId="3150"/>
    <cellStyle name="_Costs not in AURORA 2007 Rate Case_Book9 3" xfId="3151"/>
    <cellStyle name="_Costs not in AURORA 2007 Rate Case_Electric COS Inputs" xfId="3152"/>
    <cellStyle name="_Costs not in AURORA 2007 Rate Case_Electric COS Inputs 2" xfId="3153"/>
    <cellStyle name="_Costs not in AURORA 2007 Rate Case_Electric COS Inputs 2 2" xfId="3154"/>
    <cellStyle name="_Costs not in AURORA 2007 Rate Case_Electric COS Inputs 2 2 2" xfId="3155"/>
    <cellStyle name="_Costs not in AURORA 2007 Rate Case_Electric COS Inputs 2 3" xfId="3156"/>
    <cellStyle name="_Costs not in AURORA 2007 Rate Case_Electric COS Inputs 2 3 2" xfId="3157"/>
    <cellStyle name="_Costs not in AURORA 2007 Rate Case_Electric COS Inputs 2 4" xfId="3158"/>
    <cellStyle name="_Costs not in AURORA 2007 Rate Case_Electric COS Inputs 2 4 2" xfId="3159"/>
    <cellStyle name="_Costs not in AURORA 2007 Rate Case_Electric COS Inputs 3" xfId="3160"/>
    <cellStyle name="_Costs not in AURORA 2007 Rate Case_Electric COS Inputs 3 2" xfId="3161"/>
    <cellStyle name="_Costs not in AURORA 2007 Rate Case_Electric COS Inputs 4" xfId="3162"/>
    <cellStyle name="_Costs not in AURORA 2007 Rate Case_Electric COS Inputs 4 2" xfId="3163"/>
    <cellStyle name="_Costs not in AURORA 2007 Rate Case_Electric COS Inputs 5" xfId="3164"/>
    <cellStyle name="_Costs not in AURORA 2007 Rate Case_NIM Summary" xfId="3165"/>
    <cellStyle name="_Costs not in AURORA 2007 Rate Case_NIM Summary 09GRC" xfId="3166"/>
    <cellStyle name="_Costs not in AURORA 2007 Rate Case_NIM Summary 09GRC 2" xfId="3167"/>
    <cellStyle name="_Costs not in AURORA 2007 Rate Case_NIM Summary 2" xfId="3168"/>
    <cellStyle name="_Costs not in AURORA 2007 Rate Case_NIM Summary 3" xfId="3169"/>
    <cellStyle name="_Costs not in AURORA 2007 Rate Case_NIM Summary 4" xfId="3170"/>
    <cellStyle name="_Costs not in AURORA 2007 Rate Case_NIM Summary 5" xfId="3171"/>
    <cellStyle name="_Costs not in AURORA 2007 Rate Case_NIM Summary 6" xfId="3172"/>
    <cellStyle name="_Costs not in AURORA 2007 Rate Case_NIM Summary 7" xfId="3173"/>
    <cellStyle name="_Costs not in AURORA 2007 Rate Case_NIM Summary 8" xfId="3174"/>
    <cellStyle name="_Costs not in AURORA 2007 Rate Case_NIM Summary 9" xfId="3175"/>
    <cellStyle name="_Costs not in AURORA 2007 Rate Case_PCA 9 -  Exhibit D April 2010 (3)" xfId="3176"/>
    <cellStyle name="_Costs not in AURORA 2007 Rate Case_PCA 9 -  Exhibit D April 2010 (3) 2" xfId="3177"/>
    <cellStyle name="_Costs not in AURORA 2007 Rate Case_Power Costs - Comparison bx Rbtl-Staff-Jt-PC" xfId="736"/>
    <cellStyle name="_Costs not in AURORA 2007 Rate Case_Power Costs - Comparison bx Rbtl-Staff-Jt-PC 2" xfId="3178"/>
    <cellStyle name="_Costs not in AURORA 2007 Rate Case_Power Costs - Comparison bx Rbtl-Staff-Jt-PC 2 2" xfId="3179"/>
    <cellStyle name="_Costs not in AURORA 2007 Rate Case_Power Costs - Comparison bx Rbtl-Staff-Jt-PC 3" xfId="3180"/>
    <cellStyle name="_Costs not in AURORA 2007 Rate Case_Power Costs - Comparison bx Rbtl-Staff-Jt-PC_Adj Bench DR 3 for Initial Briefs (Electric)" xfId="737"/>
    <cellStyle name="_Costs not in AURORA 2007 Rate Case_Power Costs - Comparison bx Rbtl-Staff-Jt-PC_Adj Bench DR 3 for Initial Briefs (Electric) 2" xfId="3181"/>
    <cellStyle name="_Costs not in AURORA 2007 Rate Case_Power Costs - Comparison bx Rbtl-Staff-Jt-PC_Adj Bench DR 3 for Initial Briefs (Electric) 2 2" xfId="3182"/>
    <cellStyle name="_Costs not in AURORA 2007 Rate Case_Power Costs - Comparison bx Rbtl-Staff-Jt-PC_Adj Bench DR 3 for Initial Briefs (Electric) 3" xfId="3183"/>
    <cellStyle name="_Costs not in AURORA 2007 Rate Case_Power Costs - Comparison bx Rbtl-Staff-Jt-PC_Electric Rev Req Model (2009 GRC) Rebuttal" xfId="738"/>
    <cellStyle name="_Costs not in AURORA 2007 Rate Case_Power Costs - Comparison bx Rbtl-Staff-Jt-PC_Electric Rev Req Model (2009 GRC) Rebuttal 2" xfId="3184"/>
    <cellStyle name="_Costs not in AURORA 2007 Rate Case_Power Costs - Comparison bx Rbtl-Staff-Jt-PC_Electric Rev Req Model (2009 GRC) Rebuttal 2 2" xfId="3185"/>
    <cellStyle name="_Costs not in AURORA 2007 Rate Case_Power Costs - Comparison bx Rbtl-Staff-Jt-PC_Electric Rev Req Model (2009 GRC) Rebuttal 3" xfId="3186"/>
    <cellStyle name="_Costs not in AURORA 2007 Rate Case_Power Costs - Comparison bx Rbtl-Staff-Jt-PC_Electric Rev Req Model (2009 GRC) Rebuttal REmoval of New  WH Solar AdjustMI" xfId="739"/>
    <cellStyle name="_Costs not in AURORA 2007 Rate Case_Power Costs - Comparison bx Rbtl-Staff-Jt-PC_Electric Rev Req Model (2009 GRC) Rebuttal REmoval of New  WH Solar AdjustMI 2" xfId="3187"/>
    <cellStyle name="_Costs not in AURORA 2007 Rate Case_Power Costs - Comparison bx Rbtl-Staff-Jt-PC_Electric Rev Req Model (2009 GRC) Rebuttal REmoval of New  WH Solar AdjustMI 2 2" xfId="3188"/>
    <cellStyle name="_Costs not in AURORA 2007 Rate Case_Power Costs - Comparison bx Rbtl-Staff-Jt-PC_Electric Rev Req Model (2009 GRC) Rebuttal REmoval of New  WH Solar AdjustMI 3" xfId="3189"/>
    <cellStyle name="_Costs not in AURORA 2007 Rate Case_Power Costs - Comparison bx Rbtl-Staff-Jt-PC_Electric Rev Req Model (2009 GRC) Revised 01-18-2010" xfId="740"/>
    <cellStyle name="_Costs not in AURORA 2007 Rate Case_Power Costs - Comparison bx Rbtl-Staff-Jt-PC_Electric Rev Req Model (2009 GRC) Revised 01-18-2010 2" xfId="3190"/>
    <cellStyle name="_Costs not in AURORA 2007 Rate Case_Power Costs - Comparison bx Rbtl-Staff-Jt-PC_Electric Rev Req Model (2009 GRC) Revised 01-18-2010 2 2" xfId="3191"/>
    <cellStyle name="_Costs not in AURORA 2007 Rate Case_Power Costs - Comparison bx Rbtl-Staff-Jt-PC_Electric Rev Req Model (2009 GRC) Revised 01-18-2010 3" xfId="3192"/>
    <cellStyle name="_Costs not in AURORA 2007 Rate Case_Power Costs - Comparison bx Rbtl-Staff-Jt-PC_Final Order Electric EXHIBIT A-1" xfId="741"/>
    <cellStyle name="_Costs not in AURORA 2007 Rate Case_Power Costs - Comparison bx Rbtl-Staff-Jt-PC_Final Order Electric EXHIBIT A-1 2" xfId="3193"/>
    <cellStyle name="_Costs not in AURORA 2007 Rate Case_Power Costs - Comparison bx Rbtl-Staff-Jt-PC_Final Order Electric EXHIBIT A-1 2 2" xfId="3194"/>
    <cellStyle name="_Costs not in AURORA 2007 Rate Case_Power Costs - Comparison bx Rbtl-Staff-Jt-PC_Final Order Electric EXHIBIT A-1 3" xfId="3195"/>
    <cellStyle name="_Costs not in AURORA 2007 Rate Case_Production Adj 4.37" xfId="3196"/>
    <cellStyle name="_Costs not in AURORA 2007 Rate Case_Production Adj 4.37 2" xfId="3197"/>
    <cellStyle name="_Costs not in AURORA 2007 Rate Case_Production Adj 4.37 2 2" xfId="3198"/>
    <cellStyle name="_Costs not in AURORA 2007 Rate Case_Production Adj 4.37 3" xfId="3199"/>
    <cellStyle name="_Costs not in AURORA 2007 Rate Case_Purchased Power Adj 4.03" xfId="3200"/>
    <cellStyle name="_Costs not in AURORA 2007 Rate Case_Purchased Power Adj 4.03 2" xfId="3201"/>
    <cellStyle name="_Costs not in AURORA 2007 Rate Case_Purchased Power Adj 4.03 2 2" xfId="3202"/>
    <cellStyle name="_Costs not in AURORA 2007 Rate Case_Purchased Power Adj 4.03 3" xfId="3203"/>
    <cellStyle name="_Costs not in AURORA 2007 Rate Case_Rebuttal Power Costs" xfId="742"/>
    <cellStyle name="_Costs not in AURORA 2007 Rate Case_Rebuttal Power Costs 2" xfId="3204"/>
    <cellStyle name="_Costs not in AURORA 2007 Rate Case_Rebuttal Power Costs 2 2" xfId="3205"/>
    <cellStyle name="_Costs not in AURORA 2007 Rate Case_Rebuttal Power Costs 3" xfId="3206"/>
    <cellStyle name="_Costs not in AURORA 2007 Rate Case_Rebuttal Power Costs_Adj Bench DR 3 for Initial Briefs (Electric)" xfId="743"/>
    <cellStyle name="_Costs not in AURORA 2007 Rate Case_Rebuttal Power Costs_Adj Bench DR 3 for Initial Briefs (Electric) 2" xfId="3207"/>
    <cellStyle name="_Costs not in AURORA 2007 Rate Case_Rebuttal Power Costs_Adj Bench DR 3 for Initial Briefs (Electric) 2 2" xfId="3208"/>
    <cellStyle name="_Costs not in AURORA 2007 Rate Case_Rebuttal Power Costs_Adj Bench DR 3 for Initial Briefs (Electric) 3" xfId="3209"/>
    <cellStyle name="_Costs not in AURORA 2007 Rate Case_Rebuttal Power Costs_Electric Rev Req Model (2009 GRC) Rebuttal" xfId="744"/>
    <cellStyle name="_Costs not in AURORA 2007 Rate Case_Rebuttal Power Costs_Electric Rev Req Model (2009 GRC) Rebuttal 2" xfId="3210"/>
    <cellStyle name="_Costs not in AURORA 2007 Rate Case_Rebuttal Power Costs_Electric Rev Req Model (2009 GRC) Rebuttal 2 2" xfId="3211"/>
    <cellStyle name="_Costs not in AURORA 2007 Rate Case_Rebuttal Power Costs_Electric Rev Req Model (2009 GRC) Rebuttal 3" xfId="3212"/>
    <cellStyle name="_Costs not in AURORA 2007 Rate Case_Rebuttal Power Costs_Electric Rev Req Model (2009 GRC) Rebuttal REmoval of New  WH Solar AdjustMI" xfId="745"/>
    <cellStyle name="_Costs not in AURORA 2007 Rate Case_Rebuttal Power Costs_Electric Rev Req Model (2009 GRC) Rebuttal REmoval of New  WH Solar AdjustMI 2" xfId="3213"/>
    <cellStyle name="_Costs not in AURORA 2007 Rate Case_Rebuttal Power Costs_Electric Rev Req Model (2009 GRC) Rebuttal REmoval of New  WH Solar AdjustMI 2 2" xfId="3214"/>
    <cellStyle name="_Costs not in AURORA 2007 Rate Case_Rebuttal Power Costs_Electric Rev Req Model (2009 GRC) Rebuttal REmoval of New  WH Solar AdjustMI 3" xfId="3215"/>
    <cellStyle name="_Costs not in AURORA 2007 Rate Case_Rebuttal Power Costs_Electric Rev Req Model (2009 GRC) Revised 01-18-2010" xfId="746"/>
    <cellStyle name="_Costs not in AURORA 2007 Rate Case_Rebuttal Power Costs_Electric Rev Req Model (2009 GRC) Revised 01-18-2010 2" xfId="3216"/>
    <cellStyle name="_Costs not in AURORA 2007 Rate Case_Rebuttal Power Costs_Electric Rev Req Model (2009 GRC) Revised 01-18-2010 2 2" xfId="3217"/>
    <cellStyle name="_Costs not in AURORA 2007 Rate Case_Rebuttal Power Costs_Electric Rev Req Model (2009 GRC) Revised 01-18-2010 3" xfId="3218"/>
    <cellStyle name="_Costs not in AURORA 2007 Rate Case_Rebuttal Power Costs_Final Order Electric EXHIBIT A-1" xfId="747"/>
    <cellStyle name="_Costs not in AURORA 2007 Rate Case_Rebuttal Power Costs_Final Order Electric EXHIBIT A-1 2" xfId="3219"/>
    <cellStyle name="_Costs not in AURORA 2007 Rate Case_Rebuttal Power Costs_Final Order Electric EXHIBIT A-1 2 2" xfId="3220"/>
    <cellStyle name="_Costs not in AURORA 2007 Rate Case_Rebuttal Power Costs_Final Order Electric EXHIBIT A-1 3" xfId="3221"/>
    <cellStyle name="_Costs not in AURORA 2007 Rate Case_ROR 5.02" xfId="3222"/>
    <cellStyle name="_Costs not in AURORA 2007 Rate Case_ROR 5.02 2" xfId="3223"/>
    <cellStyle name="_Costs not in AURORA 2007 Rate Case_ROR 5.02 2 2" xfId="3224"/>
    <cellStyle name="_Costs not in AURORA 2007 Rate Case_ROR 5.02 3" xfId="3225"/>
    <cellStyle name="_Costs not in AURORA 2007 Rate Case_Transmission Workbook for May BOD" xfId="3226"/>
    <cellStyle name="_Costs not in AURORA 2007 Rate Case_Transmission Workbook for May BOD 2" xfId="3227"/>
    <cellStyle name="_Costs not in AURORA 2007 Rate Case_Wind Integration 10GRC" xfId="3228"/>
    <cellStyle name="_Costs not in AURORA 2007 Rate Case_Wind Integration 10GRC 2" xfId="3229"/>
    <cellStyle name="_Costs not in KWI3000 '06Budget" xfId="16"/>
    <cellStyle name="_Costs not in KWI3000 '06Budget 2" xfId="748"/>
    <cellStyle name="_Costs not in KWI3000 '06Budget 2 2" xfId="3230"/>
    <cellStyle name="_Costs not in KWI3000 '06Budget 2 2 2" xfId="3231"/>
    <cellStyle name="_Costs not in KWI3000 '06Budget 2 3" xfId="3232"/>
    <cellStyle name="_Costs not in KWI3000 '06Budget 3" xfId="3233"/>
    <cellStyle name="_Costs not in KWI3000 '06Budget 3 2" xfId="3234"/>
    <cellStyle name="_Costs not in KWI3000 '06Budget 3 2 2" xfId="3235"/>
    <cellStyle name="_Costs not in KWI3000 '06Budget 3 3" xfId="3236"/>
    <cellStyle name="_Costs not in KWI3000 '06Budget 3 3 2" xfId="3237"/>
    <cellStyle name="_Costs not in KWI3000 '06Budget 3 4" xfId="3238"/>
    <cellStyle name="_Costs not in KWI3000 '06Budget 3 4 2" xfId="3239"/>
    <cellStyle name="_Costs not in KWI3000 '06Budget 4" xfId="3240"/>
    <cellStyle name="_Costs not in KWI3000 '06Budget 4 2" xfId="3241"/>
    <cellStyle name="_Costs not in KWI3000 '06Budget 5" xfId="3242"/>
    <cellStyle name="_Costs not in KWI3000 '06Budget_(C) WHE Proforma with ITC cash grant 10 Yr Amort_for deferral_102809" xfId="749"/>
    <cellStyle name="_Costs not in KWI3000 '06Budget_(C) WHE Proforma with ITC cash grant 10 Yr Amort_for deferral_102809 2" xfId="3243"/>
    <cellStyle name="_Costs not in KWI3000 '06Budget_(C) WHE Proforma with ITC cash grant 10 Yr Amort_for deferral_102809 2 2" xfId="3244"/>
    <cellStyle name="_Costs not in KWI3000 '06Budget_(C) WHE Proforma with ITC cash grant 10 Yr Amort_for deferral_102809 3" xfId="3245"/>
    <cellStyle name="_Costs not in KWI3000 '06Budget_(C) WHE Proforma with ITC cash grant 10 Yr Amort_for deferral_102809_16.07E Wild Horse Wind Expansionwrkingfile" xfId="750"/>
    <cellStyle name="_Costs not in KWI3000 '06Budget_(C) WHE Proforma with ITC cash grant 10 Yr Amort_for deferral_102809_16.07E Wild Horse Wind Expansionwrkingfile 2" xfId="3246"/>
    <cellStyle name="_Costs not in KWI3000 '06Budget_(C) WHE Proforma with ITC cash grant 10 Yr Amort_for deferral_102809_16.07E Wild Horse Wind Expansionwrkingfile 2 2" xfId="3247"/>
    <cellStyle name="_Costs not in KWI3000 '06Budget_(C) WHE Proforma with ITC cash grant 10 Yr Amort_for deferral_102809_16.07E Wild Horse Wind Expansionwrkingfile 3" xfId="3248"/>
    <cellStyle name="_Costs not in KWI3000 '06Budget_(C) WHE Proforma with ITC cash grant 10 Yr Amort_for deferral_102809_16.07E Wild Horse Wind Expansionwrkingfile SF" xfId="751"/>
    <cellStyle name="_Costs not in KWI3000 '06Budget_(C) WHE Proforma with ITC cash grant 10 Yr Amort_for deferral_102809_16.07E Wild Horse Wind Expansionwrkingfile SF 2" xfId="3249"/>
    <cellStyle name="_Costs not in KWI3000 '06Budget_(C) WHE Proforma with ITC cash grant 10 Yr Amort_for deferral_102809_16.07E Wild Horse Wind Expansionwrkingfile SF 2 2" xfId="3250"/>
    <cellStyle name="_Costs not in KWI3000 '06Budget_(C) WHE Proforma with ITC cash grant 10 Yr Amort_for deferral_102809_16.07E Wild Horse Wind Expansionwrkingfile SF 3" xfId="3251"/>
    <cellStyle name="_Costs not in KWI3000 '06Budget_(C) WHE Proforma with ITC cash grant 10 Yr Amort_for deferral_102809_16.37E Wild Horse Expansion DeferralRevwrkingfile SF" xfId="752"/>
    <cellStyle name="_Costs not in KWI3000 '06Budget_(C) WHE Proforma with ITC cash grant 10 Yr Amort_for deferral_102809_16.37E Wild Horse Expansion DeferralRevwrkingfile SF 2" xfId="3252"/>
    <cellStyle name="_Costs not in KWI3000 '06Budget_(C) WHE Proforma with ITC cash grant 10 Yr Amort_for deferral_102809_16.37E Wild Horse Expansion DeferralRevwrkingfile SF 2 2" xfId="3253"/>
    <cellStyle name="_Costs not in KWI3000 '06Budget_(C) WHE Proforma with ITC cash grant 10 Yr Amort_for deferral_102809_16.37E Wild Horse Expansion DeferralRevwrkingfile SF 3" xfId="3254"/>
    <cellStyle name="_Costs not in KWI3000 '06Budget_(C) WHE Proforma with ITC cash grant 10 Yr Amort_for rebuttal_120709" xfId="753"/>
    <cellStyle name="_Costs not in KWI3000 '06Budget_(C) WHE Proforma with ITC cash grant 10 Yr Amort_for rebuttal_120709 2" xfId="3255"/>
    <cellStyle name="_Costs not in KWI3000 '06Budget_(C) WHE Proforma with ITC cash grant 10 Yr Amort_for rebuttal_120709 2 2" xfId="3256"/>
    <cellStyle name="_Costs not in KWI3000 '06Budget_(C) WHE Proforma with ITC cash grant 10 Yr Amort_for rebuttal_120709 3" xfId="3257"/>
    <cellStyle name="_Costs not in KWI3000 '06Budget_04.07E Wild Horse Wind Expansion" xfId="754"/>
    <cellStyle name="_Costs not in KWI3000 '06Budget_04.07E Wild Horse Wind Expansion 2" xfId="3258"/>
    <cellStyle name="_Costs not in KWI3000 '06Budget_04.07E Wild Horse Wind Expansion 2 2" xfId="3259"/>
    <cellStyle name="_Costs not in KWI3000 '06Budget_04.07E Wild Horse Wind Expansion 3" xfId="3260"/>
    <cellStyle name="_Costs not in KWI3000 '06Budget_04.07E Wild Horse Wind Expansion_16.07E Wild Horse Wind Expansionwrkingfile" xfId="755"/>
    <cellStyle name="_Costs not in KWI3000 '06Budget_04.07E Wild Horse Wind Expansion_16.07E Wild Horse Wind Expansionwrkingfile 2" xfId="3261"/>
    <cellStyle name="_Costs not in KWI3000 '06Budget_04.07E Wild Horse Wind Expansion_16.07E Wild Horse Wind Expansionwrkingfile 2 2" xfId="3262"/>
    <cellStyle name="_Costs not in KWI3000 '06Budget_04.07E Wild Horse Wind Expansion_16.07E Wild Horse Wind Expansionwrkingfile 3" xfId="3263"/>
    <cellStyle name="_Costs not in KWI3000 '06Budget_04.07E Wild Horse Wind Expansion_16.07E Wild Horse Wind Expansionwrkingfile SF" xfId="756"/>
    <cellStyle name="_Costs not in KWI3000 '06Budget_04.07E Wild Horse Wind Expansion_16.07E Wild Horse Wind Expansionwrkingfile SF 2" xfId="3264"/>
    <cellStyle name="_Costs not in KWI3000 '06Budget_04.07E Wild Horse Wind Expansion_16.07E Wild Horse Wind Expansionwrkingfile SF 2 2" xfId="3265"/>
    <cellStyle name="_Costs not in KWI3000 '06Budget_04.07E Wild Horse Wind Expansion_16.07E Wild Horse Wind Expansionwrkingfile SF 3" xfId="3266"/>
    <cellStyle name="_Costs not in KWI3000 '06Budget_04.07E Wild Horse Wind Expansion_16.37E Wild Horse Expansion DeferralRevwrkingfile SF" xfId="757"/>
    <cellStyle name="_Costs not in KWI3000 '06Budget_04.07E Wild Horse Wind Expansion_16.37E Wild Horse Expansion DeferralRevwrkingfile SF 2" xfId="3267"/>
    <cellStyle name="_Costs not in KWI3000 '06Budget_04.07E Wild Horse Wind Expansion_16.37E Wild Horse Expansion DeferralRevwrkingfile SF 2 2" xfId="3268"/>
    <cellStyle name="_Costs not in KWI3000 '06Budget_04.07E Wild Horse Wind Expansion_16.37E Wild Horse Expansion DeferralRevwrkingfile SF 3" xfId="3269"/>
    <cellStyle name="_Costs not in KWI3000 '06Budget_16.07E Wild Horse Wind Expansionwrkingfile" xfId="758"/>
    <cellStyle name="_Costs not in KWI3000 '06Budget_16.07E Wild Horse Wind Expansionwrkingfile 2" xfId="3270"/>
    <cellStyle name="_Costs not in KWI3000 '06Budget_16.07E Wild Horse Wind Expansionwrkingfile 2 2" xfId="3271"/>
    <cellStyle name="_Costs not in KWI3000 '06Budget_16.07E Wild Horse Wind Expansionwrkingfile 3" xfId="3272"/>
    <cellStyle name="_Costs not in KWI3000 '06Budget_16.07E Wild Horse Wind Expansionwrkingfile SF" xfId="759"/>
    <cellStyle name="_Costs not in KWI3000 '06Budget_16.07E Wild Horse Wind Expansionwrkingfile SF 2" xfId="3273"/>
    <cellStyle name="_Costs not in KWI3000 '06Budget_16.07E Wild Horse Wind Expansionwrkingfile SF 2 2" xfId="3274"/>
    <cellStyle name="_Costs not in KWI3000 '06Budget_16.07E Wild Horse Wind Expansionwrkingfile SF 3" xfId="3275"/>
    <cellStyle name="_Costs not in KWI3000 '06Budget_16.37E Wild Horse Expansion DeferralRevwrkingfile SF" xfId="760"/>
    <cellStyle name="_Costs not in KWI3000 '06Budget_16.37E Wild Horse Expansion DeferralRevwrkingfile SF 2" xfId="3276"/>
    <cellStyle name="_Costs not in KWI3000 '06Budget_16.37E Wild Horse Expansion DeferralRevwrkingfile SF 2 2" xfId="3277"/>
    <cellStyle name="_Costs not in KWI3000 '06Budget_16.37E Wild Horse Expansion DeferralRevwrkingfile SF 3" xfId="3278"/>
    <cellStyle name="_Costs not in KWI3000 '06Budget_2009 GRC Compl Filing - Exhibit D" xfId="3279"/>
    <cellStyle name="_Costs not in KWI3000 '06Budget_2009 GRC Compl Filing - Exhibit D 2" xfId="3280"/>
    <cellStyle name="_Costs not in KWI3000 '06Budget_3.01 Income Statement" xfId="349"/>
    <cellStyle name="_Costs not in KWI3000 '06Budget_4 31 Regulatory Assets and Liabilities  7 06- Exhibit D" xfId="761"/>
    <cellStyle name="_Costs not in KWI3000 '06Budget_4 31 Regulatory Assets and Liabilities  7 06- Exhibit D 2" xfId="3281"/>
    <cellStyle name="_Costs not in KWI3000 '06Budget_4 31 Regulatory Assets and Liabilities  7 06- Exhibit D 2 2" xfId="3282"/>
    <cellStyle name="_Costs not in KWI3000 '06Budget_4 31 Regulatory Assets and Liabilities  7 06- Exhibit D 3" xfId="3283"/>
    <cellStyle name="_Costs not in KWI3000 '06Budget_4 31 Regulatory Assets and Liabilities  7 06- Exhibit D_NIM Summary" xfId="3284"/>
    <cellStyle name="_Costs not in KWI3000 '06Budget_4 31 Regulatory Assets and Liabilities  7 06- Exhibit D_NIM Summary 2" xfId="3285"/>
    <cellStyle name="_Costs not in KWI3000 '06Budget_4 32 Regulatory Assets and Liabilities  7 06- Exhibit D" xfId="762"/>
    <cellStyle name="_Costs not in KWI3000 '06Budget_4 32 Regulatory Assets and Liabilities  7 06- Exhibit D 2" xfId="3286"/>
    <cellStyle name="_Costs not in KWI3000 '06Budget_4 32 Regulatory Assets and Liabilities  7 06- Exhibit D 2 2" xfId="3287"/>
    <cellStyle name="_Costs not in KWI3000 '06Budget_4 32 Regulatory Assets and Liabilities  7 06- Exhibit D 3" xfId="3288"/>
    <cellStyle name="_Costs not in KWI3000 '06Budget_4 32 Regulatory Assets and Liabilities  7 06- Exhibit D_NIM Summary" xfId="3289"/>
    <cellStyle name="_Costs not in KWI3000 '06Budget_4 32 Regulatory Assets and Liabilities  7 06- Exhibit D_NIM Summary 2" xfId="3290"/>
    <cellStyle name="_Costs not in KWI3000 '06Budget_AURORA Total New" xfId="3291"/>
    <cellStyle name="_Costs not in KWI3000 '06Budget_AURORA Total New 2" xfId="3292"/>
    <cellStyle name="_Costs not in KWI3000 '06Budget_Book2" xfId="763"/>
    <cellStyle name="_Costs not in KWI3000 '06Budget_Book2 2" xfId="3293"/>
    <cellStyle name="_Costs not in KWI3000 '06Budget_Book2 2 2" xfId="3294"/>
    <cellStyle name="_Costs not in KWI3000 '06Budget_Book2 3" xfId="3295"/>
    <cellStyle name="_Costs not in KWI3000 '06Budget_Book2_Adj Bench DR 3 for Initial Briefs (Electric)" xfId="764"/>
    <cellStyle name="_Costs not in KWI3000 '06Budget_Book2_Adj Bench DR 3 for Initial Briefs (Electric) 2" xfId="3296"/>
    <cellStyle name="_Costs not in KWI3000 '06Budget_Book2_Adj Bench DR 3 for Initial Briefs (Electric) 2 2" xfId="3297"/>
    <cellStyle name="_Costs not in KWI3000 '06Budget_Book2_Adj Bench DR 3 for Initial Briefs (Electric) 3" xfId="3298"/>
    <cellStyle name="_Costs not in KWI3000 '06Budget_Book2_Electric Rev Req Model (2009 GRC) Rebuttal" xfId="765"/>
    <cellStyle name="_Costs not in KWI3000 '06Budget_Book2_Electric Rev Req Model (2009 GRC) Rebuttal 2" xfId="3299"/>
    <cellStyle name="_Costs not in KWI3000 '06Budget_Book2_Electric Rev Req Model (2009 GRC) Rebuttal 2 2" xfId="3300"/>
    <cellStyle name="_Costs not in KWI3000 '06Budget_Book2_Electric Rev Req Model (2009 GRC) Rebuttal 3" xfId="3301"/>
    <cellStyle name="_Costs not in KWI3000 '06Budget_Book2_Electric Rev Req Model (2009 GRC) Rebuttal REmoval of New  WH Solar AdjustMI" xfId="766"/>
    <cellStyle name="_Costs not in KWI3000 '06Budget_Book2_Electric Rev Req Model (2009 GRC) Rebuttal REmoval of New  WH Solar AdjustMI 2" xfId="3302"/>
    <cellStyle name="_Costs not in KWI3000 '06Budget_Book2_Electric Rev Req Model (2009 GRC) Rebuttal REmoval of New  WH Solar AdjustMI 2 2" xfId="3303"/>
    <cellStyle name="_Costs not in KWI3000 '06Budget_Book2_Electric Rev Req Model (2009 GRC) Rebuttal REmoval of New  WH Solar AdjustMI 3" xfId="3304"/>
    <cellStyle name="_Costs not in KWI3000 '06Budget_Book2_Electric Rev Req Model (2009 GRC) Revised 01-18-2010" xfId="767"/>
    <cellStyle name="_Costs not in KWI3000 '06Budget_Book2_Electric Rev Req Model (2009 GRC) Revised 01-18-2010 2" xfId="3305"/>
    <cellStyle name="_Costs not in KWI3000 '06Budget_Book2_Electric Rev Req Model (2009 GRC) Revised 01-18-2010 2 2" xfId="3306"/>
    <cellStyle name="_Costs not in KWI3000 '06Budget_Book2_Electric Rev Req Model (2009 GRC) Revised 01-18-2010 3" xfId="3307"/>
    <cellStyle name="_Costs not in KWI3000 '06Budget_Book2_Final Order Electric EXHIBIT A-1" xfId="768"/>
    <cellStyle name="_Costs not in KWI3000 '06Budget_Book2_Final Order Electric EXHIBIT A-1 2" xfId="3308"/>
    <cellStyle name="_Costs not in KWI3000 '06Budget_Book2_Final Order Electric EXHIBIT A-1 2 2" xfId="3309"/>
    <cellStyle name="_Costs not in KWI3000 '06Budget_Book2_Final Order Electric EXHIBIT A-1 3" xfId="3310"/>
    <cellStyle name="_Costs not in KWI3000 '06Budget_Book4" xfId="769"/>
    <cellStyle name="_Costs not in KWI3000 '06Budget_Book4 2" xfId="3311"/>
    <cellStyle name="_Costs not in KWI3000 '06Budget_Book4 2 2" xfId="3312"/>
    <cellStyle name="_Costs not in KWI3000 '06Budget_Book4 3" xfId="3313"/>
    <cellStyle name="_Costs not in KWI3000 '06Budget_Book9" xfId="770"/>
    <cellStyle name="_Costs not in KWI3000 '06Budget_Book9 2" xfId="3314"/>
    <cellStyle name="_Costs not in KWI3000 '06Budget_Book9 2 2" xfId="3315"/>
    <cellStyle name="_Costs not in KWI3000 '06Budget_Book9 3" xfId="3316"/>
    <cellStyle name="_Costs not in KWI3000 '06Budget_Exhibit D fr R Gho 12-31-08" xfId="3317"/>
    <cellStyle name="_Costs not in KWI3000 '06Budget_Exhibit D fr R Gho 12-31-08 2" xfId="3318"/>
    <cellStyle name="_Costs not in KWI3000 '06Budget_Exhibit D fr R Gho 12-31-08 v2" xfId="3319"/>
    <cellStyle name="_Costs not in KWI3000 '06Budget_Exhibit D fr R Gho 12-31-08 v2 2" xfId="3320"/>
    <cellStyle name="_Costs not in KWI3000 '06Budget_Exhibit D fr R Gho 12-31-08 v2_NIM Summary" xfId="3321"/>
    <cellStyle name="_Costs not in KWI3000 '06Budget_Exhibit D fr R Gho 12-31-08 v2_NIM Summary 2" xfId="3322"/>
    <cellStyle name="_Costs not in KWI3000 '06Budget_Exhibit D fr R Gho 12-31-08_NIM Summary" xfId="3323"/>
    <cellStyle name="_Costs not in KWI3000 '06Budget_Exhibit D fr R Gho 12-31-08_NIM Summary 2" xfId="3324"/>
    <cellStyle name="_Costs not in KWI3000 '06Budget_Hopkins Ridge Prepaid Tran - Interest Earned RY 12ME Feb  '11" xfId="3325"/>
    <cellStyle name="_Costs not in KWI3000 '06Budget_Hopkins Ridge Prepaid Tran - Interest Earned RY 12ME Feb  '11 2" xfId="3326"/>
    <cellStyle name="_Costs not in KWI3000 '06Budget_Hopkins Ridge Prepaid Tran - Interest Earned RY 12ME Feb  '11_NIM Summary" xfId="3327"/>
    <cellStyle name="_Costs not in KWI3000 '06Budget_Hopkins Ridge Prepaid Tran - Interest Earned RY 12ME Feb  '11_NIM Summary 2" xfId="3328"/>
    <cellStyle name="_Costs not in KWI3000 '06Budget_Hopkins Ridge Prepaid Tran - Interest Earned RY 12ME Feb  '11_Transmission Workbook for May BOD" xfId="3329"/>
    <cellStyle name="_Costs not in KWI3000 '06Budget_Hopkins Ridge Prepaid Tran - Interest Earned RY 12ME Feb  '11_Transmission Workbook for May BOD 2" xfId="3330"/>
    <cellStyle name="_Costs not in KWI3000 '06Budget_INPUTS" xfId="3331"/>
    <cellStyle name="_Costs not in KWI3000 '06Budget_INPUTS 2" xfId="3332"/>
    <cellStyle name="_Costs not in KWI3000 '06Budget_INPUTS 2 2" xfId="3333"/>
    <cellStyle name="_Costs not in KWI3000 '06Budget_INPUTS 3" xfId="3334"/>
    <cellStyle name="_Costs not in KWI3000 '06Budget_NIM Summary" xfId="3335"/>
    <cellStyle name="_Costs not in KWI3000 '06Budget_NIM Summary 09GRC" xfId="3336"/>
    <cellStyle name="_Costs not in KWI3000 '06Budget_NIM Summary 09GRC 2" xfId="3337"/>
    <cellStyle name="_Costs not in KWI3000 '06Budget_NIM Summary 2" xfId="3338"/>
    <cellStyle name="_Costs not in KWI3000 '06Budget_NIM Summary 3" xfId="3339"/>
    <cellStyle name="_Costs not in KWI3000 '06Budget_NIM Summary 4" xfId="3340"/>
    <cellStyle name="_Costs not in KWI3000 '06Budget_NIM Summary 5" xfId="3341"/>
    <cellStyle name="_Costs not in KWI3000 '06Budget_NIM Summary 6" xfId="3342"/>
    <cellStyle name="_Costs not in KWI3000 '06Budget_NIM Summary 7" xfId="3343"/>
    <cellStyle name="_Costs not in KWI3000 '06Budget_NIM Summary 8" xfId="3344"/>
    <cellStyle name="_Costs not in KWI3000 '06Budget_NIM Summary 9" xfId="3345"/>
    <cellStyle name="_Costs not in KWI3000 '06Budget_PCA 7 - Exhibit D update 11_30_08 (2)" xfId="3346"/>
    <cellStyle name="_Costs not in KWI3000 '06Budget_PCA 7 - Exhibit D update 11_30_08 (2) 2" xfId="3347"/>
    <cellStyle name="_Costs not in KWI3000 '06Budget_PCA 7 - Exhibit D update 11_30_08 (2) 2 2" xfId="3348"/>
    <cellStyle name="_Costs not in KWI3000 '06Budget_PCA 7 - Exhibit D update 11_30_08 (2) 3" xfId="3349"/>
    <cellStyle name="_Costs not in KWI3000 '06Budget_PCA 7 - Exhibit D update 11_30_08 (2)_NIM Summary" xfId="3350"/>
    <cellStyle name="_Costs not in KWI3000 '06Budget_PCA 7 - Exhibit D update 11_30_08 (2)_NIM Summary 2" xfId="3351"/>
    <cellStyle name="_Costs not in KWI3000 '06Budget_PCA 9 -  Exhibit D April 2010 (3)" xfId="3352"/>
    <cellStyle name="_Costs not in KWI3000 '06Budget_PCA 9 -  Exhibit D April 2010 (3) 2" xfId="3353"/>
    <cellStyle name="_Costs not in KWI3000 '06Budget_Power Costs - Comparison bx Rbtl-Staff-Jt-PC" xfId="771"/>
    <cellStyle name="_Costs not in KWI3000 '06Budget_Power Costs - Comparison bx Rbtl-Staff-Jt-PC 2" xfId="3354"/>
    <cellStyle name="_Costs not in KWI3000 '06Budget_Power Costs - Comparison bx Rbtl-Staff-Jt-PC 2 2" xfId="3355"/>
    <cellStyle name="_Costs not in KWI3000 '06Budget_Power Costs - Comparison bx Rbtl-Staff-Jt-PC 3" xfId="3356"/>
    <cellStyle name="_Costs not in KWI3000 '06Budget_Power Costs - Comparison bx Rbtl-Staff-Jt-PC_Adj Bench DR 3 for Initial Briefs (Electric)" xfId="772"/>
    <cellStyle name="_Costs not in KWI3000 '06Budget_Power Costs - Comparison bx Rbtl-Staff-Jt-PC_Adj Bench DR 3 for Initial Briefs (Electric) 2" xfId="3357"/>
    <cellStyle name="_Costs not in KWI3000 '06Budget_Power Costs - Comparison bx Rbtl-Staff-Jt-PC_Adj Bench DR 3 for Initial Briefs (Electric) 2 2" xfId="3358"/>
    <cellStyle name="_Costs not in KWI3000 '06Budget_Power Costs - Comparison bx Rbtl-Staff-Jt-PC_Adj Bench DR 3 for Initial Briefs (Electric) 3" xfId="3359"/>
    <cellStyle name="_Costs not in KWI3000 '06Budget_Power Costs - Comparison bx Rbtl-Staff-Jt-PC_Electric Rev Req Model (2009 GRC) Rebuttal" xfId="773"/>
    <cellStyle name="_Costs not in KWI3000 '06Budget_Power Costs - Comparison bx Rbtl-Staff-Jt-PC_Electric Rev Req Model (2009 GRC) Rebuttal 2" xfId="3360"/>
    <cellStyle name="_Costs not in KWI3000 '06Budget_Power Costs - Comparison bx Rbtl-Staff-Jt-PC_Electric Rev Req Model (2009 GRC) Rebuttal 2 2" xfId="3361"/>
    <cellStyle name="_Costs not in KWI3000 '06Budget_Power Costs - Comparison bx Rbtl-Staff-Jt-PC_Electric Rev Req Model (2009 GRC) Rebuttal 3" xfId="3362"/>
    <cellStyle name="_Costs not in KWI3000 '06Budget_Power Costs - Comparison bx Rbtl-Staff-Jt-PC_Electric Rev Req Model (2009 GRC) Rebuttal REmoval of New  WH Solar AdjustMI" xfId="774"/>
    <cellStyle name="_Costs not in KWI3000 '06Budget_Power Costs - Comparison bx Rbtl-Staff-Jt-PC_Electric Rev Req Model (2009 GRC) Rebuttal REmoval of New  WH Solar AdjustMI 2" xfId="3363"/>
    <cellStyle name="_Costs not in KWI3000 '06Budget_Power Costs - Comparison bx Rbtl-Staff-Jt-PC_Electric Rev Req Model (2009 GRC) Rebuttal REmoval of New  WH Solar AdjustMI 2 2" xfId="3364"/>
    <cellStyle name="_Costs not in KWI3000 '06Budget_Power Costs - Comparison bx Rbtl-Staff-Jt-PC_Electric Rev Req Model (2009 GRC) Rebuttal REmoval of New  WH Solar AdjustMI 3" xfId="3365"/>
    <cellStyle name="_Costs not in KWI3000 '06Budget_Power Costs - Comparison bx Rbtl-Staff-Jt-PC_Electric Rev Req Model (2009 GRC) Revised 01-18-2010" xfId="775"/>
    <cellStyle name="_Costs not in KWI3000 '06Budget_Power Costs - Comparison bx Rbtl-Staff-Jt-PC_Electric Rev Req Model (2009 GRC) Revised 01-18-2010 2" xfId="3366"/>
    <cellStyle name="_Costs not in KWI3000 '06Budget_Power Costs - Comparison bx Rbtl-Staff-Jt-PC_Electric Rev Req Model (2009 GRC) Revised 01-18-2010 2 2" xfId="3367"/>
    <cellStyle name="_Costs not in KWI3000 '06Budget_Power Costs - Comparison bx Rbtl-Staff-Jt-PC_Electric Rev Req Model (2009 GRC) Revised 01-18-2010 3" xfId="3368"/>
    <cellStyle name="_Costs not in KWI3000 '06Budget_Power Costs - Comparison bx Rbtl-Staff-Jt-PC_Final Order Electric EXHIBIT A-1" xfId="776"/>
    <cellStyle name="_Costs not in KWI3000 '06Budget_Power Costs - Comparison bx Rbtl-Staff-Jt-PC_Final Order Electric EXHIBIT A-1 2" xfId="3369"/>
    <cellStyle name="_Costs not in KWI3000 '06Budget_Power Costs - Comparison bx Rbtl-Staff-Jt-PC_Final Order Electric EXHIBIT A-1 2 2" xfId="3370"/>
    <cellStyle name="_Costs not in KWI3000 '06Budget_Power Costs - Comparison bx Rbtl-Staff-Jt-PC_Final Order Electric EXHIBIT A-1 3" xfId="3371"/>
    <cellStyle name="_Costs not in KWI3000 '06Budget_Production Adj 4.37" xfId="3372"/>
    <cellStyle name="_Costs not in KWI3000 '06Budget_Production Adj 4.37 2" xfId="3373"/>
    <cellStyle name="_Costs not in KWI3000 '06Budget_Production Adj 4.37 2 2" xfId="3374"/>
    <cellStyle name="_Costs not in KWI3000 '06Budget_Production Adj 4.37 3" xfId="3375"/>
    <cellStyle name="_Costs not in KWI3000 '06Budget_Purchased Power Adj 4.03" xfId="3376"/>
    <cellStyle name="_Costs not in KWI3000 '06Budget_Purchased Power Adj 4.03 2" xfId="3377"/>
    <cellStyle name="_Costs not in KWI3000 '06Budget_Purchased Power Adj 4.03 2 2" xfId="3378"/>
    <cellStyle name="_Costs not in KWI3000 '06Budget_Purchased Power Adj 4.03 3" xfId="3379"/>
    <cellStyle name="_Costs not in KWI3000 '06Budget_Rebuttal Power Costs" xfId="777"/>
    <cellStyle name="_Costs not in KWI3000 '06Budget_Rebuttal Power Costs 2" xfId="3380"/>
    <cellStyle name="_Costs not in KWI3000 '06Budget_Rebuttal Power Costs 2 2" xfId="3381"/>
    <cellStyle name="_Costs not in KWI3000 '06Budget_Rebuttal Power Costs 3" xfId="3382"/>
    <cellStyle name="_Costs not in KWI3000 '06Budget_Rebuttal Power Costs_Adj Bench DR 3 for Initial Briefs (Electric)" xfId="778"/>
    <cellStyle name="_Costs not in KWI3000 '06Budget_Rebuttal Power Costs_Adj Bench DR 3 for Initial Briefs (Electric) 2" xfId="3383"/>
    <cellStyle name="_Costs not in KWI3000 '06Budget_Rebuttal Power Costs_Adj Bench DR 3 for Initial Briefs (Electric) 2 2" xfId="3384"/>
    <cellStyle name="_Costs not in KWI3000 '06Budget_Rebuttal Power Costs_Adj Bench DR 3 for Initial Briefs (Electric) 3" xfId="3385"/>
    <cellStyle name="_Costs not in KWI3000 '06Budget_Rebuttal Power Costs_Electric Rev Req Model (2009 GRC) Rebuttal" xfId="779"/>
    <cellStyle name="_Costs not in KWI3000 '06Budget_Rebuttal Power Costs_Electric Rev Req Model (2009 GRC) Rebuttal 2" xfId="3386"/>
    <cellStyle name="_Costs not in KWI3000 '06Budget_Rebuttal Power Costs_Electric Rev Req Model (2009 GRC) Rebuttal 2 2" xfId="3387"/>
    <cellStyle name="_Costs not in KWI3000 '06Budget_Rebuttal Power Costs_Electric Rev Req Model (2009 GRC) Rebuttal 3" xfId="3388"/>
    <cellStyle name="_Costs not in KWI3000 '06Budget_Rebuttal Power Costs_Electric Rev Req Model (2009 GRC) Rebuttal REmoval of New  WH Solar AdjustMI" xfId="780"/>
    <cellStyle name="_Costs not in KWI3000 '06Budget_Rebuttal Power Costs_Electric Rev Req Model (2009 GRC) Rebuttal REmoval of New  WH Solar AdjustMI 2" xfId="3389"/>
    <cellStyle name="_Costs not in KWI3000 '06Budget_Rebuttal Power Costs_Electric Rev Req Model (2009 GRC) Rebuttal REmoval of New  WH Solar AdjustMI 2 2" xfId="3390"/>
    <cellStyle name="_Costs not in KWI3000 '06Budget_Rebuttal Power Costs_Electric Rev Req Model (2009 GRC) Rebuttal REmoval of New  WH Solar AdjustMI 3" xfId="3391"/>
    <cellStyle name="_Costs not in KWI3000 '06Budget_Rebuttal Power Costs_Electric Rev Req Model (2009 GRC) Revised 01-18-2010" xfId="781"/>
    <cellStyle name="_Costs not in KWI3000 '06Budget_Rebuttal Power Costs_Electric Rev Req Model (2009 GRC) Revised 01-18-2010 2" xfId="3392"/>
    <cellStyle name="_Costs not in KWI3000 '06Budget_Rebuttal Power Costs_Electric Rev Req Model (2009 GRC) Revised 01-18-2010 2 2" xfId="3393"/>
    <cellStyle name="_Costs not in KWI3000 '06Budget_Rebuttal Power Costs_Electric Rev Req Model (2009 GRC) Revised 01-18-2010 3" xfId="3394"/>
    <cellStyle name="_Costs not in KWI3000 '06Budget_Rebuttal Power Costs_Final Order Electric EXHIBIT A-1" xfId="782"/>
    <cellStyle name="_Costs not in KWI3000 '06Budget_Rebuttal Power Costs_Final Order Electric EXHIBIT A-1 2" xfId="3395"/>
    <cellStyle name="_Costs not in KWI3000 '06Budget_Rebuttal Power Costs_Final Order Electric EXHIBIT A-1 2 2" xfId="3396"/>
    <cellStyle name="_Costs not in KWI3000 '06Budget_Rebuttal Power Costs_Final Order Electric EXHIBIT A-1 3" xfId="3397"/>
    <cellStyle name="_Costs not in KWI3000 '06Budget_ROR &amp; CONV FACTOR" xfId="3398"/>
    <cellStyle name="_Costs not in KWI3000 '06Budget_ROR &amp; CONV FACTOR 2" xfId="3399"/>
    <cellStyle name="_Costs not in KWI3000 '06Budget_ROR &amp; CONV FACTOR 2 2" xfId="3400"/>
    <cellStyle name="_Costs not in KWI3000 '06Budget_ROR &amp; CONV FACTOR 3" xfId="3401"/>
    <cellStyle name="_Costs not in KWI3000 '06Budget_ROR 5.02" xfId="3402"/>
    <cellStyle name="_Costs not in KWI3000 '06Budget_ROR 5.02 2" xfId="3403"/>
    <cellStyle name="_Costs not in KWI3000 '06Budget_ROR 5.02 2 2" xfId="3404"/>
    <cellStyle name="_Costs not in KWI3000 '06Budget_ROR 5.02 3" xfId="3405"/>
    <cellStyle name="_Costs not in KWI3000 '06Budget_Transmission Workbook for May BOD" xfId="3406"/>
    <cellStyle name="_Costs not in KWI3000 '06Budget_Transmission Workbook for May BOD 2" xfId="3407"/>
    <cellStyle name="_Costs not in KWI3000 '06Budget_Wind Integration 10GRC" xfId="3408"/>
    <cellStyle name="_Costs not in KWI3000 '06Budget_Wind Integration 10GRC 2" xfId="3409"/>
    <cellStyle name="_DEM-WP (C) Costs not in AURORA 2006GRC Order 11.30.06 Gas" xfId="3410"/>
    <cellStyle name="_DEM-WP (C) Costs not in AURORA 2006GRC Order 11.30.06 Gas 2" xfId="3411"/>
    <cellStyle name="_DEM-WP (C) Costs not in AURORA 2006GRC Order 11.30.06 Gas_NIM Summary" xfId="3412"/>
    <cellStyle name="_DEM-WP (C) Costs not in AURORA 2006GRC Order 11.30.06 Gas_NIM Summary 2" xfId="3413"/>
    <cellStyle name="_DEM-WP (C) Power Cost 2006GRC Order" xfId="17"/>
    <cellStyle name="_DEM-WP (C) Power Cost 2006GRC Order 2" xfId="783"/>
    <cellStyle name="_DEM-WP (C) Power Cost 2006GRC Order 2 2" xfId="3414"/>
    <cellStyle name="_DEM-WP (C) Power Cost 2006GRC Order 2 2 2" xfId="3415"/>
    <cellStyle name="_DEM-WP (C) Power Cost 2006GRC Order 2 3" xfId="3416"/>
    <cellStyle name="_DEM-WP (C) Power Cost 2006GRC Order 3" xfId="3417"/>
    <cellStyle name="_DEM-WP (C) Power Cost 2006GRC Order 3 2" xfId="3418"/>
    <cellStyle name="_DEM-WP (C) Power Cost 2006GRC Order 4" xfId="3419"/>
    <cellStyle name="_DEM-WP (C) Power Cost 2006GRC Order 4 2" xfId="3420"/>
    <cellStyle name="_DEM-WP (C) Power Cost 2006GRC Order_04 07E Wild Horse Wind Expansion (C) (2)" xfId="784"/>
    <cellStyle name="_DEM-WP (C) Power Cost 2006GRC Order_04 07E Wild Horse Wind Expansion (C) (2) 2" xfId="3421"/>
    <cellStyle name="_DEM-WP (C) Power Cost 2006GRC Order_04 07E Wild Horse Wind Expansion (C) (2) 2 2" xfId="3422"/>
    <cellStyle name="_DEM-WP (C) Power Cost 2006GRC Order_04 07E Wild Horse Wind Expansion (C) (2) 3" xfId="3423"/>
    <cellStyle name="_DEM-WP (C) Power Cost 2006GRC Order_04 07E Wild Horse Wind Expansion (C) (2)_Adj Bench DR 3 for Initial Briefs (Electric)" xfId="785"/>
    <cellStyle name="_DEM-WP (C) Power Cost 2006GRC Order_04 07E Wild Horse Wind Expansion (C) (2)_Adj Bench DR 3 for Initial Briefs (Electric) 2" xfId="3424"/>
    <cellStyle name="_DEM-WP (C) Power Cost 2006GRC Order_04 07E Wild Horse Wind Expansion (C) (2)_Adj Bench DR 3 for Initial Briefs (Electric) 2 2" xfId="3425"/>
    <cellStyle name="_DEM-WP (C) Power Cost 2006GRC Order_04 07E Wild Horse Wind Expansion (C) (2)_Adj Bench DR 3 for Initial Briefs (Electric) 3" xfId="3426"/>
    <cellStyle name="_DEM-WP (C) Power Cost 2006GRC Order_04 07E Wild Horse Wind Expansion (C) (2)_Electric Rev Req Model (2009 GRC) " xfId="786"/>
    <cellStyle name="_DEM-WP (C) Power Cost 2006GRC Order_04 07E Wild Horse Wind Expansion (C) (2)_Electric Rev Req Model (2009 GRC)  2" xfId="3427"/>
    <cellStyle name="_DEM-WP (C) Power Cost 2006GRC Order_04 07E Wild Horse Wind Expansion (C) (2)_Electric Rev Req Model (2009 GRC)  2 2" xfId="3428"/>
    <cellStyle name="_DEM-WP (C) Power Cost 2006GRC Order_04 07E Wild Horse Wind Expansion (C) (2)_Electric Rev Req Model (2009 GRC)  3" xfId="3429"/>
    <cellStyle name="_DEM-WP (C) Power Cost 2006GRC Order_04 07E Wild Horse Wind Expansion (C) (2)_Electric Rev Req Model (2009 GRC) Rebuttal" xfId="787"/>
    <cellStyle name="_DEM-WP (C) Power Cost 2006GRC Order_04 07E Wild Horse Wind Expansion (C) (2)_Electric Rev Req Model (2009 GRC) Rebuttal 2" xfId="3430"/>
    <cellStyle name="_DEM-WP (C) Power Cost 2006GRC Order_04 07E Wild Horse Wind Expansion (C) (2)_Electric Rev Req Model (2009 GRC) Rebuttal 2 2" xfId="3431"/>
    <cellStyle name="_DEM-WP (C) Power Cost 2006GRC Order_04 07E Wild Horse Wind Expansion (C) (2)_Electric Rev Req Model (2009 GRC) Rebuttal 3" xfId="3432"/>
    <cellStyle name="_DEM-WP (C) Power Cost 2006GRC Order_04 07E Wild Horse Wind Expansion (C) (2)_Electric Rev Req Model (2009 GRC) Rebuttal REmoval of New  WH Solar AdjustMI" xfId="788"/>
    <cellStyle name="_DEM-WP (C) Power Cost 2006GRC Order_04 07E Wild Horse Wind Expansion (C) (2)_Electric Rev Req Model (2009 GRC) Rebuttal REmoval of New  WH Solar AdjustMI 2" xfId="3433"/>
    <cellStyle name="_DEM-WP (C) Power Cost 2006GRC Order_04 07E Wild Horse Wind Expansion (C) (2)_Electric Rev Req Model (2009 GRC) Rebuttal REmoval of New  WH Solar AdjustMI 2 2" xfId="3434"/>
    <cellStyle name="_DEM-WP (C) Power Cost 2006GRC Order_04 07E Wild Horse Wind Expansion (C) (2)_Electric Rev Req Model (2009 GRC) Rebuttal REmoval of New  WH Solar AdjustMI 3" xfId="3435"/>
    <cellStyle name="_DEM-WP (C) Power Cost 2006GRC Order_04 07E Wild Horse Wind Expansion (C) (2)_Electric Rev Req Model (2009 GRC) Revised 01-18-2010" xfId="789"/>
    <cellStyle name="_DEM-WP (C) Power Cost 2006GRC Order_04 07E Wild Horse Wind Expansion (C) (2)_Electric Rev Req Model (2009 GRC) Revised 01-18-2010 2" xfId="3436"/>
    <cellStyle name="_DEM-WP (C) Power Cost 2006GRC Order_04 07E Wild Horse Wind Expansion (C) (2)_Electric Rev Req Model (2009 GRC) Revised 01-18-2010 2 2" xfId="3437"/>
    <cellStyle name="_DEM-WP (C) Power Cost 2006GRC Order_04 07E Wild Horse Wind Expansion (C) (2)_Electric Rev Req Model (2009 GRC) Revised 01-18-2010 3" xfId="3438"/>
    <cellStyle name="_DEM-WP (C) Power Cost 2006GRC Order_04 07E Wild Horse Wind Expansion (C) (2)_Final Order Electric EXHIBIT A-1" xfId="790"/>
    <cellStyle name="_DEM-WP (C) Power Cost 2006GRC Order_04 07E Wild Horse Wind Expansion (C) (2)_Final Order Electric EXHIBIT A-1 2" xfId="3439"/>
    <cellStyle name="_DEM-WP (C) Power Cost 2006GRC Order_04 07E Wild Horse Wind Expansion (C) (2)_Final Order Electric EXHIBIT A-1 2 2" xfId="3440"/>
    <cellStyle name="_DEM-WP (C) Power Cost 2006GRC Order_04 07E Wild Horse Wind Expansion (C) (2)_Final Order Electric EXHIBIT A-1 3" xfId="3441"/>
    <cellStyle name="_DEM-WP (C) Power Cost 2006GRC Order_04 07E Wild Horse Wind Expansion (C) (2)_TENASKA REGULATORY ASSET" xfId="791"/>
    <cellStyle name="_DEM-WP (C) Power Cost 2006GRC Order_04 07E Wild Horse Wind Expansion (C) (2)_TENASKA REGULATORY ASSET 2" xfId="3442"/>
    <cellStyle name="_DEM-WP (C) Power Cost 2006GRC Order_04 07E Wild Horse Wind Expansion (C) (2)_TENASKA REGULATORY ASSET 2 2" xfId="3443"/>
    <cellStyle name="_DEM-WP (C) Power Cost 2006GRC Order_04 07E Wild Horse Wind Expansion (C) (2)_TENASKA REGULATORY ASSET 3" xfId="3444"/>
    <cellStyle name="_DEM-WP (C) Power Cost 2006GRC Order_16.37E Wild Horse Expansion DeferralRevwrkingfile SF" xfId="792"/>
    <cellStyle name="_DEM-WP (C) Power Cost 2006GRC Order_16.37E Wild Horse Expansion DeferralRevwrkingfile SF 2" xfId="3445"/>
    <cellStyle name="_DEM-WP (C) Power Cost 2006GRC Order_16.37E Wild Horse Expansion DeferralRevwrkingfile SF 2 2" xfId="3446"/>
    <cellStyle name="_DEM-WP (C) Power Cost 2006GRC Order_16.37E Wild Horse Expansion DeferralRevwrkingfile SF 3" xfId="3447"/>
    <cellStyle name="_DEM-WP (C) Power Cost 2006GRC Order_2009 GRC Compl Filing - Exhibit D" xfId="3448"/>
    <cellStyle name="_DEM-WP (C) Power Cost 2006GRC Order_2009 GRC Compl Filing - Exhibit D 2" xfId="3449"/>
    <cellStyle name="_DEM-WP (C) Power Cost 2006GRC Order_3.01 Income Statement" xfId="350"/>
    <cellStyle name="_DEM-WP (C) Power Cost 2006GRC Order_4 31 Regulatory Assets and Liabilities  7 06- Exhibit D" xfId="793"/>
    <cellStyle name="_DEM-WP (C) Power Cost 2006GRC Order_4 31 Regulatory Assets and Liabilities  7 06- Exhibit D 2" xfId="3450"/>
    <cellStyle name="_DEM-WP (C) Power Cost 2006GRC Order_4 31 Regulatory Assets and Liabilities  7 06- Exhibit D 2 2" xfId="3451"/>
    <cellStyle name="_DEM-WP (C) Power Cost 2006GRC Order_4 31 Regulatory Assets and Liabilities  7 06- Exhibit D 3" xfId="3452"/>
    <cellStyle name="_DEM-WP (C) Power Cost 2006GRC Order_4 31 Regulatory Assets and Liabilities  7 06- Exhibit D_NIM Summary" xfId="3453"/>
    <cellStyle name="_DEM-WP (C) Power Cost 2006GRC Order_4 31 Regulatory Assets and Liabilities  7 06- Exhibit D_NIM Summary 2" xfId="3454"/>
    <cellStyle name="_DEM-WP (C) Power Cost 2006GRC Order_4 32 Regulatory Assets and Liabilities  7 06- Exhibit D" xfId="794"/>
    <cellStyle name="_DEM-WP (C) Power Cost 2006GRC Order_4 32 Regulatory Assets and Liabilities  7 06- Exhibit D 2" xfId="3455"/>
    <cellStyle name="_DEM-WP (C) Power Cost 2006GRC Order_4 32 Regulatory Assets and Liabilities  7 06- Exhibit D 2 2" xfId="3456"/>
    <cellStyle name="_DEM-WP (C) Power Cost 2006GRC Order_4 32 Regulatory Assets and Liabilities  7 06- Exhibit D 3" xfId="3457"/>
    <cellStyle name="_DEM-WP (C) Power Cost 2006GRC Order_4 32 Regulatory Assets and Liabilities  7 06- Exhibit D_NIM Summary" xfId="3458"/>
    <cellStyle name="_DEM-WP (C) Power Cost 2006GRC Order_4 32 Regulatory Assets and Liabilities  7 06- Exhibit D_NIM Summary 2" xfId="3459"/>
    <cellStyle name="_DEM-WP (C) Power Cost 2006GRC Order_AURORA Total New" xfId="3460"/>
    <cellStyle name="_DEM-WP (C) Power Cost 2006GRC Order_AURORA Total New 2" xfId="3461"/>
    <cellStyle name="_DEM-WP (C) Power Cost 2006GRC Order_Book2" xfId="795"/>
    <cellStyle name="_DEM-WP (C) Power Cost 2006GRC Order_Book2 2" xfId="3462"/>
    <cellStyle name="_DEM-WP (C) Power Cost 2006GRC Order_Book2 2 2" xfId="3463"/>
    <cellStyle name="_DEM-WP (C) Power Cost 2006GRC Order_Book2 3" xfId="3464"/>
    <cellStyle name="_DEM-WP (C) Power Cost 2006GRC Order_Book2_Adj Bench DR 3 for Initial Briefs (Electric)" xfId="796"/>
    <cellStyle name="_DEM-WP (C) Power Cost 2006GRC Order_Book2_Adj Bench DR 3 for Initial Briefs (Electric) 2" xfId="3465"/>
    <cellStyle name="_DEM-WP (C) Power Cost 2006GRC Order_Book2_Adj Bench DR 3 for Initial Briefs (Electric) 2 2" xfId="3466"/>
    <cellStyle name="_DEM-WP (C) Power Cost 2006GRC Order_Book2_Adj Bench DR 3 for Initial Briefs (Electric) 3" xfId="3467"/>
    <cellStyle name="_DEM-WP (C) Power Cost 2006GRC Order_Book2_Electric Rev Req Model (2009 GRC) Rebuttal" xfId="797"/>
    <cellStyle name="_DEM-WP (C) Power Cost 2006GRC Order_Book2_Electric Rev Req Model (2009 GRC) Rebuttal 2" xfId="3468"/>
    <cellStyle name="_DEM-WP (C) Power Cost 2006GRC Order_Book2_Electric Rev Req Model (2009 GRC) Rebuttal 2 2" xfId="3469"/>
    <cellStyle name="_DEM-WP (C) Power Cost 2006GRC Order_Book2_Electric Rev Req Model (2009 GRC) Rebuttal 3" xfId="3470"/>
    <cellStyle name="_DEM-WP (C) Power Cost 2006GRC Order_Book2_Electric Rev Req Model (2009 GRC) Rebuttal REmoval of New  WH Solar AdjustMI" xfId="798"/>
    <cellStyle name="_DEM-WP (C) Power Cost 2006GRC Order_Book2_Electric Rev Req Model (2009 GRC) Rebuttal REmoval of New  WH Solar AdjustMI 2" xfId="3471"/>
    <cellStyle name="_DEM-WP (C) Power Cost 2006GRC Order_Book2_Electric Rev Req Model (2009 GRC) Rebuttal REmoval of New  WH Solar AdjustMI 2 2" xfId="3472"/>
    <cellStyle name="_DEM-WP (C) Power Cost 2006GRC Order_Book2_Electric Rev Req Model (2009 GRC) Rebuttal REmoval of New  WH Solar AdjustMI 3" xfId="3473"/>
    <cellStyle name="_DEM-WP (C) Power Cost 2006GRC Order_Book2_Electric Rev Req Model (2009 GRC) Revised 01-18-2010" xfId="799"/>
    <cellStyle name="_DEM-WP (C) Power Cost 2006GRC Order_Book2_Electric Rev Req Model (2009 GRC) Revised 01-18-2010 2" xfId="3474"/>
    <cellStyle name="_DEM-WP (C) Power Cost 2006GRC Order_Book2_Electric Rev Req Model (2009 GRC) Revised 01-18-2010 2 2" xfId="3475"/>
    <cellStyle name="_DEM-WP (C) Power Cost 2006GRC Order_Book2_Electric Rev Req Model (2009 GRC) Revised 01-18-2010 3" xfId="3476"/>
    <cellStyle name="_DEM-WP (C) Power Cost 2006GRC Order_Book2_Final Order Electric EXHIBIT A-1" xfId="800"/>
    <cellStyle name="_DEM-WP (C) Power Cost 2006GRC Order_Book2_Final Order Electric EXHIBIT A-1 2" xfId="3477"/>
    <cellStyle name="_DEM-WP (C) Power Cost 2006GRC Order_Book2_Final Order Electric EXHIBIT A-1 2 2" xfId="3478"/>
    <cellStyle name="_DEM-WP (C) Power Cost 2006GRC Order_Book2_Final Order Electric EXHIBIT A-1 3" xfId="3479"/>
    <cellStyle name="_DEM-WP (C) Power Cost 2006GRC Order_Book4" xfId="801"/>
    <cellStyle name="_DEM-WP (C) Power Cost 2006GRC Order_Book4 2" xfId="3480"/>
    <cellStyle name="_DEM-WP (C) Power Cost 2006GRC Order_Book4 2 2" xfId="3481"/>
    <cellStyle name="_DEM-WP (C) Power Cost 2006GRC Order_Book4 3" xfId="3482"/>
    <cellStyle name="_DEM-WP (C) Power Cost 2006GRC Order_Book9" xfId="802"/>
    <cellStyle name="_DEM-WP (C) Power Cost 2006GRC Order_Book9 2" xfId="3483"/>
    <cellStyle name="_DEM-WP (C) Power Cost 2006GRC Order_Book9 2 2" xfId="3484"/>
    <cellStyle name="_DEM-WP (C) Power Cost 2006GRC Order_Book9 3" xfId="3485"/>
    <cellStyle name="_DEM-WP (C) Power Cost 2006GRC Order_Electric COS Inputs" xfId="3486"/>
    <cellStyle name="_DEM-WP (C) Power Cost 2006GRC Order_Electric COS Inputs 2" xfId="3487"/>
    <cellStyle name="_DEM-WP (C) Power Cost 2006GRC Order_Electric COS Inputs 2 2" xfId="3488"/>
    <cellStyle name="_DEM-WP (C) Power Cost 2006GRC Order_Electric COS Inputs 2 2 2" xfId="3489"/>
    <cellStyle name="_DEM-WP (C) Power Cost 2006GRC Order_Electric COS Inputs 2 3" xfId="3490"/>
    <cellStyle name="_DEM-WP (C) Power Cost 2006GRC Order_Electric COS Inputs 2 3 2" xfId="3491"/>
    <cellStyle name="_DEM-WP (C) Power Cost 2006GRC Order_Electric COS Inputs 2 4" xfId="3492"/>
    <cellStyle name="_DEM-WP (C) Power Cost 2006GRC Order_Electric COS Inputs 2 4 2" xfId="3493"/>
    <cellStyle name="_DEM-WP (C) Power Cost 2006GRC Order_Electric COS Inputs 3" xfId="3494"/>
    <cellStyle name="_DEM-WP (C) Power Cost 2006GRC Order_Electric COS Inputs 3 2" xfId="3495"/>
    <cellStyle name="_DEM-WP (C) Power Cost 2006GRC Order_Electric COS Inputs 4" xfId="3496"/>
    <cellStyle name="_DEM-WP (C) Power Cost 2006GRC Order_Electric COS Inputs 4 2" xfId="3497"/>
    <cellStyle name="_DEM-WP (C) Power Cost 2006GRC Order_Electric COS Inputs 5" xfId="3498"/>
    <cellStyle name="_DEM-WP (C) Power Cost 2006GRC Order_NIM Summary" xfId="3499"/>
    <cellStyle name="_DEM-WP (C) Power Cost 2006GRC Order_NIM Summary 09GRC" xfId="3500"/>
    <cellStyle name="_DEM-WP (C) Power Cost 2006GRC Order_NIM Summary 09GRC 2" xfId="3501"/>
    <cellStyle name="_DEM-WP (C) Power Cost 2006GRC Order_NIM Summary 2" xfId="3502"/>
    <cellStyle name="_DEM-WP (C) Power Cost 2006GRC Order_NIM Summary 3" xfId="3503"/>
    <cellStyle name="_DEM-WP (C) Power Cost 2006GRC Order_NIM Summary 4" xfId="3504"/>
    <cellStyle name="_DEM-WP (C) Power Cost 2006GRC Order_NIM Summary 5" xfId="3505"/>
    <cellStyle name="_DEM-WP (C) Power Cost 2006GRC Order_NIM Summary 6" xfId="3506"/>
    <cellStyle name="_DEM-WP (C) Power Cost 2006GRC Order_NIM Summary 7" xfId="3507"/>
    <cellStyle name="_DEM-WP (C) Power Cost 2006GRC Order_NIM Summary 8" xfId="3508"/>
    <cellStyle name="_DEM-WP (C) Power Cost 2006GRC Order_NIM Summary 9" xfId="3509"/>
    <cellStyle name="_DEM-WP (C) Power Cost 2006GRC Order_PCA 9 -  Exhibit D April 2010 (3)" xfId="3510"/>
    <cellStyle name="_DEM-WP (C) Power Cost 2006GRC Order_PCA 9 -  Exhibit D April 2010 (3) 2" xfId="3511"/>
    <cellStyle name="_DEM-WP (C) Power Cost 2006GRC Order_Power Costs - Comparison bx Rbtl-Staff-Jt-PC" xfId="803"/>
    <cellStyle name="_DEM-WP (C) Power Cost 2006GRC Order_Power Costs - Comparison bx Rbtl-Staff-Jt-PC 2" xfId="3512"/>
    <cellStyle name="_DEM-WP (C) Power Cost 2006GRC Order_Power Costs - Comparison bx Rbtl-Staff-Jt-PC 2 2" xfId="3513"/>
    <cellStyle name="_DEM-WP (C) Power Cost 2006GRC Order_Power Costs - Comparison bx Rbtl-Staff-Jt-PC 3" xfId="3514"/>
    <cellStyle name="_DEM-WP (C) Power Cost 2006GRC Order_Power Costs - Comparison bx Rbtl-Staff-Jt-PC_Adj Bench DR 3 for Initial Briefs (Electric)" xfId="804"/>
    <cellStyle name="_DEM-WP (C) Power Cost 2006GRC Order_Power Costs - Comparison bx Rbtl-Staff-Jt-PC_Adj Bench DR 3 for Initial Briefs (Electric) 2" xfId="3515"/>
    <cellStyle name="_DEM-WP (C) Power Cost 2006GRC Order_Power Costs - Comparison bx Rbtl-Staff-Jt-PC_Adj Bench DR 3 for Initial Briefs (Electric) 2 2" xfId="3516"/>
    <cellStyle name="_DEM-WP (C) Power Cost 2006GRC Order_Power Costs - Comparison bx Rbtl-Staff-Jt-PC_Adj Bench DR 3 for Initial Briefs (Electric) 3" xfId="3517"/>
    <cellStyle name="_DEM-WP (C) Power Cost 2006GRC Order_Power Costs - Comparison bx Rbtl-Staff-Jt-PC_Electric Rev Req Model (2009 GRC) Rebuttal" xfId="805"/>
    <cellStyle name="_DEM-WP (C) Power Cost 2006GRC Order_Power Costs - Comparison bx Rbtl-Staff-Jt-PC_Electric Rev Req Model (2009 GRC) Rebuttal 2" xfId="3518"/>
    <cellStyle name="_DEM-WP (C) Power Cost 2006GRC Order_Power Costs - Comparison bx Rbtl-Staff-Jt-PC_Electric Rev Req Model (2009 GRC) Rebuttal 2 2" xfId="3519"/>
    <cellStyle name="_DEM-WP (C) Power Cost 2006GRC Order_Power Costs - Comparison bx Rbtl-Staff-Jt-PC_Electric Rev Req Model (2009 GRC) Rebuttal 3" xfId="3520"/>
    <cellStyle name="_DEM-WP (C) Power Cost 2006GRC Order_Power Costs - Comparison bx Rbtl-Staff-Jt-PC_Electric Rev Req Model (2009 GRC) Rebuttal REmoval of New  WH Solar AdjustMI" xfId="806"/>
    <cellStyle name="_DEM-WP (C) Power Cost 2006GRC Order_Power Costs - Comparison bx Rbtl-Staff-Jt-PC_Electric Rev Req Model (2009 GRC) Rebuttal REmoval of New  WH Solar AdjustMI 2" xfId="3521"/>
    <cellStyle name="_DEM-WP (C) Power Cost 2006GRC Order_Power Costs - Comparison bx Rbtl-Staff-Jt-PC_Electric Rev Req Model (2009 GRC) Rebuttal REmoval of New  WH Solar AdjustMI 2 2" xfId="3522"/>
    <cellStyle name="_DEM-WP (C) Power Cost 2006GRC Order_Power Costs - Comparison bx Rbtl-Staff-Jt-PC_Electric Rev Req Model (2009 GRC) Rebuttal REmoval of New  WH Solar AdjustMI 3" xfId="3523"/>
    <cellStyle name="_DEM-WP (C) Power Cost 2006GRC Order_Power Costs - Comparison bx Rbtl-Staff-Jt-PC_Electric Rev Req Model (2009 GRC) Revised 01-18-2010" xfId="807"/>
    <cellStyle name="_DEM-WP (C) Power Cost 2006GRC Order_Power Costs - Comparison bx Rbtl-Staff-Jt-PC_Electric Rev Req Model (2009 GRC) Revised 01-18-2010 2" xfId="3524"/>
    <cellStyle name="_DEM-WP (C) Power Cost 2006GRC Order_Power Costs - Comparison bx Rbtl-Staff-Jt-PC_Electric Rev Req Model (2009 GRC) Revised 01-18-2010 2 2" xfId="3525"/>
    <cellStyle name="_DEM-WP (C) Power Cost 2006GRC Order_Power Costs - Comparison bx Rbtl-Staff-Jt-PC_Electric Rev Req Model (2009 GRC) Revised 01-18-2010 3" xfId="3526"/>
    <cellStyle name="_DEM-WP (C) Power Cost 2006GRC Order_Power Costs - Comparison bx Rbtl-Staff-Jt-PC_Final Order Electric EXHIBIT A-1" xfId="808"/>
    <cellStyle name="_DEM-WP (C) Power Cost 2006GRC Order_Power Costs - Comparison bx Rbtl-Staff-Jt-PC_Final Order Electric EXHIBIT A-1 2" xfId="3527"/>
    <cellStyle name="_DEM-WP (C) Power Cost 2006GRC Order_Power Costs - Comparison bx Rbtl-Staff-Jt-PC_Final Order Electric EXHIBIT A-1 2 2" xfId="3528"/>
    <cellStyle name="_DEM-WP (C) Power Cost 2006GRC Order_Power Costs - Comparison bx Rbtl-Staff-Jt-PC_Final Order Electric EXHIBIT A-1 3" xfId="3529"/>
    <cellStyle name="_DEM-WP (C) Power Cost 2006GRC Order_Production Adj 4.37" xfId="3530"/>
    <cellStyle name="_DEM-WP (C) Power Cost 2006GRC Order_Production Adj 4.37 2" xfId="3531"/>
    <cellStyle name="_DEM-WP (C) Power Cost 2006GRC Order_Production Adj 4.37 2 2" xfId="3532"/>
    <cellStyle name="_DEM-WP (C) Power Cost 2006GRC Order_Production Adj 4.37 3" xfId="3533"/>
    <cellStyle name="_DEM-WP (C) Power Cost 2006GRC Order_Purchased Power Adj 4.03" xfId="3534"/>
    <cellStyle name="_DEM-WP (C) Power Cost 2006GRC Order_Purchased Power Adj 4.03 2" xfId="3535"/>
    <cellStyle name="_DEM-WP (C) Power Cost 2006GRC Order_Purchased Power Adj 4.03 2 2" xfId="3536"/>
    <cellStyle name="_DEM-WP (C) Power Cost 2006GRC Order_Purchased Power Adj 4.03 3" xfId="3537"/>
    <cellStyle name="_DEM-WP (C) Power Cost 2006GRC Order_Rebuttal Power Costs" xfId="809"/>
    <cellStyle name="_DEM-WP (C) Power Cost 2006GRC Order_Rebuttal Power Costs 2" xfId="3538"/>
    <cellStyle name="_DEM-WP (C) Power Cost 2006GRC Order_Rebuttal Power Costs 2 2" xfId="3539"/>
    <cellStyle name="_DEM-WP (C) Power Cost 2006GRC Order_Rebuttal Power Costs 3" xfId="3540"/>
    <cellStyle name="_DEM-WP (C) Power Cost 2006GRC Order_Rebuttal Power Costs_Adj Bench DR 3 for Initial Briefs (Electric)" xfId="810"/>
    <cellStyle name="_DEM-WP (C) Power Cost 2006GRC Order_Rebuttal Power Costs_Adj Bench DR 3 for Initial Briefs (Electric) 2" xfId="3541"/>
    <cellStyle name="_DEM-WP (C) Power Cost 2006GRC Order_Rebuttal Power Costs_Adj Bench DR 3 for Initial Briefs (Electric) 2 2" xfId="3542"/>
    <cellStyle name="_DEM-WP (C) Power Cost 2006GRC Order_Rebuttal Power Costs_Adj Bench DR 3 for Initial Briefs (Electric) 3" xfId="3543"/>
    <cellStyle name="_DEM-WP (C) Power Cost 2006GRC Order_Rebuttal Power Costs_Electric Rev Req Model (2009 GRC) Rebuttal" xfId="811"/>
    <cellStyle name="_DEM-WP (C) Power Cost 2006GRC Order_Rebuttal Power Costs_Electric Rev Req Model (2009 GRC) Rebuttal 2" xfId="3544"/>
    <cellStyle name="_DEM-WP (C) Power Cost 2006GRC Order_Rebuttal Power Costs_Electric Rev Req Model (2009 GRC) Rebuttal 2 2" xfId="3545"/>
    <cellStyle name="_DEM-WP (C) Power Cost 2006GRC Order_Rebuttal Power Costs_Electric Rev Req Model (2009 GRC) Rebuttal 3" xfId="3546"/>
    <cellStyle name="_DEM-WP (C) Power Cost 2006GRC Order_Rebuttal Power Costs_Electric Rev Req Model (2009 GRC) Rebuttal REmoval of New  WH Solar AdjustMI" xfId="812"/>
    <cellStyle name="_DEM-WP (C) Power Cost 2006GRC Order_Rebuttal Power Costs_Electric Rev Req Model (2009 GRC) Rebuttal REmoval of New  WH Solar AdjustMI 2" xfId="3547"/>
    <cellStyle name="_DEM-WP (C) Power Cost 2006GRC Order_Rebuttal Power Costs_Electric Rev Req Model (2009 GRC) Rebuttal REmoval of New  WH Solar AdjustMI 2 2" xfId="3548"/>
    <cellStyle name="_DEM-WP (C) Power Cost 2006GRC Order_Rebuttal Power Costs_Electric Rev Req Model (2009 GRC) Rebuttal REmoval of New  WH Solar AdjustMI 3" xfId="3549"/>
    <cellStyle name="_DEM-WP (C) Power Cost 2006GRC Order_Rebuttal Power Costs_Electric Rev Req Model (2009 GRC) Revised 01-18-2010" xfId="813"/>
    <cellStyle name="_DEM-WP (C) Power Cost 2006GRC Order_Rebuttal Power Costs_Electric Rev Req Model (2009 GRC) Revised 01-18-2010 2" xfId="3550"/>
    <cellStyle name="_DEM-WP (C) Power Cost 2006GRC Order_Rebuttal Power Costs_Electric Rev Req Model (2009 GRC) Revised 01-18-2010 2 2" xfId="3551"/>
    <cellStyle name="_DEM-WP (C) Power Cost 2006GRC Order_Rebuttal Power Costs_Electric Rev Req Model (2009 GRC) Revised 01-18-2010 3" xfId="3552"/>
    <cellStyle name="_DEM-WP (C) Power Cost 2006GRC Order_Rebuttal Power Costs_Final Order Electric EXHIBIT A-1" xfId="814"/>
    <cellStyle name="_DEM-WP (C) Power Cost 2006GRC Order_Rebuttal Power Costs_Final Order Electric EXHIBIT A-1 2" xfId="3553"/>
    <cellStyle name="_DEM-WP (C) Power Cost 2006GRC Order_Rebuttal Power Costs_Final Order Electric EXHIBIT A-1 2 2" xfId="3554"/>
    <cellStyle name="_DEM-WP (C) Power Cost 2006GRC Order_Rebuttal Power Costs_Final Order Electric EXHIBIT A-1 3" xfId="3555"/>
    <cellStyle name="_DEM-WP (C) Power Cost 2006GRC Order_ROR 5.02" xfId="3556"/>
    <cellStyle name="_DEM-WP (C) Power Cost 2006GRC Order_ROR 5.02 2" xfId="3557"/>
    <cellStyle name="_DEM-WP (C) Power Cost 2006GRC Order_ROR 5.02 2 2" xfId="3558"/>
    <cellStyle name="_DEM-WP (C) Power Cost 2006GRC Order_ROR 5.02 3" xfId="3559"/>
    <cellStyle name="_DEM-WP (C) Power Cost 2006GRC Order_Wind Integration 10GRC" xfId="3560"/>
    <cellStyle name="_DEM-WP (C) Power Cost 2006GRC Order_Wind Integration 10GRC 2" xfId="3561"/>
    <cellStyle name="_DEM-WP Revised (HC) Wild Horse 2006GRC" xfId="18"/>
    <cellStyle name="_DEM-WP Revised (HC) Wild Horse 2006GRC 2" xfId="3562"/>
    <cellStyle name="_DEM-WP Revised (HC) Wild Horse 2006GRC 2 2" xfId="3563"/>
    <cellStyle name="_DEM-WP Revised (HC) Wild Horse 2006GRC 3" xfId="3564"/>
    <cellStyle name="_DEM-WP Revised (HC) Wild Horse 2006GRC_16.37E Wild Horse Expansion DeferralRevwrkingfile SF" xfId="815"/>
    <cellStyle name="_DEM-WP Revised (HC) Wild Horse 2006GRC_16.37E Wild Horse Expansion DeferralRevwrkingfile SF 2" xfId="3565"/>
    <cellStyle name="_DEM-WP Revised (HC) Wild Horse 2006GRC_16.37E Wild Horse Expansion DeferralRevwrkingfile SF 2 2" xfId="3566"/>
    <cellStyle name="_DEM-WP Revised (HC) Wild Horse 2006GRC_16.37E Wild Horse Expansion DeferralRevwrkingfile SF 3" xfId="3567"/>
    <cellStyle name="_DEM-WP Revised (HC) Wild Horse 2006GRC_2009 GRC Compl Filing - Exhibit D" xfId="3568"/>
    <cellStyle name="_DEM-WP Revised (HC) Wild Horse 2006GRC_2009 GRC Compl Filing - Exhibit D 2" xfId="3569"/>
    <cellStyle name="_DEM-WP Revised (HC) Wild Horse 2006GRC_Adj Bench DR 3 for Initial Briefs (Electric)" xfId="816"/>
    <cellStyle name="_DEM-WP Revised (HC) Wild Horse 2006GRC_Adj Bench DR 3 for Initial Briefs (Electric) 2" xfId="3570"/>
    <cellStyle name="_DEM-WP Revised (HC) Wild Horse 2006GRC_Adj Bench DR 3 for Initial Briefs (Electric) 2 2" xfId="3571"/>
    <cellStyle name="_DEM-WP Revised (HC) Wild Horse 2006GRC_Adj Bench DR 3 for Initial Briefs (Electric) 3" xfId="3572"/>
    <cellStyle name="_DEM-WP Revised (HC) Wild Horse 2006GRC_Book2" xfId="817"/>
    <cellStyle name="_DEM-WP Revised (HC) Wild Horse 2006GRC_Book2 2" xfId="3573"/>
    <cellStyle name="_DEM-WP Revised (HC) Wild Horse 2006GRC_Book2 2 2" xfId="3574"/>
    <cellStyle name="_DEM-WP Revised (HC) Wild Horse 2006GRC_Book2 3" xfId="3575"/>
    <cellStyle name="_DEM-WP Revised (HC) Wild Horse 2006GRC_Book4" xfId="818"/>
    <cellStyle name="_DEM-WP Revised (HC) Wild Horse 2006GRC_Book4 2" xfId="3576"/>
    <cellStyle name="_DEM-WP Revised (HC) Wild Horse 2006GRC_Book4 2 2" xfId="3577"/>
    <cellStyle name="_DEM-WP Revised (HC) Wild Horse 2006GRC_Book4 3" xfId="3578"/>
    <cellStyle name="_DEM-WP Revised (HC) Wild Horse 2006GRC_Electric Rev Req Model (2009 GRC) " xfId="819"/>
    <cellStyle name="_DEM-WP Revised (HC) Wild Horse 2006GRC_Electric Rev Req Model (2009 GRC)  2" xfId="3579"/>
    <cellStyle name="_DEM-WP Revised (HC) Wild Horse 2006GRC_Electric Rev Req Model (2009 GRC)  2 2" xfId="3580"/>
    <cellStyle name="_DEM-WP Revised (HC) Wild Horse 2006GRC_Electric Rev Req Model (2009 GRC)  3" xfId="3581"/>
    <cellStyle name="_DEM-WP Revised (HC) Wild Horse 2006GRC_Electric Rev Req Model (2009 GRC) Rebuttal" xfId="820"/>
    <cellStyle name="_DEM-WP Revised (HC) Wild Horse 2006GRC_Electric Rev Req Model (2009 GRC) Rebuttal 2" xfId="3582"/>
    <cellStyle name="_DEM-WP Revised (HC) Wild Horse 2006GRC_Electric Rev Req Model (2009 GRC) Rebuttal 2 2" xfId="3583"/>
    <cellStyle name="_DEM-WP Revised (HC) Wild Horse 2006GRC_Electric Rev Req Model (2009 GRC) Rebuttal 3" xfId="3584"/>
    <cellStyle name="_DEM-WP Revised (HC) Wild Horse 2006GRC_Electric Rev Req Model (2009 GRC) Rebuttal REmoval of New  WH Solar AdjustMI" xfId="821"/>
    <cellStyle name="_DEM-WP Revised (HC) Wild Horse 2006GRC_Electric Rev Req Model (2009 GRC) Rebuttal REmoval of New  WH Solar AdjustMI 2" xfId="3585"/>
    <cellStyle name="_DEM-WP Revised (HC) Wild Horse 2006GRC_Electric Rev Req Model (2009 GRC) Rebuttal REmoval of New  WH Solar AdjustMI 2 2" xfId="3586"/>
    <cellStyle name="_DEM-WP Revised (HC) Wild Horse 2006GRC_Electric Rev Req Model (2009 GRC) Rebuttal REmoval of New  WH Solar AdjustMI 3" xfId="3587"/>
    <cellStyle name="_DEM-WP Revised (HC) Wild Horse 2006GRC_Electric Rev Req Model (2009 GRC) Revised 01-18-2010" xfId="822"/>
    <cellStyle name="_DEM-WP Revised (HC) Wild Horse 2006GRC_Electric Rev Req Model (2009 GRC) Revised 01-18-2010 2" xfId="3588"/>
    <cellStyle name="_DEM-WP Revised (HC) Wild Horse 2006GRC_Electric Rev Req Model (2009 GRC) Revised 01-18-2010 2 2" xfId="3589"/>
    <cellStyle name="_DEM-WP Revised (HC) Wild Horse 2006GRC_Electric Rev Req Model (2009 GRC) Revised 01-18-2010 3" xfId="3590"/>
    <cellStyle name="_DEM-WP Revised (HC) Wild Horse 2006GRC_Final Order Electric EXHIBIT A-1" xfId="823"/>
    <cellStyle name="_DEM-WP Revised (HC) Wild Horse 2006GRC_Final Order Electric EXHIBIT A-1 2" xfId="3591"/>
    <cellStyle name="_DEM-WP Revised (HC) Wild Horse 2006GRC_Final Order Electric EXHIBIT A-1 2 2" xfId="3592"/>
    <cellStyle name="_DEM-WP Revised (HC) Wild Horse 2006GRC_Final Order Electric EXHIBIT A-1 3" xfId="3593"/>
    <cellStyle name="_DEM-WP Revised (HC) Wild Horse 2006GRC_NIM Summary" xfId="3594"/>
    <cellStyle name="_DEM-WP Revised (HC) Wild Horse 2006GRC_NIM Summary 2" xfId="3595"/>
    <cellStyle name="_DEM-WP Revised (HC) Wild Horse 2006GRC_Power Costs - Comparison bx Rbtl-Staff-Jt-PC" xfId="824"/>
    <cellStyle name="_DEM-WP Revised (HC) Wild Horse 2006GRC_Power Costs - Comparison bx Rbtl-Staff-Jt-PC 2" xfId="3596"/>
    <cellStyle name="_DEM-WP Revised (HC) Wild Horse 2006GRC_Power Costs - Comparison bx Rbtl-Staff-Jt-PC 2 2" xfId="3597"/>
    <cellStyle name="_DEM-WP Revised (HC) Wild Horse 2006GRC_Power Costs - Comparison bx Rbtl-Staff-Jt-PC 3" xfId="3598"/>
    <cellStyle name="_DEM-WP Revised (HC) Wild Horse 2006GRC_Rebuttal Power Costs" xfId="825"/>
    <cellStyle name="_DEM-WP Revised (HC) Wild Horse 2006GRC_Rebuttal Power Costs 2" xfId="3599"/>
    <cellStyle name="_DEM-WP Revised (HC) Wild Horse 2006GRC_Rebuttal Power Costs 2 2" xfId="3600"/>
    <cellStyle name="_DEM-WP Revised (HC) Wild Horse 2006GRC_Rebuttal Power Costs 3" xfId="3601"/>
    <cellStyle name="_DEM-WP Revised (HC) Wild Horse 2006GRC_TENASKA REGULATORY ASSET" xfId="826"/>
    <cellStyle name="_DEM-WP Revised (HC) Wild Horse 2006GRC_TENASKA REGULATORY ASSET 2" xfId="3602"/>
    <cellStyle name="_DEM-WP Revised (HC) Wild Horse 2006GRC_TENASKA REGULATORY ASSET 2 2" xfId="3603"/>
    <cellStyle name="_DEM-WP Revised (HC) Wild Horse 2006GRC_TENASKA REGULATORY ASSET 3" xfId="3604"/>
    <cellStyle name="_DEM-WP(C) Colstrip FOR" xfId="827"/>
    <cellStyle name="_DEM-WP(C) Colstrip FOR 2" xfId="3605"/>
    <cellStyle name="_DEM-WP(C) Colstrip FOR 2 2" xfId="3606"/>
    <cellStyle name="_DEM-WP(C) Colstrip FOR 3" xfId="3607"/>
    <cellStyle name="_DEM-WP(C) Colstrip FOR_(C) WHE Proforma with ITC cash grant 10 Yr Amort_for rebuttal_120709" xfId="828"/>
    <cellStyle name="_DEM-WP(C) Colstrip FOR_(C) WHE Proforma with ITC cash grant 10 Yr Amort_for rebuttal_120709 2" xfId="3608"/>
    <cellStyle name="_DEM-WP(C) Colstrip FOR_(C) WHE Proforma with ITC cash grant 10 Yr Amort_for rebuttal_120709 2 2" xfId="3609"/>
    <cellStyle name="_DEM-WP(C) Colstrip FOR_(C) WHE Proforma with ITC cash grant 10 Yr Amort_for rebuttal_120709 3" xfId="3610"/>
    <cellStyle name="_DEM-WP(C) Colstrip FOR_16.07E Wild Horse Wind Expansionwrkingfile" xfId="829"/>
    <cellStyle name="_DEM-WP(C) Colstrip FOR_16.07E Wild Horse Wind Expansionwrkingfile 2" xfId="3611"/>
    <cellStyle name="_DEM-WP(C) Colstrip FOR_16.07E Wild Horse Wind Expansionwrkingfile 2 2" xfId="3612"/>
    <cellStyle name="_DEM-WP(C) Colstrip FOR_16.07E Wild Horse Wind Expansionwrkingfile 3" xfId="3613"/>
    <cellStyle name="_DEM-WP(C) Colstrip FOR_16.07E Wild Horse Wind Expansionwrkingfile SF" xfId="830"/>
    <cellStyle name="_DEM-WP(C) Colstrip FOR_16.07E Wild Horse Wind Expansionwrkingfile SF 2" xfId="3614"/>
    <cellStyle name="_DEM-WP(C) Colstrip FOR_16.07E Wild Horse Wind Expansionwrkingfile SF 2 2" xfId="3615"/>
    <cellStyle name="_DEM-WP(C) Colstrip FOR_16.07E Wild Horse Wind Expansionwrkingfile SF 3" xfId="3616"/>
    <cellStyle name="_DEM-WP(C) Colstrip FOR_16.37E Wild Horse Expansion DeferralRevwrkingfile SF" xfId="831"/>
    <cellStyle name="_DEM-WP(C) Colstrip FOR_16.37E Wild Horse Expansion DeferralRevwrkingfile SF 2" xfId="3617"/>
    <cellStyle name="_DEM-WP(C) Colstrip FOR_16.37E Wild Horse Expansion DeferralRevwrkingfile SF 2 2" xfId="3618"/>
    <cellStyle name="_DEM-WP(C) Colstrip FOR_16.37E Wild Horse Expansion DeferralRevwrkingfile SF 3" xfId="3619"/>
    <cellStyle name="_DEM-WP(C) Colstrip FOR_Adj Bench DR 3 for Initial Briefs (Electric)" xfId="832"/>
    <cellStyle name="_DEM-WP(C) Colstrip FOR_Adj Bench DR 3 for Initial Briefs (Electric) 2" xfId="3620"/>
    <cellStyle name="_DEM-WP(C) Colstrip FOR_Adj Bench DR 3 for Initial Briefs (Electric) 2 2" xfId="3621"/>
    <cellStyle name="_DEM-WP(C) Colstrip FOR_Adj Bench DR 3 for Initial Briefs (Electric) 3" xfId="3622"/>
    <cellStyle name="_DEM-WP(C) Colstrip FOR_Book2" xfId="833"/>
    <cellStyle name="_DEM-WP(C) Colstrip FOR_Book2 2" xfId="3623"/>
    <cellStyle name="_DEM-WP(C) Colstrip FOR_Book2 2 2" xfId="3624"/>
    <cellStyle name="_DEM-WP(C) Colstrip FOR_Book2 3" xfId="3625"/>
    <cellStyle name="_DEM-WP(C) Colstrip FOR_Book2_Adj Bench DR 3 for Initial Briefs (Electric)" xfId="834"/>
    <cellStyle name="_DEM-WP(C) Colstrip FOR_Book2_Adj Bench DR 3 for Initial Briefs (Electric) 2" xfId="3626"/>
    <cellStyle name="_DEM-WP(C) Colstrip FOR_Book2_Adj Bench DR 3 for Initial Briefs (Electric) 2 2" xfId="3627"/>
    <cellStyle name="_DEM-WP(C) Colstrip FOR_Book2_Adj Bench DR 3 for Initial Briefs (Electric) 3" xfId="3628"/>
    <cellStyle name="_DEM-WP(C) Colstrip FOR_Book2_Electric Rev Req Model (2009 GRC) Rebuttal" xfId="835"/>
    <cellStyle name="_DEM-WP(C) Colstrip FOR_Book2_Electric Rev Req Model (2009 GRC) Rebuttal 2" xfId="3629"/>
    <cellStyle name="_DEM-WP(C) Colstrip FOR_Book2_Electric Rev Req Model (2009 GRC) Rebuttal 2 2" xfId="3630"/>
    <cellStyle name="_DEM-WP(C) Colstrip FOR_Book2_Electric Rev Req Model (2009 GRC) Rebuttal 3" xfId="3631"/>
    <cellStyle name="_DEM-WP(C) Colstrip FOR_Book2_Electric Rev Req Model (2009 GRC) Rebuttal REmoval of New  WH Solar AdjustMI" xfId="836"/>
    <cellStyle name="_DEM-WP(C) Colstrip FOR_Book2_Electric Rev Req Model (2009 GRC) Rebuttal REmoval of New  WH Solar AdjustMI 2" xfId="3632"/>
    <cellStyle name="_DEM-WP(C) Colstrip FOR_Book2_Electric Rev Req Model (2009 GRC) Rebuttal REmoval of New  WH Solar AdjustMI 2 2" xfId="3633"/>
    <cellStyle name="_DEM-WP(C) Colstrip FOR_Book2_Electric Rev Req Model (2009 GRC) Rebuttal REmoval of New  WH Solar AdjustMI 3" xfId="3634"/>
    <cellStyle name="_DEM-WP(C) Colstrip FOR_Book2_Electric Rev Req Model (2009 GRC) Revised 01-18-2010" xfId="837"/>
    <cellStyle name="_DEM-WP(C) Colstrip FOR_Book2_Electric Rev Req Model (2009 GRC) Revised 01-18-2010 2" xfId="3635"/>
    <cellStyle name="_DEM-WP(C) Colstrip FOR_Book2_Electric Rev Req Model (2009 GRC) Revised 01-18-2010 2 2" xfId="3636"/>
    <cellStyle name="_DEM-WP(C) Colstrip FOR_Book2_Electric Rev Req Model (2009 GRC) Revised 01-18-2010 3" xfId="3637"/>
    <cellStyle name="_DEM-WP(C) Colstrip FOR_Book2_Final Order Electric EXHIBIT A-1" xfId="838"/>
    <cellStyle name="_DEM-WP(C) Colstrip FOR_Book2_Final Order Electric EXHIBIT A-1 2" xfId="3638"/>
    <cellStyle name="_DEM-WP(C) Colstrip FOR_Book2_Final Order Electric EXHIBIT A-1 2 2" xfId="3639"/>
    <cellStyle name="_DEM-WP(C) Colstrip FOR_Book2_Final Order Electric EXHIBIT A-1 3" xfId="3640"/>
    <cellStyle name="_DEM-WP(C) Colstrip FOR_Electric Rev Req Model (2009 GRC) Rebuttal" xfId="839"/>
    <cellStyle name="_DEM-WP(C) Colstrip FOR_Electric Rev Req Model (2009 GRC) Rebuttal 2" xfId="3641"/>
    <cellStyle name="_DEM-WP(C) Colstrip FOR_Electric Rev Req Model (2009 GRC) Rebuttal 2 2" xfId="3642"/>
    <cellStyle name="_DEM-WP(C) Colstrip FOR_Electric Rev Req Model (2009 GRC) Rebuttal 3" xfId="3643"/>
    <cellStyle name="_DEM-WP(C) Colstrip FOR_Electric Rev Req Model (2009 GRC) Rebuttal REmoval of New  WH Solar AdjustMI" xfId="840"/>
    <cellStyle name="_DEM-WP(C) Colstrip FOR_Electric Rev Req Model (2009 GRC) Rebuttal REmoval of New  WH Solar AdjustMI 2" xfId="3644"/>
    <cellStyle name="_DEM-WP(C) Colstrip FOR_Electric Rev Req Model (2009 GRC) Rebuttal REmoval of New  WH Solar AdjustMI 2 2" xfId="3645"/>
    <cellStyle name="_DEM-WP(C) Colstrip FOR_Electric Rev Req Model (2009 GRC) Rebuttal REmoval of New  WH Solar AdjustMI 3" xfId="3646"/>
    <cellStyle name="_DEM-WP(C) Colstrip FOR_Electric Rev Req Model (2009 GRC) Revised 01-18-2010" xfId="841"/>
    <cellStyle name="_DEM-WP(C) Colstrip FOR_Electric Rev Req Model (2009 GRC) Revised 01-18-2010 2" xfId="3647"/>
    <cellStyle name="_DEM-WP(C) Colstrip FOR_Electric Rev Req Model (2009 GRC) Revised 01-18-2010 2 2" xfId="3648"/>
    <cellStyle name="_DEM-WP(C) Colstrip FOR_Electric Rev Req Model (2009 GRC) Revised 01-18-2010 3" xfId="3649"/>
    <cellStyle name="_DEM-WP(C) Colstrip FOR_Final Order Electric EXHIBIT A-1" xfId="842"/>
    <cellStyle name="_DEM-WP(C) Colstrip FOR_Final Order Electric EXHIBIT A-1 2" xfId="3650"/>
    <cellStyle name="_DEM-WP(C) Colstrip FOR_Final Order Electric EXHIBIT A-1 2 2" xfId="3651"/>
    <cellStyle name="_DEM-WP(C) Colstrip FOR_Final Order Electric EXHIBIT A-1 3" xfId="3652"/>
    <cellStyle name="_DEM-WP(C) Colstrip FOR_Rebuttal Power Costs" xfId="843"/>
    <cellStyle name="_DEM-WP(C) Colstrip FOR_Rebuttal Power Costs 2" xfId="3653"/>
    <cellStyle name="_DEM-WP(C) Colstrip FOR_Rebuttal Power Costs 2 2" xfId="3654"/>
    <cellStyle name="_DEM-WP(C) Colstrip FOR_Rebuttal Power Costs 3" xfId="3655"/>
    <cellStyle name="_DEM-WP(C) Colstrip FOR_Rebuttal Power Costs_Adj Bench DR 3 for Initial Briefs (Electric)" xfId="844"/>
    <cellStyle name="_DEM-WP(C) Colstrip FOR_Rebuttal Power Costs_Adj Bench DR 3 for Initial Briefs (Electric) 2" xfId="3656"/>
    <cellStyle name="_DEM-WP(C) Colstrip FOR_Rebuttal Power Costs_Adj Bench DR 3 for Initial Briefs (Electric) 2 2" xfId="3657"/>
    <cellStyle name="_DEM-WP(C) Colstrip FOR_Rebuttal Power Costs_Adj Bench DR 3 for Initial Briefs (Electric) 3" xfId="3658"/>
    <cellStyle name="_DEM-WP(C) Colstrip FOR_Rebuttal Power Costs_Electric Rev Req Model (2009 GRC) Rebuttal" xfId="845"/>
    <cellStyle name="_DEM-WP(C) Colstrip FOR_Rebuttal Power Costs_Electric Rev Req Model (2009 GRC) Rebuttal 2" xfId="3659"/>
    <cellStyle name="_DEM-WP(C) Colstrip FOR_Rebuttal Power Costs_Electric Rev Req Model (2009 GRC) Rebuttal 2 2" xfId="3660"/>
    <cellStyle name="_DEM-WP(C) Colstrip FOR_Rebuttal Power Costs_Electric Rev Req Model (2009 GRC) Rebuttal 3" xfId="3661"/>
    <cellStyle name="_DEM-WP(C) Colstrip FOR_Rebuttal Power Costs_Electric Rev Req Model (2009 GRC) Rebuttal REmoval of New  WH Solar AdjustMI" xfId="846"/>
    <cellStyle name="_DEM-WP(C) Colstrip FOR_Rebuttal Power Costs_Electric Rev Req Model (2009 GRC) Rebuttal REmoval of New  WH Solar AdjustMI 2" xfId="3662"/>
    <cellStyle name="_DEM-WP(C) Colstrip FOR_Rebuttal Power Costs_Electric Rev Req Model (2009 GRC) Rebuttal REmoval of New  WH Solar AdjustMI 2 2" xfId="3663"/>
    <cellStyle name="_DEM-WP(C) Colstrip FOR_Rebuttal Power Costs_Electric Rev Req Model (2009 GRC) Rebuttal REmoval of New  WH Solar AdjustMI 3" xfId="3664"/>
    <cellStyle name="_DEM-WP(C) Colstrip FOR_Rebuttal Power Costs_Electric Rev Req Model (2009 GRC) Revised 01-18-2010" xfId="847"/>
    <cellStyle name="_DEM-WP(C) Colstrip FOR_Rebuttal Power Costs_Electric Rev Req Model (2009 GRC) Revised 01-18-2010 2" xfId="3665"/>
    <cellStyle name="_DEM-WP(C) Colstrip FOR_Rebuttal Power Costs_Electric Rev Req Model (2009 GRC) Revised 01-18-2010 2 2" xfId="3666"/>
    <cellStyle name="_DEM-WP(C) Colstrip FOR_Rebuttal Power Costs_Electric Rev Req Model (2009 GRC) Revised 01-18-2010 3" xfId="3667"/>
    <cellStyle name="_DEM-WP(C) Colstrip FOR_Rebuttal Power Costs_Final Order Electric EXHIBIT A-1" xfId="848"/>
    <cellStyle name="_DEM-WP(C) Colstrip FOR_Rebuttal Power Costs_Final Order Electric EXHIBIT A-1 2" xfId="3668"/>
    <cellStyle name="_DEM-WP(C) Colstrip FOR_Rebuttal Power Costs_Final Order Electric EXHIBIT A-1 2 2" xfId="3669"/>
    <cellStyle name="_DEM-WP(C) Colstrip FOR_Rebuttal Power Costs_Final Order Electric EXHIBIT A-1 3" xfId="3670"/>
    <cellStyle name="_DEM-WP(C) Colstrip FOR_TENASKA REGULATORY ASSET" xfId="849"/>
    <cellStyle name="_DEM-WP(C) Colstrip FOR_TENASKA REGULATORY ASSET 2" xfId="3671"/>
    <cellStyle name="_DEM-WP(C) Colstrip FOR_TENASKA REGULATORY ASSET 2 2" xfId="3672"/>
    <cellStyle name="_DEM-WP(C) Colstrip FOR_TENASKA REGULATORY ASSET 3" xfId="3673"/>
    <cellStyle name="_DEM-WP(C) Costs not in AURORA 2006GRC" xfId="19"/>
    <cellStyle name="_DEM-WP(C) Costs not in AURORA 2006GRC 2" xfId="850"/>
    <cellStyle name="_DEM-WP(C) Costs not in AURORA 2006GRC 2 2" xfId="3674"/>
    <cellStyle name="_DEM-WP(C) Costs not in AURORA 2006GRC 2 2 2" xfId="3675"/>
    <cellStyle name="_DEM-WP(C) Costs not in AURORA 2006GRC 2 3" xfId="3676"/>
    <cellStyle name="_DEM-WP(C) Costs not in AURORA 2006GRC 3" xfId="3677"/>
    <cellStyle name="_DEM-WP(C) Costs not in AURORA 2006GRC 3 2" xfId="3678"/>
    <cellStyle name="_DEM-WP(C) Costs not in AURORA 2006GRC 4" xfId="3679"/>
    <cellStyle name="_DEM-WP(C) Costs not in AURORA 2006GRC 4 2" xfId="3680"/>
    <cellStyle name="_DEM-WP(C) Costs not in AURORA 2006GRC_(C) WHE Proforma with ITC cash grant 10 Yr Amort_for deferral_102809" xfId="851"/>
    <cellStyle name="_DEM-WP(C) Costs not in AURORA 2006GRC_(C) WHE Proforma with ITC cash grant 10 Yr Amort_for deferral_102809 2" xfId="3681"/>
    <cellStyle name="_DEM-WP(C) Costs not in AURORA 2006GRC_(C) WHE Proforma with ITC cash grant 10 Yr Amort_for deferral_102809 2 2" xfId="3682"/>
    <cellStyle name="_DEM-WP(C) Costs not in AURORA 2006GRC_(C) WHE Proforma with ITC cash grant 10 Yr Amort_for deferral_102809 3" xfId="3683"/>
    <cellStyle name="_DEM-WP(C) Costs not in AURORA 2006GRC_(C) WHE Proforma with ITC cash grant 10 Yr Amort_for deferral_102809_16.07E Wild Horse Wind Expansionwrkingfile" xfId="852"/>
    <cellStyle name="_DEM-WP(C) Costs not in AURORA 2006GRC_(C) WHE Proforma with ITC cash grant 10 Yr Amort_for deferral_102809_16.07E Wild Horse Wind Expansionwrkingfile 2" xfId="3684"/>
    <cellStyle name="_DEM-WP(C) Costs not in AURORA 2006GRC_(C) WHE Proforma with ITC cash grant 10 Yr Amort_for deferral_102809_16.07E Wild Horse Wind Expansionwrkingfile 2 2" xfId="3685"/>
    <cellStyle name="_DEM-WP(C) Costs not in AURORA 2006GRC_(C) WHE Proforma with ITC cash grant 10 Yr Amort_for deferral_102809_16.07E Wild Horse Wind Expansionwrkingfile 3" xfId="3686"/>
    <cellStyle name="_DEM-WP(C) Costs not in AURORA 2006GRC_(C) WHE Proforma with ITC cash grant 10 Yr Amort_for deferral_102809_16.07E Wild Horse Wind Expansionwrkingfile SF" xfId="853"/>
    <cellStyle name="_DEM-WP(C) Costs not in AURORA 2006GRC_(C) WHE Proforma with ITC cash grant 10 Yr Amort_for deferral_102809_16.07E Wild Horse Wind Expansionwrkingfile SF 2" xfId="3687"/>
    <cellStyle name="_DEM-WP(C) Costs not in AURORA 2006GRC_(C) WHE Proforma with ITC cash grant 10 Yr Amort_for deferral_102809_16.07E Wild Horse Wind Expansionwrkingfile SF 2 2" xfId="3688"/>
    <cellStyle name="_DEM-WP(C) Costs not in AURORA 2006GRC_(C) WHE Proforma with ITC cash grant 10 Yr Amort_for deferral_102809_16.07E Wild Horse Wind Expansionwrkingfile SF 3" xfId="3689"/>
    <cellStyle name="_DEM-WP(C) Costs not in AURORA 2006GRC_(C) WHE Proforma with ITC cash grant 10 Yr Amort_for deferral_102809_16.37E Wild Horse Expansion DeferralRevwrkingfile SF" xfId="854"/>
    <cellStyle name="_DEM-WP(C) Costs not in AURORA 2006GRC_(C) WHE Proforma with ITC cash grant 10 Yr Amort_for deferral_102809_16.37E Wild Horse Expansion DeferralRevwrkingfile SF 2" xfId="3690"/>
    <cellStyle name="_DEM-WP(C) Costs not in AURORA 2006GRC_(C) WHE Proforma with ITC cash grant 10 Yr Amort_for deferral_102809_16.37E Wild Horse Expansion DeferralRevwrkingfile SF 2 2" xfId="3691"/>
    <cellStyle name="_DEM-WP(C) Costs not in AURORA 2006GRC_(C) WHE Proforma with ITC cash grant 10 Yr Amort_for deferral_102809_16.37E Wild Horse Expansion DeferralRevwrkingfile SF 3" xfId="3692"/>
    <cellStyle name="_DEM-WP(C) Costs not in AURORA 2006GRC_(C) WHE Proforma with ITC cash grant 10 Yr Amort_for rebuttal_120709" xfId="855"/>
    <cellStyle name="_DEM-WP(C) Costs not in AURORA 2006GRC_(C) WHE Proforma with ITC cash grant 10 Yr Amort_for rebuttal_120709 2" xfId="3693"/>
    <cellStyle name="_DEM-WP(C) Costs not in AURORA 2006GRC_(C) WHE Proforma with ITC cash grant 10 Yr Amort_for rebuttal_120709 2 2" xfId="3694"/>
    <cellStyle name="_DEM-WP(C) Costs not in AURORA 2006GRC_(C) WHE Proforma with ITC cash grant 10 Yr Amort_for rebuttal_120709 3" xfId="3695"/>
    <cellStyle name="_DEM-WP(C) Costs not in AURORA 2006GRC_04.07E Wild Horse Wind Expansion" xfId="856"/>
    <cellStyle name="_DEM-WP(C) Costs not in AURORA 2006GRC_04.07E Wild Horse Wind Expansion 2" xfId="3696"/>
    <cellStyle name="_DEM-WP(C) Costs not in AURORA 2006GRC_04.07E Wild Horse Wind Expansion 2 2" xfId="3697"/>
    <cellStyle name="_DEM-WP(C) Costs not in AURORA 2006GRC_04.07E Wild Horse Wind Expansion 3" xfId="3698"/>
    <cellStyle name="_DEM-WP(C) Costs not in AURORA 2006GRC_04.07E Wild Horse Wind Expansion_16.07E Wild Horse Wind Expansionwrkingfile" xfId="857"/>
    <cellStyle name="_DEM-WP(C) Costs not in AURORA 2006GRC_04.07E Wild Horse Wind Expansion_16.07E Wild Horse Wind Expansionwrkingfile 2" xfId="3699"/>
    <cellStyle name="_DEM-WP(C) Costs not in AURORA 2006GRC_04.07E Wild Horse Wind Expansion_16.07E Wild Horse Wind Expansionwrkingfile 2 2" xfId="3700"/>
    <cellStyle name="_DEM-WP(C) Costs not in AURORA 2006GRC_04.07E Wild Horse Wind Expansion_16.07E Wild Horse Wind Expansionwrkingfile 3" xfId="3701"/>
    <cellStyle name="_DEM-WP(C) Costs not in AURORA 2006GRC_04.07E Wild Horse Wind Expansion_16.07E Wild Horse Wind Expansionwrkingfile SF" xfId="858"/>
    <cellStyle name="_DEM-WP(C) Costs not in AURORA 2006GRC_04.07E Wild Horse Wind Expansion_16.07E Wild Horse Wind Expansionwrkingfile SF 2" xfId="3702"/>
    <cellStyle name="_DEM-WP(C) Costs not in AURORA 2006GRC_04.07E Wild Horse Wind Expansion_16.07E Wild Horse Wind Expansionwrkingfile SF 2 2" xfId="3703"/>
    <cellStyle name="_DEM-WP(C) Costs not in AURORA 2006GRC_04.07E Wild Horse Wind Expansion_16.07E Wild Horse Wind Expansionwrkingfile SF 3" xfId="3704"/>
    <cellStyle name="_DEM-WP(C) Costs not in AURORA 2006GRC_04.07E Wild Horse Wind Expansion_16.37E Wild Horse Expansion DeferralRevwrkingfile SF" xfId="859"/>
    <cellStyle name="_DEM-WP(C) Costs not in AURORA 2006GRC_04.07E Wild Horse Wind Expansion_16.37E Wild Horse Expansion DeferralRevwrkingfile SF 2" xfId="3705"/>
    <cellStyle name="_DEM-WP(C) Costs not in AURORA 2006GRC_04.07E Wild Horse Wind Expansion_16.37E Wild Horse Expansion DeferralRevwrkingfile SF 2 2" xfId="3706"/>
    <cellStyle name="_DEM-WP(C) Costs not in AURORA 2006GRC_04.07E Wild Horse Wind Expansion_16.37E Wild Horse Expansion DeferralRevwrkingfile SF 3" xfId="3707"/>
    <cellStyle name="_DEM-WP(C) Costs not in AURORA 2006GRC_16.07E Wild Horse Wind Expansionwrkingfile" xfId="860"/>
    <cellStyle name="_DEM-WP(C) Costs not in AURORA 2006GRC_16.07E Wild Horse Wind Expansionwrkingfile 2" xfId="3708"/>
    <cellStyle name="_DEM-WP(C) Costs not in AURORA 2006GRC_16.07E Wild Horse Wind Expansionwrkingfile 2 2" xfId="3709"/>
    <cellStyle name="_DEM-WP(C) Costs not in AURORA 2006GRC_16.07E Wild Horse Wind Expansionwrkingfile 3" xfId="3710"/>
    <cellStyle name="_DEM-WP(C) Costs not in AURORA 2006GRC_16.07E Wild Horse Wind Expansionwrkingfile SF" xfId="861"/>
    <cellStyle name="_DEM-WP(C) Costs not in AURORA 2006GRC_16.07E Wild Horse Wind Expansionwrkingfile SF 2" xfId="3711"/>
    <cellStyle name="_DEM-WP(C) Costs not in AURORA 2006GRC_16.07E Wild Horse Wind Expansionwrkingfile SF 2 2" xfId="3712"/>
    <cellStyle name="_DEM-WP(C) Costs not in AURORA 2006GRC_16.07E Wild Horse Wind Expansionwrkingfile SF 3" xfId="3713"/>
    <cellStyle name="_DEM-WP(C) Costs not in AURORA 2006GRC_16.37E Wild Horse Expansion DeferralRevwrkingfile SF" xfId="862"/>
    <cellStyle name="_DEM-WP(C) Costs not in AURORA 2006GRC_16.37E Wild Horse Expansion DeferralRevwrkingfile SF 2" xfId="3714"/>
    <cellStyle name="_DEM-WP(C) Costs not in AURORA 2006GRC_16.37E Wild Horse Expansion DeferralRevwrkingfile SF 2 2" xfId="3715"/>
    <cellStyle name="_DEM-WP(C) Costs not in AURORA 2006GRC_16.37E Wild Horse Expansion DeferralRevwrkingfile SF 3" xfId="3716"/>
    <cellStyle name="_DEM-WP(C) Costs not in AURORA 2006GRC_2009 GRC Compl Filing - Exhibit D" xfId="3717"/>
    <cellStyle name="_DEM-WP(C) Costs not in AURORA 2006GRC_2009 GRC Compl Filing - Exhibit D 2" xfId="3718"/>
    <cellStyle name="_DEM-WP(C) Costs not in AURORA 2006GRC_3.01 Income Statement" xfId="351"/>
    <cellStyle name="_DEM-WP(C) Costs not in AURORA 2006GRC_4 31 Regulatory Assets and Liabilities  7 06- Exhibit D" xfId="863"/>
    <cellStyle name="_DEM-WP(C) Costs not in AURORA 2006GRC_4 31 Regulatory Assets and Liabilities  7 06- Exhibit D 2" xfId="3719"/>
    <cellStyle name="_DEM-WP(C) Costs not in AURORA 2006GRC_4 31 Regulatory Assets and Liabilities  7 06- Exhibit D 2 2" xfId="3720"/>
    <cellStyle name="_DEM-WP(C) Costs not in AURORA 2006GRC_4 31 Regulatory Assets and Liabilities  7 06- Exhibit D 3" xfId="3721"/>
    <cellStyle name="_DEM-WP(C) Costs not in AURORA 2006GRC_4 31 Regulatory Assets and Liabilities  7 06- Exhibit D_NIM Summary" xfId="3722"/>
    <cellStyle name="_DEM-WP(C) Costs not in AURORA 2006GRC_4 31 Regulatory Assets and Liabilities  7 06- Exhibit D_NIM Summary 2" xfId="3723"/>
    <cellStyle name="_DEM-WP(C) Costs not in AURORA 2006GRC_4 32 Regulatory Assets and Liabilities  7 06- Exhibit D" xfId="864"/>
    <cellStyle name="_DEM-WP(C) Costs not in AURORA 2006GRC_4 32 Regulatory Assets and Liabilities  7 06- Exhibit D 2" xfId="3724"/>
    <cellStyle name="_DEM-WP(C) Costs not in AURORA 2006GRC_4 32 Regulatory Assets and Liabilities  7 06- Exhibit D 2 2" xfId="3725"/>
    <cellStyle name="_DEM-WP(C) Costs not in AURORA 2006GRC_4 32 Regulatory Assets and Liabilities  7 06- Exhibit D 3" xfId="3726"/>
    <cellStyle name="_DEM-WP(C) Costs not in AURORA 2006GRC_4 32 Regulatory Assets and Liabilities  7 06- Exhibit D_NIM Summary" xfId="3727"/>
    <cellStyle name="_DEM-WP(C) Costs not in AURORA 2006GRC_4 32 Regulatory Assets and Liabilities  7 06- Exhibit D_NIM Summary 2" xfId="3728"/>
    <cellStyle name="_DEM-WP(C) Costs not in AURORA 2006GRC_AURORA Total New" xfId="3729"/>
    <cellStyle name="_DEM-WP(C) Costs not in AURORA 2006GRC_AURORA Total New 2" xfId="3730"/>
    <cellStyle name="_DEM-WP(C) Costs not in AURORA 2006GRC_Book2" xfId="865"/>
    <cellStyle name="_DEM-WP(C) Costs not in AURORA 2006GRC_Book2 2" xfId="3731"/>
    <cellStyle name="_DEM-WP(C) Costs not in AURORA 2006GRC_Book2 2 2" xfId="3732"/>
    <cellStyle name="_DEM-WP(C) Costs not in AURORA 2006GRC_Book2 3" xfId="3733"/>
    <cellStyle name="_DEM-WP(C) Costs not in AURORA 2006GRC_Book2_Adj Bench DR 3 for Initial Briefs (Electric)" xfId="866"/>
    <cellStyle name="_DEM-WP(C) Costs not in AURORA 2006GRC_Book2_Adj Bench DR 3 for Initial Briefs (Electric) 2" xfId="3734"/>
    <cellStyle name="_DEM-WP(C) Costs not in AURORA 2006GRC_Book2_Adj Bench DR 3 for Initial Briefs (Electric) 2 2" xfId="3735"/>
    <cellStyle name="_DEM-WP(C) Costs not in AURORA 2006GRC_Book2_Adj Bench DR 3 for Initial Briefs (Electric) 3" xfId="3736"/>
    <cellStyle name="_DEM-WP(C) Costs not in AURORA 2006GRC_Book2_Electric Rev Req Model (2009 GRC) Rebuttal" xfId="867"/>
    <cellStyle name="_DEM-WP(C) Costs not in AURORA 2006GRC_Book2_Electric Rev Req Model (2009 GRC) Rebuttal 2" xfId="3737"/>
    <cellStyle name="_DEM-WP(C) Costs not in AURORA 2006GRC_Book2_Electric Rev Req Model (2009 GRC) Rebuttal 2 2" xfId="3738"/>
    <cellStyle name="_DEM-WP(C) Costs not in AURORA 2006GRC_Book2_Electric Rev Req Model (2009 GRC) Rebuttal 3" xfId="3739"/>
    <cellStyle name="_DEM-WP(C) Costs not in AURORA 2006GRC_Book2_Electric Rev Req Model (2009 GRC) Rebuttal REmoval of New  WH Solar AdjustMI" xfId="868"/>
    <cellStyle name="_DEM-WP(C) Costs not in AURORA 2006GRC_Book2_Electric Rev Req Model (2009 GRC) Rebuttal REmoval of New  WH Solar AdjustMI 2" xfId="3740"/>
    <cellStyle name="_DEM-WP(C) Costs not in AURORA 2006GRC_Book2_Electric Rev Req Model (2009 GRC) Rebuttal REmoval of New  WH Solar AdjustMI 2 2" xfId="3741"/>
    <cellStyle name="_DEM-WP(C) Costs not in AURORA 2006GRC_Book2_Electric Rev Req Model (2009 GRC) Rebuttal REmoval of New  WH Solar AdjustMI 3" xfId="3742"/>
    <cellStyle name="_DEM-WP(C) Costs not in AURORA 2006GRC_Book2_Electric Rev Req Model (2009 GRC) Revised 01-18-2010" xfId="869"/>
    <cellStyle name="_DEM-WP(C) Costs not in AURORA 2006GRC_Book2_Electric Rev Req Model (2009 GRC) Revised 01-18-2010 2" xfId="3743"/>
    <cellStyle name="_DEM-WP(C) Costs not in AURORA 2006GRC_Book2_Electric Rev Req Model (2009 GRC) Revised 01-18-2010 2 2" xfId="3744"/>
    <cellStyle name="_DEM-WP(C) Costs not in AURORA 2006GRC_Book2_Electric Rev Req Model (2009 GRC) Revised 01-18-2010 3" xfId="3745"/>
    <cellStyle name="_DEM-WP(C) Costs not in AURORA 2006GRC_Book2_Final Order Electric EXHIBIT A-1" xfId="870"/>
    <cellStyle name="_DEM-WP(C) Costs not in AURORA 2006GRC_Book2_Final Order Electric EXHIBIT A-1 2" xfId="3746"/>
    <cellStyle name="_DEM-WP(C) Costs not in AURORA 2006GRC_Book2_Final Order Electric EXHIBIT A-1 2 2" xfId="3747"/>
    <cellStyle name="_DEM-WP(C) Costs not in AURORA 2006GRC_Book2_Final Order Electric EXHIBIT A-1 3" xfId="3748"/>
    <cellStyle name="_DEM-WP(C) Costs not in AURORA 2006GRC_Book4" xfId="871"/>
    <cellStyle name="_DEM-WP(C) Costs not in AURORA 2006GRC_Book4 2" xfId="3749"/>
    <cellStyle name="_DEM-WP(C) Costs not in AURORA 2006GRC_Book4 2 2" xfId="3750"/>
    <cellStyle name="_DEM-WP(C) Costs not in AURORA 2006GRC_Book4 3" xfId="3751"/>
    <cellStyle name="_DEM-WP(C) Costs not in AURORA 2006GRC_Book9" xfId="872"/>
    <cellStyle name="_DEM-WP(C) Costs not in AURORA 2006GRC_Book9 2" xfId="3752"/>
    <cellStyle name="_DEM-WP(C) Costs not in AURORA 2006GRC_Book9 2 2" xfId="3753"/>
    <cellStyle name="_DEM-WP(C) Costs not in AURORA 2006GRC_Book9 3" xfId="3754"/>
    <cellStyle name="_DEM-WP(C) Costs not in AURORA 2006GRC_Electric COS Inputs" xfId="3755"/>
    <cellStyle name="_DEM-WP(C) Costs not in AURORA 2006GRC_Electric COS Inputs 2" xfId="3756"/>
    <cellStyle name="_DEM-WP(C) Costs not in AURORA 2006GRC_Electric COS Inputs 2 2" xfId="3757"/>
    <cellStyle name="_DEM-WP(C) Costs not in AURORA 2006GRC_Electric COS Inputs 2 2 2" xfId="3758"/>
    <cellStyle name="_DEM-WP(C) Costs not in AURORA 2006GRC_Electric COS Inputs 2 3" xfId="3759"/>
    <cellStyle name="_DEM-WP(C) Costs not in AURORA 2006GRC_Electric COS Inputs 2 3 2" xfId="3760"/>
    <cellStyle name="_DEM-WP(C) Costs not in AURORA 2006GRC_Electric COS Inputs 2 4" xfId="3761"/>
    <cellStyle name="_DEM-WP(C) Costs not in AURORA 2006GRC_Electric COS Inputs 2 4 2" xfId="3762"/>
    <cellStyle name="_DEM-WP(C) Costs not in AURORA 2006GRC_Electric COS Inputs 3" xfId="3763"/>
    <cellStyle name="_DEM-WP(C) Costs not in AURORA 2006GRC_Electric COS Inputs 3 2" xfId="3764"/>
    <cellStyle name="_DEM-WP(C) Costs not in AURORA 2006GRC_Electric COS Inputs 4" xfId="3765"/>
    <cellStyle name="_DEM-WP(C) Costs not in AURORA 2006GRC_Electric COS Inputs 4 2" xfId="3766"/>
    <cellStyle name="_DEM-WP(C) Costs not in AURORA 2006GRC_Electric COS Inputs 5" xfId="3767"/>
    <cellStyle name="_DEM-WP(C) Costs not in AURORA 2006GRC_NIM Summary" xfId="3768"/>
    <cellStyle name="_DEM-WP(C) Costs not in AURORA 2006GRC_NIM Summary 09GRC" xfId="3769"/>
    <cellStyle name="_DEM-WP(C) Costs not in AURORA 2006GRC_NIM Summary 09GRC 2" xfId="3770"/>
    <cellStyle name="_DEM-WP(C) Costs not in AURORA 2006GRC_NIM Summary 2" xfId="3771"/>
    <cellStyle name="_DEM-WP(C) Costs not in AURORA 2006GRC_NIM Summary 3" xfId="3772"/>
    <cellStyle name="_DEM-WP(C) Costs not in AURORA 2006GRC_NIM Summary 4" xfId="3773"/>
    <cellStyle name="_DEM-WP(C) Costs not in AURORA 2006GRC_NIM Summary 5" xfId="3774"/>
    <cellStyle name="_DEM-WP(C) Costs not in AURORA 2006GRC_NIM Summary 6" xfId="3775"/>
    <cellStyle name="_DEM-WP(C) Costs not in AURORA 2006GRC_NIM Summary 7" xfId="3776"/>
    <cellStyle name="_DEM-WP(C) Costs not in AURORA 2006GRC_NIM Summary 8" xfId="3777"/>
    <cellStyle name="_DEM-WP(C) Costs not in AURORA 2006GRC_NIM Summary 9" xfId="3778"/>
    <cellStyle name="_DEM-WP(C) Costs not in AURORA 2006GRC_PCA 9 -  Exhibit D April 2010 (3)" xfId="3779"/>
    <cellStyle name="_DEM-WP(C) Costs not in AURORA 2006GRC_PCA 9 -  Exhibit D April 2010 (3) 2" xfId="3780"/>
    <cellStyle name="_DEM-WP(C) Costs not in AURORA 2006GRC_Power Costs - Comparison bx Rbtl-Staff-Jt-PC" xfId="873"/>
    <cellStyle name="_DEM-WP(C) Costs not in AURORA 2006GRC_Power Costs - Comparison bx Rbtl-Staff-Jt-PC 2" xfId="3781"/>
    <cellStyle name="_DEM-WP(C) Costs not in AURORA 2006GRC_Power Costs - Comparison bx Rbtl-Staff-Jt-PC 2 2" xfId="3782"/>
    <cellStyle name="_DEM-WP(C) Costs not in AURORA 2006GRC_Power Costs - Comparison bx Rbtl-Staff-Jt-PC 3" xfId="3783"/>
    <cellStyle name="_DEM-WP(C) Costs not in AURORA 2006GRC_Power Costs - Comparison bx Rbtl-Staff-Jt-PC_Adj Bench DR 3 for Initial Briefs (Electric)" xfId="874"/>
    <cellStyle name="_DEM-WP(C) Costs not in AURORA 2006GRC_Power Costs - Comparison bx Rbtl-Staff-Jt-PC_Adj Bench DR 3 for Initial Briefs (Electric) 2" xfId="3784"/>
    <cellStyle name="_DEM-WP(C) Costs not in AURORA 2006GRC_Power Costs - Comparison bx Rbtl-Staff-Jt-PC_Adj Bench DR 3 for Initial Briefs (Electric) 2 2" xfId="3785"/>
    <cellStyle name="_DEM-WP(C) Costs not in AURORA 2006GRC_Power Costs - Comparison bx Rbtl-Staff-Jt-PC_Adj Bench DR 3 for Initial Briefs (Electric) 3" xfId="3786"/>
    <cellStyle name="_DEM-WP(C) Costs not in AURORA 2006GRC_Power Costs - Comparison bx Rbtl-Staff-Jt-PC_Electric Rev Req Model (2009 GRC) Rebuttal" xfId="875"/>
    <cellStyle name="_DEM-WP(C) Costs not in AURORA 2006GRC_Power Costs - Comparison bx Rbtl-Staff-Jt-PC_Electric Rev Req Model (2009 GRC) Rebuttal 2" xfId="3787"/>
    <cellStyle name="_DEM-WP(C) Costs not in AURORA 2006GRC_Power Costs - Comparison bx Rbtl-Staff-Jt-PC_Electric Rev Req Model (2009 GRC) Rebuttal 2 2" xfId="3788"/>
    <cellStyle name="_DEM-WP(C) Costs not in AURORA 2006GRC_Power Costs - Comparison bx Rbtl-Staff-Jt-PC_Electric Rev Req Model (2009 GRC) Rebuttal 3" xfId="3789"/>
    <cellStyle name="_DEM-WP(C) Costs not in AURORA 2006GRC_Power Costs - Comparison bx Rbtl-Staff-Jt-PC_Electric Rev Req Model (2009 GRC) Rebuttal REmoval of New  WH Solar AdjustMI" xfId="876"/>
    <cellStyle name="_DEM-WP(C) Costs not in AURORA 2006GRC_Power Costs - Comparison bx Rbtl-Staff-Jt-PC_Electric Rev Req Model (2009 GRC) Rebuttal REmoval of New  WH Solar AdjustMI 2" xfId="3790"/>
    <cellStyle name="_DEM-WP(C) Costs not in AURORA 2006GRC_Power Costs - Comparison bx Rbtl-Staff-Jt-PC_Electric Rev Req Model (2009 GRC) Rebuttal REmoval of New  WH Solar AdjustMI 2 2" xfId="3791"/>
    <cellStyle name="_DEM-WP(C) Costs not in AURORA 2006GRC_Power Costs - Comparison bx Rbtl-Staff-Jt-PC_Electric Rev Req Model (2009 GRC) Rebuttal REmoval of New  WH Solar AdjustMI 3" xfId="3792"/>
    <cellStyle name="_DEM-WP(C) Costs not in AURORA 2006GRC_Power Costs - Comparison bx Rbtl-Staff-Jt-PC_Electric Rev Req Model (2009 GRC) Revised 01-18-2010" xfId="877"/>
    <cellStyle name="_DEM-WP(C) Costs not in AURORA 2006GRC_Power Costs - Comparison bx Rbtl-Staff-Jt-PC_Electric Rev Req Model (2009 GRC) Revised 01-18-2010 2" xfId="3793"/>
    <cellStyle name="_DEM-WP(C) Costs not in AURORA 2006GRC_Power Costs - Comparison bx Rbtl-Staff-Jt-PC_Electric Rev Req Model (2009 GRC) Revised 01-18-2010 2 2" xfId="3794"/>
    <cellStyle name="_DEM-WP(C) Costs not in AURORA 2006GRC_Power Costs - Comparison bx Rbtl-Staff-Jt-PC_Electric Rev Req Model (2009 GRC) Revised 01-18-2010 3" xfId="3795"/>
    <cellStyle name="_DEM-WP(C) Costs not in AURORA 2006GRC_Power Costs - Comparison bx Rbtl-Staff-Jt-PC_Final Order Electric EXHIBIT A-1" xfId="878"/>
    <cellStyle name="_DEM-WP(C) Costs not in AURORA 2006GRC_Power Costs - Comparison bx Rbtl-Staff-Jt-PC_Final Order Electric EXHIBIT A-1 2" xfId="3796"/>
    <cellStyle name="_DEM-WP(C) Costs not in AURORA 2006GRC_Power Costs - Comparison bx Rbtl-Staff-Jt-PC_Final Order Electric EXHIBIT A-1 2 2" xfId="3797"/>
    <cellStyle name="_DEM-WP(C) Costs not in AURORA 2006GRC_Power Costs - Comparison bx Rbtl-Staff-Jt-PC_Final Order Electric EXHIBIT A-1 3" xfId="3798"/>
    <cellStyle name="_DEM-WP(C) Costs not in AURORA 2006GRC_Production Adj 4.37" xfId="3799"/>
    <cellStyle name="_DEM-WP(C) Costs not in AURORA 2006GRC_Production Adj 4.37 2" xfId="3800"/>
    <cellStyle name="_DEM-WP(C) Costs not in AURORA 2006GRC_Production Adj 4.37 2 2" xfId="3801"/>
    <cellStyle name="_DEM-WP(C) Costs not in AURORA 2006GRC_Production Adj 4.37 3" xfId="3802"/>
    <cellStyle name="_DEM-WP(C) Costs not in AURORA 2006GRC_Purchased Power Adj 4.03" xfId="3803"/>
    <cellStyle name="_DEM-WP(C) Costs not in AURORA 2006GRC_Purchased Power Adj 4.03 2" xfId="3804"/>
    <cellStyle name="_DEM-WP(C) Costs not in AURORA 2006GRC_Purchased Power Adj 4.03 2 2" xfId="3805"/>
    <cellStyle name="_DEM-WP(C) Costs not in AURORA 2006GRC_Purchased Power Adj 4.03 3" xfId="3806"/>
    <cellStyle name="_DEM-WP(C) Costs not in AURORA 2006GRC_Rebuttal Power Costs" xfId="879"/>
    <cellStyle name="_DEM-WP(C) Costs not in AURORA 2006GRC_Rebuttal Power Costs 2" xfId="3807"/>
    <cellStyle name="_DEM-WP(C) Costs not in AURORA 2006GRC_Rebuttal Power Costs 2 2" xfId="3808"/>
    <cellStyle name="_DEM-WP(C) Costs not in AURORA 2006GRC_Rebuttal Power Costs 3" xfId="3809"/>
    <cellStyle name="_DEM-WP(C) Costs not in AURORA 2006GRC_Rebuttal Power Costs_Adj Bench DR 3 for Initial Briefs (Electric)" xfId="880"/>
    <cellStyle name="_DEM-WP(C) Costs not in AURORA 2006GRC_Rebuttal Power Costs_Adj Bench DR 3 for Initial Briefs (Electric) 2" xfId="3810"/>
    <cellStyle name="_DEM-WP(C) Costs not in AURORA 2006GRC_Rebuttal Power Costs_Adj Bench DR 3 for Initial Briefs (Electric) 2 2" xfId="3811"/>
    <cellStyle name="_DEM-WP(C) Costs not in AURORA 2006GRC_Rebuttal Power Costs_Adj Bench DR 3 for Initial Briefs (Electric) 3" xfId="3812"/>
    <cellStyle name="_DEM-WP(C) Costs not in AURORA 2006GRC_Rebuttal Power Costs_Electric Rev Req Model (2009 GRC) Rebuttal" xfId="881"/>
    <cellStyle name="_DEM-WP(C) Costs not in AURORA 2006GRC_Rebuttal Power Costs_Electric Rev Req Model (2009 GRC) Rebuttal 2" xfId="3813"/>
    <cellStyle name="_DEM-WP(C) Costs not in AURORA 2006GRC_Rebuttal Power Costs_Electric Rev Req Model (2009 GRC) Rebuttal 2 2" xfId="3814"/>
    <cellStyle name="_DEM-WP(C) Costs not in AURORA 2006GRC_Rebuttal Power Costs_Electric Rev Req Model (2009 GRC) Rebuttal 3" xfId="3815"/>
    <cellStyle name="_DEM-WP(C) Costs not in AURORA 2006GRC_Rebuttal Power Costs_Electric Rev Req Model (2009 GRC) Rebuttal REmoval of New  WH Solar AdjustMI" xfId="882"/>
    <cellStyle name="_DEM-WP(C) Costs not in AURORA 2006GRC_Rebuttal Power Costs_Electric Rev Req Model (2009 GRC) Rebuttal REmoval of New  WH Solar AdjustMI 2" xfId="3816"/>
    <cellStyle name="_DEM-WP(C) Costs not in AURORA 2006GRC_Rebuttal Power Costs_Electric Rev Req Model (2009 GRC) Rebuttal REmoval of New  WH Solar AdjustMI 2 2" xfId="3817"/>
    <cellStyle name="_DEM-WP(C) Costs not in AURORA 2006GRC_Rebuttal Power Costs_Electric Rev Req Model (2009 GRC) Rebuttal REmoval of New  WH Solar AdjustMI 3" xfId="3818"/>
    <cellStyle name="_DEM-WP(C) Costs not in AURORA 2006GRC_Rebuttal Power Costs_Electric Rev Req Model (2009 GRC) Revised 01-18-2010" xfId="883"/>
    <cellStyle name="_DEM-WP(C) Costs not in AURORA 2006GRC_Rebuttal Power Costs_Electric Rev Req Model (2009 GRC) Revised 01-18-2010 2" xfId="3819"/>
    <cellStyle name="_DEM-WP(C) Costs not in AURORA 2006GRC_Rebuttal Power Costs_Electric Rev Req Model (2009 GRC) Revised 01-18-2010 2 2" xfId="3820"/>
    <cellStyle name="_DEM-WP(C) Costs not in AURORA 2006GRC_Rebuttal Power Costs_Electric Rev Req Model (2009 GRC) Revised 01-18-2010 3" xfId="3821"/>
    <cellStyle name="_DEM-WP(C) Costs not in AURORA 2006GRC_Rebuttal Power Costs_Final Order Electric EXHIBIT A-1" xfId="884"/>
    <cellStyle name="_DEM-WP(C) Costs not in AURORA 2006GRC_Rebuttal Power Costs_Final Order Electric EXHIBIT A-1 2" xfId="3822"/>
    <cellStyle name="_DEM-WP(C) Costs not in AURORA 2006GRC_Rebuttal Power Costs_Final Order Electric EXHIBIT A-1 2 2" xfId="3823"/>
    <cellStyle name="_DEM-WP(C) Costs not in AURORA 2006GRC_Rebuttal Power Costs_Final Order Electric EXHIBIT A-1 3" xfId="3824"/>
    <cellStyle name="_DEM-WP(C) Costs not in AURORA 2006GRC_ROR 5.02" xfId="3825"/>
    <cellStyle name="_DEM-WP(C) Costs not in AURORA 2006GRC_ROR 5.02 2" xfId="3826"/>
    <cellStyle name="_DEM-WP(C) Costs not in AURORA 2006GRC_ROR 5.02 2 2" xfId="3827"/>
    <cellStyle name="_DEM-WP(C) Costs not in AURORA 2006GRC_ROR 5.02 3" xfId="3828"/>
    <cellStyle name="_DEM-WP(C) Costs not in AURORA 2006GRC_Transmission Workbook for May BOD" xfId="3829"/>
    <cellStyle name="_DEM-WP(C) Costs not in AURORA 2006GRC_Transmission Workbook for May BOD 2" xfId="3830"/>
    <cellStyle name="_DEM-WP(C) Costs not in AURORA 2006GRC_Wind Integration 10GRC" xfId="3831"/>
    <cellStyle name="_DEM-WP(C) Costs not in AURORA 2006GRC_Wind Integration 10GRC 2" xfId="3832"/>
    <cellStyle name="_DEM-WP(C) Costs not in AURORA 2007GRC" xfId="20"/>
    <cellStyle name="_DEM-WP(C) Costs not in AURORA 2007GRC 2" xfId="3833"/>
    <cellStyle name="_DEM-WP(C) Costs not in AURORA 2007GRC 2 2" xfId="3834"/>
    <cellStyle name="_DEM-WP(C) Costs not in AURORA 2007GRC 3" xfId="3835"/>
    <cellStyle name="_DEM-WP(C) Costs not in AURORA 2007GRC Update" xfId="3836"/>
    <cellStyle name="_DEM-WP(C) Costs not in AURORA 2007GRC Update 2" xfId="3837"/>
    <cellStyle name="_DEM-WP(C) Costs not in AURORA 2007GRC Update_NIM Summary" xfId="3838"/>
    <cellStyle name="_DEM-WP(C) Costs not in AURORA 2007GRC Update_NIM Summary 2" xfId="3839"/>
    <cellStyle name="_DEM-WP(C) Costs not in AURORA 2007GRC_16.37E Wild Horse Expansion DeferralRevwrkingfile SF" xfId="885"/>
    <cellStyle name="_DEM-WP(C) Costs not in AURORA 2007GRC_16.37E Wild Horse Expansion DeferralRevwrkingfile SF 2" xfId="3840"/>
    <cellStyle name="_DEM-WP(C) Costs not in AURORA 2007GRC_16.37E Wild Horse Expansion DeferralRevwrkingfile SF 2 2" xfId="3841"/>
    <cellStyle name="_DEM-WP(C) Costs not in AURORA 2007GRC_16.37E Wild Horse Expansion DeferralRevwrkingfile SF 3" xfId="3842"/>
    <cellStyle name="_DEM-WP(C) Costs not in AURORA 2007GRC_2009 GRC Compl Filing - Exhibit D" xfId="3843"/>
    <cellStyle name="_DEM-WP(C) Costs not in AURORA 2007GRC_2009 GRC Compl Filing - Exhibit D 2" xfId="3844"/>
    <cellStyle name="_DEM-WP(C) Costs not in AURORA 2007GRC_Adj Bench DR 3 for Initial Briefs (Electric)" xfId="886"/>
    <cellStyle name="_DEM-WP(C) Costs not in AURORA 2007GRC_Adj Bench DR 3 for Initial Briefs (Electric) 2" xfId="3845"/>
    <cellStyle name="_DEM-WP(C) Costs not in AURORA 2007GRC_Adj Bench DR 3 for Initial Briefs (Electric) 2 2" xfId="3846"/>
    <cellStyle name="_DEM-WP(C) Costs not in AURORA 2007GRC_Adj Bench DR 3 for Initial Briefs (Electric) 3" xfId="3847"/>
    <cellStyle name="_DEM-WP(C) Costs not in AURORA 2007GRC_Book2" xfId="887"/>
    <cellStyle name="_DEM-WP(C) Costs not in AURORA 2007GRC_Book2 2" xfId="3848"/>
    <cellStyle name="_DEM-WP(C) Costs not in AURORA 2007GRC_Book2 2 2" xfId="3849"/>
    <cellStyle name="_DEM-WP(C) Costs not in AURORA 2007GRC_Book2 3" xfId="3850"/>
    <cellStyle name="_DEM-WP(C) Costs not in AURORA 2007GRC_Book4" xfId="888"/>
    <cellStyle name="_DEM-WP(C) Costs not in AURORA 2007GRC_Book4 2" xfId="3851"/>
    <cellStyle name="_DEM-WP(C) Costs not in AURORA 2007GRC_Book4 2 2" xfId="3852"/>
    <cellStyle name="_DEM-WP(C) Costs not in AURORA 2007GRC_Book4 3" xfId="3853"/>
    <cellStyle name="_DEM-WP(C) Costs not in AURORA 2007GRC_Electric Rev Req Model (2009 GRC) " xfId="889"/>
    <cellStyle name="_DEM-WP(C) Costs not in AURORA 2007GRC_Electric Rev Req Model (2009 GRC)  2" xfId="3854"/>
    <cellStyle name="_DEM-WP(C) Costs not in AURORA 2007GRC_Electric Rev Req Model (2009 GRC)  2 2" xfId="3855"/>
    <cellStyle name="_DEM-WP(C) Costs not in AURORA 2007GRC_Electric Rev Req Model (2009 GRC)  3" xfId="3856"/>
    <cellStyle name="_DEM-WP(C) Costs not in AURORA 2007GRC_Electric Rev Req Model (2009 GRC) Rebuttal" xfId="890"/>
    <cellStyle name="_DEM-WP(C) Costs not in AURORA 2007GRC_Electric Rev Req Model (2009 GRC) Rebuttal 2" xfId="3857"/>
    <cellStyle name="_DEM-WP(C) Costs not in AURORA 2007GRC_Electric Rev Req Model (2009 GRC) Rebuttal 2 2" xfId="3858"/>
    <cellStyle name="_DEM-WP(C) Costs not in AURORA 2007GRC_Electric Rev Req Model (2009 GRC) Rebuttal 3" xfId="3859"/>
    <cellStyle name="_DEM-WP(C) Costs not in AURORA 2007GRC_Electric Rev Req Model (2009 GRC) Rebuttal REmoval of New  WH Solar AdjustMI" xfId="891"/>
    <cellStyle name="_DEM-WP(C) Costs not in AURORA 2007GRC_Electric Rev Req Model (2009 GRC) Rebuttal REmoval of New  WH Solar AdjustMI 2" xfId="3860"/>
    <cellStyle name="_DEM-WP(C) Costs not in AURORA 2007GRC_Electric Rev Req Model (2009 GRC) Rebuttal REmoval of New  WH Solar AdjustMI 2 2" xfId="3861"/>
    <cellStyle name="_DEM-WP(C) Costs not in AURORA 2007GRC_Electric Rev Req Model (2009 GRC) Rebuttal REmoval of New  WH Solar AdjustMI 3" xfId="3862"/>
    <cellStyle name="_DEM-WP(C) Costs not in AURORA 2007GRC_Electric Rev Req Model (2009 GRC) Revised 01-18-2010" xfId="892"/>
    <cellStyle name="_DEM-WP(C) Costs not in AURORA 2007GRC_Electric Rev Req Model (2009 GRC) Revised 01-18-2010 2" xfId="3863"/>
    <cellStyle name="_DEM-WP(C) Costs not in AURORA 2007GRC_Electric Rev Req Model (2009 GRC) Revised 01-18-2010 2 2" xfId="3864"/>
    <cellStyle name="_DEM-WP(C) Costs not in AURORA 2007GRC_Electric Rev Req Model (2009 GRC) Revised 01-18-2010 3" xfId="3865"/>
    <cellStyle name="_DEM-WP(C) Costs not in AURORA 2007GRC_Final Order Electric EXHIBIT A-1" xfId="893"/>
    <cellStyle name="_DEM-WP(C) Costs not in AURORA 2007GRC_Final Order Electric EXHIBIT A-1 2" xfId="3866"/>
    <cellStyle name="_DEM-WP(C) Costs not in AURORA 2007GRC_Final Order Electric EXHIBIT A-1 2 2" xfId="3867"/>
    <cellStyle name="_DEM-WP(C) Costs not in AURORA 2007GRC_Final Order Electric EXHIBIT A-1 3" xfId="3868"/>
    <cellStyle name="_DEM-WP(C) Costs not in AURORA 2007GRC_NIM Summary" xfId="3869"/>
    <cellStyle name="_DEM-WP(C) Costs not in AURORA 2007GRC_NIM Summary 2" xfId="3870"/>
    <cellStyle name="_DEM-WP(C) Costs not in AURORA 2007GRC_Power Costs - Comparison bx Rbtl-Staff-Jt-PC" xfId="894"/>
    <cellStyle name="_DEM-WP(C) Costs not in AURORA 2007GRC_Power Costs - Comparison bx Rbtl-Staff-Jt-PC 2" xfId="3871"/>
    <cellStyle name="_DEM-WP(C) Costs not in AURORA 2007GRC_Power Costs - Comparison bx Rbtl-Staff-Jt-PC 2 2" xfId="3872"/>
    <cellStyle name="_DEM-WP(C) Costs not in AURORA 2007GRC_Power Costs - Comparison bx Rbtl-Staff-Jt-PC 3" xfId="3873"/>
    <cellStyle name="_DEM-WP(C) Costs not in AURORA 2007GRC_Rebuttal Power Costs" xfId="895"/>
    <cellStyle name="_DEM-WP(C) Costs not in AURORA 2007GRC_Rebuttal Power Costs 2" xfId="3874"/>
    <cellStyle name="_DEM-WP(C) Costs not in AURORA 2007GRC_Rebuttal Power Costs 2 2" xfId="3875"/>
    <cellStyle name="_DEM-WP(C) Costs not in AURORA 2007GRC_Rebuttal Power Costs 3" xfId="3876"/>
    <cellStyle name="_DEM-WP(C) Costs not in AURORA 2007GRC_TENASKA REGULATORY ASSET" xfId="896"/>
    <cellStyle name="_DEM-WP(C) Costs not in AURORA 2007GRC_TENASKA REGULATORY ASSET 2" xfId="3877"/>
    <cellStyle name="_DEM-WP(C) Costs not in AURORA 2007GRC_TENASKA REGULATORY ASSET 2 2" xfId="3878"/>
    <cellStyle name="_DEM-WP(C) Costs not in AURORA 2007GRC_TENASKA REGULATORY ASSET 3" xfId="3879"/>
    <cellStyle name="_DEM-WP(C) Costs not in AURORA 2007PCORC" xfId="3880"/>
    <cellStyle name="_DEM-WP(C) Costs not in AURORA 2007PCORC 2" xfId="3881"/>
    <cellStyle name="_DEM-WP(C) Costs not in AURORA 2007PCORC_NIM Summary" xfId="3882"/>
    <cellStyle name="_DEM-WP(C) Costs not in AURORA 2007PCORC_NIM Summary 2" xfId="3883"/>
    <cellStyle name="_DEM-WP(C) Costs not in AURORA 2007PCORC-5.07Update" xfId="21"/>
    <cellStyle name="_DEM-WP(C) Costs not in AURORA 2007PCORC-5.07Update 2" xfId="3884"/>
    <cellStyle name="_DEM-WP(C) Costs not in AURORA 2007PCORC-5.07Update 2 2" xfId="3885"/>
    <cellStyle name="_DEM-WP(C) Costs not in AURORA 2007PCORC-5.07Update 3" xfId="3886"/>
    <cellStyle name="_DEM-WP(C) Costs not in AURORA 2007PCORC-5.07Update_16.37E Wild Horse Expansion DeferralRevwrkingfile SF" xfId="897"/>
    <cellStyle name="_DEM-WP(C) Costs not in AURORA 2007PCORC-5.07Update_16.37E Wild Horse Expansion DeferralRevwrkingfile SF 2" xfId="3887"/>
    <cellStyle name="_DEM-WP(C) Costs not in AURORA 2007PCORC-5.07Update_16.37E Wild Horse Expansion DeferralRevwrkingfile SF 2 2" xfId="3888"/>
    <cellStyle name="_DEM-WP(C) Costs not in AURORA 2007PCORC-5.07Update_16.37E Wild Horse Expansion DeferralRevwrkingfile SF 3" xfId="3889"/>
    <cellStyle name="_DEM-WP(C) Costs not in AURORA 2007PCORC-5.07Update_2009 GRC Compl Filing - Exhibit D" xfId="3890"/>
    <cellStyle name="_DEM-WP(C) Costs not in AURORA 2007PCORC-5.07Update_2009 GRC Compl Filing - Exhibit D 2" xfId="3891"/>
    <cellStyle name="_DEM-WP(C) Costs not in AURORA 2007PCORC-5.07Update_Adj Bench DR 3 for Initial Briefs (Electric)" xfId="898"/>
    <cellStyle name="_DEM-WP(C) Costs not in AURORA 2007PCORC-5.07Update_Adj Bench DR 3 for Initial Briefs (Electric) 2" xfId="3892"/>
    <cellStyle name="_DEM-WP(C) Costs not in AURORA 2007PCORC-5.07Update_Adj Bench DR 3 for Initial Briefs (Electric) 2 2" xfId="3893"/>
    <cellStyle name="_DEM-WP(C) Costs not in AURORA 2007PCORC-5.07Update_Adj Bench DR 3 for Initial Briefs (Electric) 3" xfId="3894"/>
    <cellStyle name="_DEM-WP(C) Costs not in AURORA 2007PCORC-5.07Update_Book2" xfId="899"/>
    <cellStyle name="_DEM-WP(C) Costs not in AURORA 2007PCORC-5.07Update_Book2 2" xfId="3895"/>
    <cellStyle name="_DEM-WP(C) Costs not in AURORA 2007PCORC-5.07Update_Book2 2 2" xfId="3896"/>
    <cellStyle name="_DEM-WP(C) Costs not in AURORA 2007PCORC-5.07Update_Book2 3" xfId="3897"/>
    <cellStyle name="_DEM-WP(C) Costs not in AURORA 2007PCORC-5.07Update_Book4" xfId="900"/>
    <cellStyle name="_DEM-WP(C) Costs not in AURORA 2007PCORC-5.07Update_Book4 2" xfId="3898"/>
    <cellStyle name="_DEM-WP(C) Costs not in AURORA 2007PCORC-5.07Update_Book4 2 2" xfId="3899"/>
    <cellStyle name="_DEM-WP(C) Costs not in AURORA 2007PCORC-5.07Update_Book4 3" xfId="3900"/>
    <cellStyle name="_DEM-WP(C) Costs not in AURORA 2007PCORC-5.07Update_DEM-WP(C) Production O&amp;M 2009GRC Rebuttal" xfId="901"/>
    <cellStyle name="_DEM-WP(C) Costs not in AURORA 2007PCORC-5.07Update_DEM-WP(C) Production O&amp;M 2009GRC Rebuttal 2" xfId="3901"/>
    <cellStyle name="_DEM-WP(C) Costs not in AURORA 2007PCORC-5.07Update_DEM-WP(C) Production O&amp;M 2009GRC Rebuttal 2 2" xfId="3902"/>
    <cellStyle name="_DEM-WP(C) Costs not in AURORA 2007PCORC-5.07Update_DEM-WP(C) Production O&amp;M 2009GRC Rebuttal 3" xfId="3903"/>
    <cellStyle name="_DEM-WP(C) Costs not in AURORA 2007PCORC-5.07Update_DEM-WP(C) Production O&amp;M 2009GRC Rebuttal_Adj Bench DR 3 for Initial Briefs (Electric)" xfId="902"/>
    <cellStyle name="_DEM-WP(C) Costs not in AURORA 2007PCORC-5.07Update_DEM-WP(C) Production O&amp;M 2009GRC Rebuttal_Adj Bench DR 3 for Initial Briefs (Electric) 2" xfId="3904"/>
    <cellStyle name="_DEM-WP(C) Costs not in AURORA 2007PCORC-5.07Update_DEM-WP(C) Production O&amp;M 2009GRC Rebuttal_Adj Bench DR 3 for Initial Briefs (Electric) 2 2" xfId="3905"/>
    <cellStyle name="_DEM-WP(C) Costs not in AURORA 2007PCORC-5.07Update_DEM-WP(C) Production O&amp;M 2009GRC Rebuttal_Adj Bench DR 3 for Initial Briefs (Electric) 3" xfId="3906"/>
    <cellStyle name="_DEM-WP(C) Costs not in AURORA 2007PCORC-5.07Update_DEM-WP(C) Production O&amp;M 2009GRC Rebuttal_Book2" xfId="903"/>
    <cellStyle name="_DEM-WP(C) Costs not in AURORA 2007PCORC-5.07Update_DEM-WP(C) Production O&amp;M 2009GRC Rebuttal_Book2 2" xfId="3907"/>
    <cellStyle name="_DEM-WP(C) Costs not in AURORA 2007PCORC-5.07Update_DEM-WP(C) Production O&amp;M 2009GRC Rebuttal_Book2 2 2" xfId="3908"/>
    <cellStyle name="_DEM-WP(C) Costs not in AURORA 2007PCORC-5.07Update_DEM-WP(C) Production O&amp;M 2009GRC Rebuttal_Book2 3" xfId="3909"/>
    <cellStyle name="_DEM-WP(C) Costs not in AURORA 2007PCORC-5.07Update_DEM-WP(C) Production O&amp;M 2009GRC Rebuttal_Book2_Adj Bench DR 3 for Initial Briefs (Electric)" xfId="904"/>
    <cellStyle name="_DEM-WP(C) Costs not in AURORA 2007PCORC-5.07Update_DEM-WP(C) Production O&amp;M 2009GRC Rebuttal_Book2_Adj Bench DR 3 for Initial Briefs (Electric) 2" xfId="3910"/>
    <cellStyle name="_DEM-WP(C) Costs not in AURORA 2007PCORC-5.07Update_DEM-WP(C) Production O&amp;M 2009GRC Rebuttal_Book2_Adj Bench DR 3 for Initial Briefs (Electric) 2 2" xfId="3911"/>
    <cellStyle name="_DEM-WP(C) Costs not in AURORA 2007PCORC-5.07Update_DEM-WP(C) Production O&amp;M 2009GRC Rebuttal_Book2_Adj Bench DR 3 for Initial Briefs (Electric) 3" xfId="3912"/>
    <cellStyle name="_DEM-WP(C) Costs not in AURORA 2007PCORC-5.07Update_DEM-WP(C) Production O&amp;M 2009GRC Rebuttal_Book2_Electric Rev Req Model (2009 GRC) Rebuttal" xfId="905"/>
    <cellStyle name="_DEM-WP(C) Costs not in AURORA 2007PCORC-5.07Update_DEM-WP(C) Production O&amp;M 2009GRC Rebuttal_Book2_Electric Rev Req Model (2009 GRC) Rebuttal 2" xfId="3913"/>
    <cellStyle name="_DEM-WP(C) Costs not in AURORA 2007PCORC-5.07Update_DEM-WP(C) Production O&amp;M 2009GRC Rebuttal_Book2_Electric Rev Req Model (2009 GRC) Rebuttal 2 2" xfId="3914"/>
    <cellStyle name="_DEM-WP(C) Costs not in AURORA 2007PCORC-5.07Update_DEM-WP(C) Production O&amp;M 2009GRC Rebuttal_Book2_Electric Rev Req Model (2009 GRC) Rebuttal 3" xfId="3915"/>
    <cellStyle name="_DEM-WP(C) Costs not in AURORA 2007PCORC-5.07Update_DEM-WP(C) Production O&amp;M 2009GRC Rebuttal_Book2_Electric Rev Req Model (2009 GRC) Rebuttal REmoval of New  WH Solar AdjustMI" xfId="906"/>
    <cellStyle name="_DEM-WP(C) Costs not in AURORA 2007PCORC-5.07Update_DEM-WP(C) Production O&amp;M 2009GRC Rebuttal_Book2_Electric Rev Req Model (2009 GRC) Rebuttal REmoval of New  WH Solar AdjustMI 2" xfId="3916"/>
    <cellStyle name="_DEM-WP(C) Costs not in AURORA 2007PCORC-5.07Update_DEM-WP(C) Production O&amp;M 2009GRC Rebuttal_Book2_Electric Rev Req Model (2009 GRC) Rebuttal REmoval of New  WH Solar AdjustMI 2 2" xfId="3917"/>
    <cellStyle name="_DEM-WP(C) Costs not in AURORA 2007PCORC-5.07Update_DEM-WP(C) Production O&amp;M 2009GRC Rebuttal_Book2_Electric Rev Req Model (2009 GRC) Rebuttal REmoval of New  WH Solar AdjustMI 3" xfId="3918"/>
    <cellStyle name="_DEM-WP(C) Costs not in AURORA 2007PCORC-5.07Update_DEM-WP(C) Production O&amp;M 2009GRC Rebuttal_Book2_Electric Rev Req Model (2009 GRC) Revised 01-18-2010" xfId="907"/>
    <cellStyle name="_DEM-WP(C) Costs not in AURORA 2007PCORC-5.07Update_DEM-WP(C) Production O&amp;M 2009GRC Rebuttal_Book2_Electric Rev Req Model (2009 GRC) Revised 01-18-2010 2" xfId="3919"/>
    <cellStyle name="_DEM-WP(C) Costs not in AURORA 2007PCORC-5.07Update_DEM-WP(C) Production O&amp;M 2009GRC Rebuttal_Book2_Electric Rev Req Model (2009 GRC) Revised 01-18-2010 2 2" xfId="3920"/>
    <cellStyle name="_DEM-WP(C) Costs not in AURORA 2007PCORC-5.07Update_DEM-WP(C) Production O&amp;M 2009GRC Rebuttal_Book2_Electric Rev Req Model (2009 GRC) Revised 01-18-2010 3" xfId="3921"/>
    <cellStyle name="_DEM-WP(C) Costs not in AURORA 2007PCORC-5.07Update_DEM-WP(C) Production O&amp;M 2009GRC Rebuttal_Book2_Final Order Electric EXHIBIT A-1" xfId="908"/>
    <cellStyle name="_DEM-WP(C) Costs not in AURORA 2007PCORC-5.07Update_DEM-WP(C) Production O&amp;M 2009GRC Rebuttal_Book2_Final Order Electric EXHIBIT A-1 2" xfId="3922"/>
    <cellStyle name="_DEM-WP(C) Costs not in AURORA 2007PCORC-5.07Update_DEM-WP(C) Production O&amp;M 2009GRC Rebuttal_Book2_Final Order Electric EXHIBIT A-1 2 2" xfId="3923"/>
    <cellStyle name="_DEM-WP(C) Costs not in AURORA 2007PCORC-5.07Update_DEM-WP(C) Production O&amp;M 2009GRC Rebuttal_Book2_Final Order Electric EXHIBIT A-1 3" xfId="3924"/>
    <cellStyle name="_DEM-WP(C) Costs not in AURORA 2007PCORC-5.07Update_DEM-WP(C) Production O&amp;M 2009GRC Rebuttal_Electric Rev Req Model (2009 GRC) Rebuttal" xfId="909"/>
    <cellStyle name="_DEM-WP(C) Costs not in AURORA 2007PCORC-5.07Update_DEM-WP(C) Production O&amp;M 2009GRC Rebuttal_Electric Rev Req Model (2009 GRC) Rebuttal 2" xfId="3925"/>
    <cellStyle name="_DEM-WP(C) Costs not in AURORA 2007PCORC-5.07Update_DEM-WP(C) Production O&amp;M 2009GRC Rebuttal_Electric Rev Req Model (2009 GRC) Rebuttal 2 2" xfId="3926"/>
    <cellStyle name="_DEM-WP(C) Costs not in AURORA 2007PCORC-5.07Update_DEM-WP(C) Production O&amp;M 2009GRC Rebuttal_Electric Rev Req Model (2009 GRC) Rebuttal 3" xfId="3927"/>
    <cellStyle name="_DEM-WP(C) Costs not in AURORA 2007PCORC-5.07Update_DEM-WP(C) Production O&amp;M 2009GRC Rebuttal_Electric Rev Req Model (2009 GRC) Rebuttal REmoval of New  WH Solar AdjustMI" xfId="910"/>
    <cellStyle name="_DEM-WP(C) Costs not in AURORA 2007PCORC-5.07Update_DEM-WP(C) Production O&amp;M 2009GRC Rebuttal_Electric Rev Req Model (2009 GRC) Rebuttal REmoval of New  WH Solar AdjustMI 2" xfId="3928"/>
    <cellStyle name="_DEM-WP(C) Costs not in AURORA 2007PCORC-5.07Update_DEM-WP(C) Production O&amp;M 2009GRC Rebuttal_Electric Rev Req Model (2009 GRC) Rebuttal REmoval of New  WH Solar AdjustMI 2 2" xfId="3929"/>
    <cellStyle name="_DEM-WP(C) Costs not in AURORA 2007PCORC-5.07Update_DEM-WP(C) Production O&amp;M 2009GRC Rebuttal_Electric Rev Req Model (2009 GRC) Rebuttal REmoval of New  WH Solar AdjustMI 3" xfId="3930"/>
    <cellStyle name="_DEM-WP(C) Costs not in AURORA 2007PCORC-5.07Update_DEM-WP(C) Production O&amp;M 2009GRC Rebuttal_Electric Rev Req Model (2009 GRC) Revised 01-18-2010" xfId="911"/>
    <cellStyle name="_DEM-WP(C) Costs not in AURORA 2007PCORC-5.07Update_DEM-WP(C) Production O&amp;M 2009GRC Rebuttal_Electric Rev Req Model (2009 GRC) Revised 01-18-2010 2" xfId="3931"/>
    <cellStyle name="_DEM-WP(C) Costs not in AURORA 2007PCORC-5.07Update_DEM-WP(C) Production O&amp;M 2009GRC Rebuttal_Electric Rev Req Model (2009 GRC) Revised 01-18-2010 2 2" xfId="3932"/>
    <cellStyle name="_DEM-WP(C) Costs not in AURORA 2007PCORC-5.07Update_DEM-WP(C) Production O&amp;M 2009GRC Rebuttal_Electric Rev Req Model (2009 GRC) Revised 01-18-2010 3" xfId="3933"/>
    <cellStyle name="_DEM-WP(C) Costs not in AURORA 2007PCORC-5.07Update_DEM-WP(C) Production O&amp;M 2009GRC Rebuttal_Final Order Electric EXHIBIT A-1" xfId="912"/>
    <cellStyle name="_DEM-WP(C) Costs not in AURORA 2007PCORC-5.07Update_DEM-WP(C) Production O&amp;M 2009GRC Rebuttal_Final Order Electric EXHIBIT A-1 2" xfId="3934"/>
    <cellStyle name="_DEM-WP(C) Costs not in AURORA 2007PCORC-5.07Update_DEM-WP(C) Production O&amp;M 2009GRC Rebuttal_Final Order Electric EXHIBIT A-1 2 2" xfId="3935"/>
    <cellStyle name="_DEM-WP(C) Costs not in AURORA 2007PCORC-5.07Update_DEM-WP(C) Production O&amp;M 2009GRC Rebuttal_Final Order Electric EXHIBIT A-1 3" xfId="3936"/>
    <cellStyle name="_DEM-WP(C) Costs not in AURORA 2007PCORC-5.07Update_DEM-WP(C) Production O&amp;M 2009GRC Rebuttal_Rebuttal Power Costs" xfId="913"/>
    <cellStyle name="_DEM-WP(C) Costs not in AURORA 2007PCORC-5.07Update_DEM-WP(C) Production O&amp;M 2009GRC Rebuttal_Rebuttal Power Costs 2" xfId="3937"/>
    <cellStyle name="_DEM-WP(C) Costs not in AURORA 2007PCORC-5.07Update_DEM-WP(C) Production O&amp;M 2009GRC Rebuttal_Rebuttal Power Costs 2 2" xfId="3938"/>
    <cellStyle name="_DEM-WP(C) Costs not in AURORA 2007PCORC-5.07Update_DEM-WP(C) Production O&amp;M 2009GRC Rebuttal_Rebuttal Power Costs 3" xfId="3939"/>
    <cellStyle name="_DEM-WP(C) Costs not in AURORA 2007PCORC-5.07Update_DEM-WP(C) Production O&amp;M 2009GRC Rebuttal_Rebuttal Power Costs_Adj Bench DR 3 for Initial Briefs (Electric)" xfId="914"/>
    <cellStyle name="_DEM-WP(C) Costs not in AURORA 2007PCORC-5.07Update_DEM-WP(C) Production O&amp;M 2009GRC Rebuttal_Rebuttal Power Costs_Adj Bench DR 3 for Initial Briefs (Electric) 2" xfId="3940"/>
    <cellStyle name="_DEM-WP(C) Costs not in AURORA 2007PCORC-5.07Update_DEM-WP(C) Production O&amp;M 2009GRC Rebuttal_Rebuttal Power Costs_Adj Bench DR 3 for Initial Briefs (Electric) 2 2" xfId="3941"/>
    <cellStyle name="_DEM-WP(C) Costs not in AURORA 2007PCORC-5.07Update_DEM-WP(C) Production O&amp;M 2009GRC Rebuttal_Rebuttal Power Costs_Adj Bench DR 3 for Initial Briefs (Electric) 3" xfId="3942"/>
    <cellStyle name="_DEM-WP(C) Costs not in AURORA 2007PCORC-5.07Update_DEM-WP(C) Production O&amp;M 2009GRC Rebuttal_Rebuttal Power Costs_Electric Rev Req Model (2009 GRC) Rebuttal" xfId="915"/>
    <cellStyle name="_DEM-WP(C) Costs not in AURORA 2007PCORC-5.07Update_DEM-WP(C) Production O&amp;M 2009GRC Rebuttal_Rebuttal Power Costs_Electric Rev Req Model (2009 GRC) Rebuttal 2" xfId="3943"/>
    <cellStyle name="_DEM-WP(C) Costs not in AURORA 2007PCORC-5.07Update_DEM-WP(C) Production O&amp;M 2009GRC Rebuttal_Rebuttal Power Costs_Electric Rev Req Model (2009 GRC) Rebuttal 2 2" xfId="3944"/>
    <cellStyle name="_DEM-WP(C) Costs not in AURORA 2007PCORC-5.07Update_DEM-WP(C) Production O&amp;M 2009GRC Rebuttal_Rebuttal Power Costs_Electric Rev Req Model (2009 GRC) Rebuttal 3" xfId="3945"/>
    <cellStyle name="_DEM-WP(C) Costs not in AURORA 2007PCORC-5.07Update_DEM-WP(C) Production O&amp;M 2009GRC Rebuttal_Rebuttal Power Costs_Electric Rev Req Model (2009 GRC) Rebuttal REmoval of New  WH Solar AdjustMI" xfId="916"/>
    <cellStyle name="_DEM-WP(C) Costs not in AURORA 2007PCORC-5.07Update_DEM-WP(C) Production O&amp;M 2009GRC Rebuttal_Rebuttal Power Costs_Electric Rev Req Model (2009 GRC) Rebuttal REmoval of New  WH Solar AdjustMI 2" xfId="3946"/>
    <cellStyle name="_DEM-WP(C) Costs not in AURORA 2007PCORC-5.07Update_DEM-WP(C) Production O&amp;M 2009GRC Rebuttal_Rebuttal Power Costs_Electric Rev Req Model (2009 GRC) Rebuttal REmoval of New  WH Solar AdjustMI 2 2" xfId="3947"/>
    <cellStyle name="_DEM-WP(C) Costs not in AURORA 2007PCORC-5.07Update_DEM-WP(C) Production O&amp;M 2009GRC Rebuttal_Rebuttal Power Costs_Electric Rev Req Model (2009 GRC) Rebuttal REmoval of New  WH Solar AdjustMI 3" xfId="3948"/>
    <cellStyle name="_DEM-WP(C) Costs not in AURORA 2007PCORC-5.07Update_DEM-WP(C) Production O&amp;M 2009GRC Rebuttal_Rebuttal Power Costs_Electric Rev Req Model (2009 GRC) Revised 01-18-2010" xfId="917"/>
    <cellStyle name="_DEM-WP(C) Costs not in AURORA 2007PCORC-5.07Update_DEM-WP(C) Production O&amp;M 2009GRC Rebuttal_Rebuttal Power Costs_Electric Rev Req Model (2009 GRC) Revised 01-18-2010 2" xfId="3949"/>
    <cellStyle name="_DEM-WP(C) Costs not in AURORA 2007PCORC-5.07Update_DEM-WP(C) Production O&amp;M 2009GRC Rebuttal_Rebuttal Power Costs_Electric Rev Req Model (2009 GRC) Revised 01-18-2010 2 2" xfId="3950"/>
    <cellStyle name="_DEM-WP(C) Costs not in AURORA 2007PCORC-5.07Update_DEM-WP(C) Production O&amp;M 2009GRC Rebuttal_Rebuttal Power Costs_Electric Rev Req Model (2009 GRC) Revised 01-18-2010 3" xfId="3951"/>
    <cellStyle name="_DEM-WP(C) Costs not in AURORA 2007PCORC-5.07Update_DEM-WP(C) Production O&amp;M 2009GRC Rebuttal_Rebuttal Power Costs_Final Order Electric EXHIBIT A-1" xfId="918"/>
    <cellStyle name="_DEM-WP(C) Costs not in AURORA 2007PCORC-5.07Update_DEM-WP(C) Production O&amp;M 2009GRC Rebuttal_Rebuttal Power Costs_Final Order Electric EXHIBIT A-1 2" xfId="3952"/>
    <cellStyle name="_DEM-WP(C) Costs not in AURORA 2007PCORC-5.07Update_DEM-WP(C) Production O&amp;M 2009GRC Rebuttal_Rebuttal Power Costs_Final Order Electric EXHIBIT A-1 2 2" xfId="3953"/>
    <cellStyle name="_DEM-WP(C) Costs not in AURORA 2007PCORC-5.07Update_DEM-WP(C) Production O&amp;M 2009GRC Rebuttal_Rebuttal Power Costs_Final Order Electric EXHIBIT A-1 3" xfId="3954"/>
    <cellStyle name="_DEM-WP(C) Costs not in AURORA 2007PCORC-5.07Update_Electric Rev Req Model (2009 GRC) " xfId="919"/>
    <cellStyle name="_DEM-WP(C) Costs not in AURORA 2007PCORC-5.07Update_Electric Rev Req Model (2009 GRC)  2" xfId="3955"/>
    <cellStyle name="_DEM-WP(C) Costs not in AURORA 2007PCORC-5.07Update_Electric Rev Req Model (2009 GRC)  2 2" xfId="3956"/>
    <cellStyle name="_DEM-WP(C) Costs not in AURORA 2007PCORC-5.07Update_Electric Rev Req Model (2009 GRC)  3" xfId="3957"/>
    <cellStyle name="_DEM-WP(C) Costs not in AURORA 2007PCORC-5.07Update_Electric Rev Req Model (2009 GRC) Rebuttal" xfId="920"/>
    <cellStyle name="_DEM-WP(C) Costs not in AURORA 2007PCORC-5.07Update_Electric Rev Req Model (2009 GRC) Rebuttal 2" xfId="3958"/>
    <cellStyle name="_DEM-WP(C) Costs not in AURORA 2007PCORC-5.07Update_Electric Rev Req Model (2009 GRC) Rebuttal 2 2" xfId="3959"/>
    <cellStyle name="_DEM-WP(C) Costs not in AURORA 2007PCORC-5.07Update_Electric Rev Req Model (2009 GRC) Rebuttal 3" xfId="3960"/>
    <cellStyle name="_DEM-WP(C) Costs not in AURORA 2007PCORC-5.07Update_Electric Rev Req Model (2009 GRC) Rebuttal REmoval of New  WH Solar AdjustMI" xfId="921"/>
    <cellStyle name="_DEM-WP(C) Costs not in AURORA 2007PCORC-5.07Update_Electric Rev Req Model (2009 GRC) Rebuttal REmoval of New  WH Solar AdjustMI 2" xfId="3961"/>
    <cellStyle name="_DEM-WP(C) Costs not in AURORA 2007PCORC-5.07Update_Electric Rev Req Model (2009 GRC) Rebuttal REmoval of New  WH Solar AdjustMI 2 2" xfId="3962"/>
    <cellStyle name="_DEM-WP(C) Costs not in AURORA 2007PCORC-5.07Update_Electric Rev Req Model (2009 GRC) Rebuttal REmoval of New  WH Solar AdjustMI 3" xfId="3963"/>
    <cellStyle name="_DEM-WP(C) Costs not in AURORA 2007PCORC-5.07Update_Electric Rev Req Model (2009 GRC) Revised 01-18-2010" xfId="922"/>
    <cellStyle name="_DEM-WP(C) Costs not in AURORA 2007PCORC-5.07Update_Electric Rev Req Model (2009 GRC) Revised 01-18-2010 2" xfId="3964"/>
    <cellStyle name="_DEM-WP(C) Costs not in AURORA 2007PCORC-5.07Update_Electric Rev Req Model (2009 GRC) Revised 01-18-2010 2 2" xfId="3965"/>
    <cellStyle name="_DEM-WP(C) Costs not in AURORA 2007PCORC-5.07Update_Electric Rev Req Model (2009 GRC) Revised 01-18-2010 3" xfId="3966"/>
    <cellStyle name="_DEM-WP(C) Costs not in AURORA 2007PCORC-5.07Update_Final Order Electric EXHIBIT A-1" xfId="923"/>
    <cellStyle name="_DEM-WP(C) Costs not in AURORA 2007PCORC-5.07Update_Final Order Electric EXHIBIT A-1 2" xfId="3967"/>
    <cellStyle name="_DEM-WP(C) Costs not in AURORA 2007PCORC-5.07Update_Final Order Electric EXHIBIT A-1 2 2" xfId="3968"/>
    <cellStyle name="_DEM-WP(C) Costs not in AURORA 2007PCORC-5.07Update_Final Order Electric EXHIBIT A-1 3" xfId="3969"/>
    <cellStyle name="_DEM-WP(C) Costs not in AURORA 2007PCORC-5.07Update_NIM Summary" xfId="3970"/>
    <cellStyle name="_DEM-WP(C) Costs not in AURORA 2007PCORC-5.07Update_NIM Summary 09GRC" xfId="3971"/>
    <cellStyle name="_DEM-WP(C) Costs not in AURORA 2007PCORC-5.07Update_NIM Summary 09GRC 2" xfId="3972"/>
    <cellStyle name="_DEM-WP(C) Costs not in AURORA 2007PCORC-5.07Update_NIM Summary 09GRC_NIM Summary" xfId="3973"/>
    <cellStyle name="_DEM-WP(C) Costs not in AURORA 2007PCORC-5.07Update_NIM Summary 09GRC_NIM Summary 2" xfId="3974"/>
    <cellStyle name="_DEM-WP(C) Costs not in AURORA 2007PCORC-5.07Update_NIM Summary 2" xfId="3975"/>
    <cellStyle name="_DEM-WP(C) Costs not in AURORA 2007PCORC-5.07Update_NIM Summary 3" xfId="3976"/>
    <cellStyle name="_DEM-WP(C) Costs not in AURORA 2007PCORC-5.07Update_NIM Summary 4" xfId="3977"/>
    <cellStyle name="_DEM-WP(C) Costs not in AURORA 2007PCORC-5.07Update_NIM Summary 5" xfId="3978"/>
    <cellStyle name="_DEM-WP(C) Costs not in AURORA 2007PCORC-5.07Update_NIM Summary 6" xfId="3979"/>
    <cellStyle name="_DEM-WP(C) Costs not in AURORA 2007PCORC-5.07Update_NIM Summary 7" xfId="3980"/>
    <cellStyle name="_DEM-WP(C) Costs not in AURORA 2007PCORC-5.07Update_NIM Summary 8" xfId="3981"/>
    <cellStyle name="_DEM-WP(C) Costs not in AURORA 2007PCORC-5.07Update_NIM Summary 9" xfId="3982"/>
    <cellStyle name="_DEM-WP(C) Costs not in AURORA 2007PCORC-5.07Update_Power Costs - Comparison bx Rbtl-Staff-Jt-PC" xfId="924"/>
    <cellStyle name="_DEM-WP(C) Costs not in AURORA 2007PCORC-5.07Update_Power Costs - Comparison bx Rbtl-Staff-Jt-PC 2" xfId="3983"/>
    <cellStyle name="_DEM-WP(C) Costs not in AURORA 2007PCORC-5.07Update_Power Costs - Comparison bx Rbtl-Staff-Jt-PC 2 2" xfId="3984"/>
    <cellStyle name="_DEM-WP(C) Costs not in AURORA 2007PCORC-5.07Update_Power Costs - Comparison bx Rbtl-Staff-Jt-PC 3" xfId="3985"/>
    <cellStyle name="_DEM-WP(C) Costs not in AURORA 2007PCORC-5.07Update_Rebuttal Power Costs" xfId="925"/>
    <cellStyle name="_DEM-WP(C) Costs not in AURORA 2007PCORC-5.07Update_Rebuttal Power Costs 2" xfId="3986"/>
    <cellStyle name="_DEM-WP(C) Costs not in AURORA 2007PCORC-5.07Update_Rebuttal Power Costs 2 2" xfId="3987"/>
    <cellStyle name="_DEM-WP(C) Costs not in AURORA 2007PCORC-5.07Update_Rebuttal Power Costs 3" xfId="3988"/>
    <cellStyle name="_DEM-WP(C) Costs not in AURORA 2007PCORC-5.07Update_TENASKA REGULATORY ASSET" xfId="926"/>
    <cellStyle name="_DEM-WP(C) Costs not in AURORA 2007PCORC-5.07Update_TENASKA REGULATORY ASSET 2" xfId="3989"/>
    <cellStyle name="_DEM-WP(C) Costs not in AURORA 2007PCORC-5.07Update_TENASKA REGULATORY ASSET 2 2" xfId="3990"/>
    <cellStyle name="_DEM-WP(C) Costs not in AURORA 2007PCORC-5.07Update_TENASKA REGULATORY ASSET 3" xfId="3991"/>
    <cellStyle name="_DEM-WP(C) Prod O&amp;M 2007GRC" xfId="927"/>
    <cellStyle name="_DEM-WP(C) Prod O&amp;M 2007GRC 2" xfId="3992"/>
    <cellStyle name="_DEM-WP(C) Prod O&amp;M 2007GRC 2 2" xfId="3993"/>
    <cellStyle name="_DEM-WP(C) Prod O&amp;M 2007GRC 3" xfId="3994"/>
    <cellStyle name="_DEM-WP(C) Prod O&amp;M 2007GRC_Adj Bench DR 3 for Initial Briefs (Electric)" xfId="928"/>
    <cellStyle name="_DEM-WP(C) Prod O&amp;M 2007GRC_Adj Bench DR 3 for Initial Briefs (Electric) 2" xfId="3995"/>
    <cellStyle name="_DEM-WP(C) Prod O&amp;M 2007GRC_Adj Bench DR 3 for Initial Briefs (Electric) 2 2" xfId="3996"/>
    <cellStyle name="_DEM-WP(C) Prod O&amp;M 2007GRC_Adj Bench DR 3 for Initial Briefs (Electric) 3" xfId="3997"/>
    <cellStyle name="_DEM-WP(C) Prod O&amp;M 2007GRC_Book2" xfId="929"/>
    <cellStyle name="_DEM-WP(C) Prod O&amp;M 2007GRC_Book2 2" xfId="3998"/>
    <cellStyle name="_DEM-WP(C) Prod O&amp;M 2007GRC_Book2 2 2" xfId="3999"/>
    <cellStyle name="_DEM-WP(C) Prod O&amp;M 2007GRC_Book2 3" xfId="4000"/>
    <cellStyle name="_DEM-WP(C) Prod O&amp;M 2007GRC_Book2_Adj Bench DR 3 for Initial Briefs (Electric)" xfId="930"/>
    <cellStyle name="_DEM-WP(C) Prod O&amp;M 2007GRC_Book2_Adj Bench DR 3 for Initial Briefs (Electric) 2" xfId="4001"/>
    <cellStyle name="_DEM-WP(C) Prod O&amp;M 2007GRC_Book2_Adj Bench DR 3 for Initial Briefs (Electric) 2 2" xfId="4002"/>
    <cellStyle name="_DEM-WP(C) Prod O&amp;M 2007GRC_Book2_Adj Bench DR 3 for Initial Briefs (Electric) 3" xfId="4003"/>
    <cellStyle name="_DEM-WP(C) Prod O&amp;M 2007GRC_Book2_Electric Rev Req Model (2009 GRC) Rebuttal" xfId="931"/>
    <cellStyle name="_DEM-WP(C) Prod O&amp;M 2007GRC_Book2_Electric Rev Req Model (2009 GRC) Rebuttal 2" xfId="4004"/>
    <cellStyle name="_DEM-WP(C) Prod O&amp;M 2007GRC_Book2_Electric Rev Req Model (2009 GRC) Rebuttal 2 2" xfId="4005"/>
    <cellStyle name="_DEM-WP(C) Prod O&amp;M 2007GRC_Book2_Electric Rev Req Model (2009 GRC) Rebuttal 3" xfId="4006"/>
    <cellStyle name="_DEM-WP(C) Prod O&amp;M 2007GRC_Book2_Electric Rev Req Model (2009 GRC) Rebuttal REmoval of New  WH Solar AdjustMI" xfId="932"/>
    <cellStyle name="_DEM-WP(C) Prod O&amp;M 2007GRC_Book2_Electric Rev Req Model (2009 GRC) Rebuttal REmoval of New  WH Solar AdjustMI 2" xfId="4007"/>
    <cellStyle name="_DEM-WP(C) Prod O&amp;M 2007GRC_Book2_Electric Rev Req Model (2009 GRC) Rebuttal REmoval of New  WH Solar AdjustMI 2 2" xfId="4008"/>
    <cellStyle name="_DEM-WP(C) Prod O&amp;M 2007GRC_Book2_Electric Rev Req Model (2009 GRC) Rebuttal REmoval of New  WH Solar AdjustMI 3" xfId="4009"/>
    <cellStyle name="_DEM-WP(C) Prod O&amp;M 2007GRC_Book2_Electric Rev Req Model (2009 GRC) Revised 01-18-2010" xfId="933"/>
    <cellStyle name="_DEM-WP(C) Prod O&amp;M 2007GRC_Book2_Electric Rev Req Model (2009 GRC) Revised 01-18-2010 2" xfId="4010"/>
    <cellStyle name="_DEM-WP(C) Prod O&amp;M 2007GRC_Book2_Electric Rev Req Model (2009 GRC) Revised 01-18-2010 2 2" xfId="4011"/>
    <cellStyle name="_DEM-WP(C) Prod O&amp;M 2007GRC_Book2_Electric Rev Req Model (2009 GRC) Revised 01-18-2010 3" xfId="4012"/>
    <cellStyle name="_DEM-WP(C) Prod O&amp;M 2007GRC_Book2_Final Order Electric EXHIBIT A-1" xfId="934"/>
    <cellStyle name="_DEM-WP(C) Prod O&amp;M 2007GRC_Book2_Final Order Electric EXHIBIT A-1 2" xfId="4013"/>
    <cellStyle name="_DEM-WP(C) Prod O&amp;M 2007GRC_Book2_Final Order Electric EXHIBIT A-1 2 2" xfId="4014"/>
    <cellStyle name="_DEM-WP(C) Prod O&amp;M 2007GRC_Book2_Final Order Electric EXHIBIT A-1 3" xfId="4015"/>
    <cellStyle name="_DEM-WP(C) Prod O&amp;M 2007GRC_Electric Rev Req Model (2009 GRC) Rebuttal" xfId="935"/>
    <cellStyle name="_DEM-WP(C) Prod O&amp;M 2007GRC_Electric Rev Req Model (2009 GRC) Rebuttal 2" xfId="4016"/>
    <cellStyle name="_DEM-WP(C) Prod O&amp;M 2007GRC_Electric Rev Req Model (2009 GRC) Rebuttal 2 2" xfId="4017"/>
    <cellStyle name="_DEM-WP(C) Prod O&amp;M 2007GRC_Electric Rev Req Model (2009 GRC) Rebuttal 3" xfId="4018"/>
    <cellStyle name="_DEM-WP(C) Prod O&amp;M 2007GRC_Electric Rev Req Model (2009 GRC) Rebuttal REmoval of New  WH Solar AdjustMI" xfId="936"/>
    <cellStyle name="_DEM-WP(C) Prod O&amp;M 2007GRC_Electric Rev Req Model (2009 GRC) Rebuttal REmoval of New  WH Solar AdjustMI 2" xfId="4019"/>
    <cellStyle name="_DEM-WP(C) Prod O&amp;M 2007GRC_Electric Rev Req Model (2009 GRC) Rebuttal REmoval of New  WH Solar AdjustMI 2 2" xfId="4020"/>
    <cellStyle name="_DEM-WP(C) Prod O&amp;M 2007GRC_Electric Rev Req Model (2009 GRC) Rebuttal REmoval of New  WH Solar AdjustMI 3" xfId="4021"/>
    <cellStyle name="_DEM-WP(C) Prod O&amp;M 2007GRC_Electric Rev Req Model (2009 GRC) Revised 01-18-2010" xfId="937"/>
    <cellStyle name="_DEM-WP(C) Prod O&amp;M 2007GRC_Electric Rev Req Model (2009 GRC) Revised 01-18-2010 2" xfId="4022"/>
    <cellStyle name="_DEM-WP(C) Prod O&amp;M 2007GRC_Electric Rev Req Model (2009 GRC) Revised 01-18-2010 2 2" xfId="4023"/>
    <cellStyle name="_DEM-WP(C) Prod O&amp;M 2007GRC_Electric Rev Req Model (2009 GRC) Revised 01-18-2010 3" xfId="4024"/>
    <cellStyle name="_DEM-WP(C) Prod O&amp;M 2007GRC_Final Order Electric EXHIBIT A-1" xfId="938"/>
    <cellStyle name="_DEM-WP(C) Prod O&amp;M 2007GRC_Final Order Electric EXHIBIT A-1 2" xfId="4025"/>
    <cellStyle name="_DEM-WP(C) Prod O&amp;M 2007GRC_Final Order Electric EXHIBIT A-1 2 2" xfId="4026"/>
    <cellStyle name="_DEM-WP(C) Prod O&amp;M 2007GRC_Final Order Electric EXHIBIT A-1 3" xfId="4027"/>
    <cellStyle name="_DEM-WP(C) Prod O&amp;M 2007GRC_Rebuttal Power Costs" xfId="939"/>
    <cellStyle name="_DEM-WP(C) Prod O&amp;M 2007GRC_Rebuttal Power Costs 2" xfId="4028"/>
    <cellStyle name="_DEM-WP(C) Prod O&amp;M 2007GRC_Rebuttal Power Costs 2 2" xfId="4029"/>
    <cellStyle name="_DEM-WP(C) Prod O&amp;M 2007GRC_Rebuttal Power Costs 3" xfId="4030"/>
    <cellStyle name="_DEM-WP(C) Prod O&amp;M 2007GRC_Rebuttal Power Costs_Adj Bench DR 3 for Initial Briefs (Electric)" xfId="940"/>
    <cellStyle name="_DEM-WP(C) Prod O&amp;M 2007GRC_Rebuttal Power Costs_Adj Bench DR 3 for Initial Briefs (Electric) 2" xfId="4031"/>
    <cellStyle name="_DEM-WP(C) Prod O&amp;M 2007GRC_Rebuttal Power Costs_Adj Bench DR 3 for Initial Briefs (Electric) 2 2" xfId="4032"/>
    <cellStyle name="_DEM-WP(C) Prod O&amp;M 2007GRC_Rebuttal Power Costs_Adj Bench DR 3 for Initial Briefs (Electric) 3" xfId="4033"/>
    <cellStyle name="_DEM-WP(C) Prod O&amp;M 2007GRC_Rebuttal Power Costs_Electric Rev Req Model (2009 GRC) Rebuttal" xfId="941"/>
    <cellStyle name="_DEM-WP(C) Prod O&amp;M 2007GRC_Rebuttal Power Costs_Electric Rev Req Model (2009 GRC) Rebuttal 2" xfId="4034"/>
    <cellStyle name="_DEM-WP(C) Prod O&amp;M 2007GRC_Rebuttal Power Costs_Electric Rev Req Model (2009 GRC) Rebuttal 2 2" xfId="4035"/>
    <cellStyle name="_DEM-WP(C) Prod O&amp;M 2007GRC_Rebuttal Power Costs_Electric Rev Req Model (2009 GRC) Rebuttal 3" xfId="4036"/>
    <cellStyle name="_DEM-WP(C) Prod O&amp;M 2007GRC_Rebuttal Power Costs_Electric Rev Req Model (2009 GRC) Rebuttal REmoval of New  WH Solar AdjustMI" xfId="942"/>
    <cellStyle name="_DEM-WP(C) Prod O&amp;M 2007GRC_Rebuttal Power Costs_Electric Rev Req Model (2009 GRC) Rebuttal REmoval of New  WH Solar AdjustMI 2" xfId="4037"/>
    <cellStyle name="_DEM-WP(C) Prod O&amp;M 2007GRC_Rebuttal Power Costs_Electric Rev Req Model (2009 GRC) Rebuttal REmoval of New  WH Solar AdjustMI 2 2" xfId="4038"/>
    <cellStyle name="_DEM-WP(C) Prod O&amp;M 2007GRC_Rebuttal Power Costs_Electric Rev Req Model (2009 GRC) Rebuttal REmoval of New  WH Solar AdjustMI 3" xfId="4039"/>
    <cellStyle name="_DEM-WP(C) Prod O&amp;M 2007GRC_Rebuttal Power Costs_Electric Rev Req Model (2009 GRC) Revised 01-18-2010" xfId="943"/>
    <cellStyle name="_DEM-WP(C) Prod O&amp;M 2007GRC_Rebuttal Power Costs_Electric Rev Req Model (2009 GRC) Revised 01-18-2010 2" xfId="4040"/>
    <cellStyle name="_DEM-WP(C) Prod O&amp;M 2007GRC_Rebuttal Power Costs_Electric Rev Req Model (2009 GRC) Revised 01-18-2010 2 2" xfId="4041"/>
    <cellStyle name="_DEM-WP(C) Prod O&amp;M 2007GRC_Rebuttal Power Costs_Electric Rev Req Model (2009 GRC) Revised 01-18-2010 3" xfId="4042"/>
    <cellStyle name="_DEM-WP(C) Prod O&amp;M 2007GRC_Rebuttal Power Costs_Final Order Electric EXHIBIT A-1" xfId="944"/>
    <cellStyle name="_DEM-WP(C) Prod O&amp;M 2007GRC_Rebuttal Power Costs_Final Order Electric EXHIBIT A-1 2" xfId="4043"/>
    <cellStyle name="_DEM-WP(C) Prod O&amp;M 2007GRC_Rebuttal Power Costs_Final Order Electric EXHIBIT A-1 2 2" xfId="4044"/>
    <cellStyle name="_DEM-WP(C) Prod O&amp;M 2007GRC_Rebuttal Power Costs_Final Order Electric EXHIBIT A-1 3" xfId="4045"/>
    <cellStyle name="_DEM-WP(C) Rate Year Sumas by Month Update Corrected" xfId="945"/>
    <cellStyle name="_DEM-WP(C) Sumas Proforma 11.5.07" xfId="22"/>
    <cellStyle name="_DEM-WP(C) Westside Hydro Data_051007" xfId="23"/>
    <cellStyle name="_DEM-WP(C) Westside Hydro Data_051007 2" xfId="4046"/>
    <cellStyle name="_DEM-WP(C) Westside Hydro Data_051007 2 2" xfId="4047"/>
    <cellStyle name="_DEM-WP(C) Westside Hydro Data_051007 3" xfId="4048"/>
    <cellStyle name="_DEM-WP(C) Westside Hydro Data_051007_16.37E Wild Horse Expansion DeferralRevwrkingfile SF" xfId="946"/>
    <cellStyle name="_DEM-WP(C) Westside Hydro Data_051007_16.37E Wild Horse Expansion DeferralRevwrkingfile SF 2" xfId="4049"/>
    <cellStyle name="_DEM-WP(C) Westside Hydro Data_051007_16.37E Wild Horse Expansion DeferralRevwrkingfile SF 2 2" xfId="4050"/>
    <cellStyle name="_DEM-WP(C) Westside Hydro Data_051007_16.37E Wild Horse Expansion DeferralRevwrkingfile SF 3" xfId="4051"/>
    <cellStyle name="_DEM-WP(C) Westside Hydro Data_051007_2009 GRC Compl Filing - Exhibit D" xfId="4052"/>
    <cellStyle name="_DEM-WP(C) Westside Hydro Data_051007_2009 GRC Compl Filing - Exhibit D 2" xfId="4053"/>
    <cellStyle name="_DEM-WP(C) Westside Hydro Data_051007_Adj Bench DR 3 for Initial Briefs (Electric)" xfId="947"/>
    <cellStyle name="_DEM-WP(C) Westside Hydro Data_051007_Adj Bench DR 3 for Initial Briefs (Electric) 2" xfId="4054"/>
    <cellStyle name="_DEM-WP(C) Westside Hydro Data_051007_Adj Bench DR 3 for Initial Briefs (Electric) 2 2" xfId="4055"/>
    <cellStyle name="_DEM-WP(C) Westside Hydro Data_051007_Adj Bench DR 3 for Initial Briefs (Electric) 3" xfId="4056"/>
    <cellStyle name="_DEM-WP(C) Westside Hydro Data_051007_Book2" xfId="948"/>
    <cellStyle name="_DEM-WP(C) Westside Hydro Data_051007_Book2 2" xfId="4057"/>
    <cellStyle name="_DEM-WP(C) Westside Hydro Data_051007_Book2 2 2" xfId="4058"/>
    <cellStyle name="_DEM-WP(C) Westside Hydro Data_051007_Book2 3" xfId="4059"/>
    <cellStyle name="_DEM-WP(C) Westside Hydro Data_051007_Book4" xfId="949"/>
    <cellStyle name="_DEM-WP(C) Westside Hydro Data_051007_Book4 2" xfId="4060"/>
    <cellStyle name="_DEM-WP(C) Westside Hydro Data_051007_Book4 2 2" xfId="4061"/>
    <cellStyle name="_DEM-WP(C) Westside Hydro Data_051007_Book4 3" xfId="4062"/>
    <cellStyle name="_DEM-WP(C) Westside Hydro Data_051007_Electric Rev Req Model (2009 GRC) " xfId="950"/>
    <cellStyle name="_DEM-WP(C) Westside Hydro Data_051007_Electric Rev Req Model (2009 GRC)  2" xfId="4063"/>
    <cellStyle name="_DEM-WP(C) Westside Hydro Data_051007_Electric Rev Req Model (2009 GRC)  2 2" xfId="4064"/>
    <cellStyle name="_DEM-WP(C) Westside Hydro Data_051007_Electric Rev Req Model (2009 GRC)  3" xfId="4065"/>
    <cellStyle name="_DEM-WP(C) Westside Hydro Data_051007_Electric Rev Req Model (2009 GRC) Rebuttal" xfId="951"/>
    <cellStyle name="_DEM-WP(C) Westside Hydro Data_051007_Electric Rev Req Model (2009 GRC) Rebuttal 2" xfId="4066"/>
    <cellStyle name="_DEM-WP(C) Westside Hydro Data_051007_Electric Rev Req Model (2009 GRC) Rebuttal 2 2" xfId="4067"/>
    <cellStyle name="_DEM-WP(C) Westside Hydro Data_051007_Electric Rev Req Model (2009 GRC) Rebuttal 3" xfId="4068"/>
    <cellStyle name="_DEM-WP(C) Westside Hydro Data_051007_Electric Rev Req Model (2009 GRC) Rebuttal REmoval of New  WH Solar AdjustMI" xfId="952"/>
    <cellStyle name="_DEM-WP(C) Westside Hydro Data_051007_Electric Rev Req Model (2009 GRC) Rebuttal REmoval of New  WH Solar AdjustMI 2" xfId="4069"/>
    <cellStyle name="_DEM-WP(C) Westside Hydro Data_051007_Electric Rev Req Model (2009 GRC) Rebuttal REmoval of New  WH Solar AdjustMI 2 2" xfId="4070"/>
    <cellStyle name="_DEM-WP(C) Westside Hydro Data_051007_Electric Rev Req Model (2009 GRC) Rebuttal REmoval of New  WH Solar AdjustMI 3" xfId="4071"/>
    <cellStyle name="_DEM-WP(C) Westside Hydro Data_051007_Electric Rev Req Model (2009 GRC) Revised 01-18-2010" xfId="953"/>
    <cellStyle name="_DEM-WP(C) Westside Hydro Data_051007_Electric Rev Req Model (2009 GRC) Revised 01-18-2010 2" xfId="4072"/>
    <cellStyle name="_DEM-WP(C) Westside Hydro Data_051007_Electric Rev Req Model (2009 GRC) Revised 01-18-2010 2 2" xfId="4073"/>
    <cellStyle name="_DEM-WP(C) Westside Hydro Data_051007_Electric Rev Req Model (2009 GRC) Revised 01-18-2010 3" xfId="4074"/>
    <cellStyle name="_DEM-WP(C) Westside Hydro Data_051007_Final Order Electric EXHIBIT A-1" xfId="954"/>
    <cellStyle name="_DEM-WP(C) Westside Hydro Data_051007_Final Order Electric EXHIBIT A-1 2" xfId="4075"/>
    <cellStyle name="_DEM-WP(C) Westside Hydro Data_051007_Final Order Electric EXHIBIT A-1 2 2" xfId="4076"/>
    <cellStyle name="_DEM-WP(C) Westside Hydro Data_051007_Final Order Electric EXHIBIT A-1 3" xfId="4077"/>
    <cellStyle name="_DEM-WP(C) Westside Hydro Data_051007_NIM Summary" xfId="4078"/>
    <cellStyle name="_DEM-WP(C) Westside Hydro Data_051007_NIM Summary 2" xfId="4079"/>
    <cellStyle name="_DEM-WP(C) Westside Hydro Data_051007_Power Costs - Comparison bx Rbtl-Staff-Jt-PC" xfId="955"/>
    <cellStyle name="_DEM-WP(C) Westside Hydro Data_051007_Power Costs - Comparison bx Rbtl-Staff-Jt-PC 2" xfId="4080"/>
    <cellStyle name="_DEM-WP(C) Westside Hydro Data_051007_Power Costs - Comparison bx Rbtl-Staff-Jt-PC 2 2" xfId="4081"/>
    <cellStyle name="_DEM-WP(C) Westside Hydro Data_051007_Power Costs - Comparison bx Rbtl-Staff-Jt-PC 3" xfId="4082"/>
    <cellStyle name="_DEM-WP(C) Westside Hydro Data_051007_Rebuttal Power Costs" xfId="956"/>
    <cellStyle name="_DEM-WP(C) Westside Hydro Data_051007_Rebuttal Power Costs 2" xfId="4083"/>
    <cellStyle name="_DEM-WP(C) Westside Hydro Data_051007_Rebuttal Power Costs 2 2" xfId="4084"/>
    <cellStyle name="_DEM-WP(C) Westside Hydro Data_051007_Rebuttal Power Costs 3" xfId="4085"/>
    <cellStyle name="_DEM-WP(C) Westside Hydro Data_051007_TENASKA REGULATORY ASSET" xfId="957"/>
    <cellStyle name="_DEM-WP(C) Westside Hydro Data_051007_TENASKA REGULATORY ASSET 2" xfId="4086"/>
    <cellStyle name="_DEM-WP(C) Westside Hydro Data_051007_TENASKA REGULATORY ASSET 2 2" xfId="4087"/>
    <cellStyle name="_DEM-WP(C) Westside Hydro Data_051007_TENASKA REGULATORY ASSET 3" xfId="4088"/>
    <cellStyle name="_Elec Peak Capacity Need_2008-2029_032709_Wind 5% Cap" xfId="4089"/>
    <cellStyle name="_Elec Peak Capacity Need_2008-2029_032709_Wind 5% Cap 2" xfId="4090"/>
    <cellStyle name="_Elec Peak Capacity Need_2008-2029_032709_Wind 5% Cap_NIM Summary" xfId="4091"/>
    <cellStyle name="_Elec Peak Capacity Need_2008-2029_032709_Wind 5% Cap_NIM Summary 2" xfId="4092"/>
    <cellStyle name="_Elec Peak Capacity Need_2008-2029_032709_Wind 5% Cap-ST-Adj-PJP1" xfId="4093"/>
    <cellStyle name="_Elec Peak Capacity Need_2008-2029_032709_Wind 5% Cap-ST-Adj-PJP1 2" xfId="4094"/>
    <cellStyle name="_Elec Peak Capacity Need_2008-2029_032709_Wind 5% Cap-ST-Adj-PJP1_NIM Summary" xfId="4095"/>
    <cellStyle name="_Elec Peak Capacity Need_2008-2029_032709_Wind 5% Cap-ST-Adj-PJP1_NIM Summary 2" xfId="4096"/>
    <cellStyle name="_Elec Peak Capacity Need_2008-2029_120908_Wind 5% Cap_Low" xfId="4097"/>
    <cellStyle name="_Elec Peak Capacity Need_2008-2029_120908_Wind 5% Cap_Low 2" xfId="4098"/>
    <cellStyle name="_Elec Peak Capacity Need_2008-2029_120908_Wind 5% Cap_Low_NIM Summary" xfId="4099"/>
    <cellStyle name="_Elec Peak Capacity Need_2008-2029_120908_Wind 5% Cap_Low_NIM Summary 2" xfId="4100"/>
    <cellStyle name="_Elec Peak Capacity Need_2008-2029_Wind 5% Cap_050809" xfId="4101"/>
    <cellStyle name="_Elec Peak Capacity Need_2008-2029_Wind 5% Cap_050809 2" xfId="4102"/>
    <cellStyle name="_Elec Peak Capacity Need_2008-2029_Wind 5% Cap_050809_NIM Summary" xfId="4103"/>
    <cellStyle name="_Elec Peak Capacity Need_2008-2029_Wind 5% Cap_050809_NIM Summary 2" xfId="4104"/>
    <cellStyle name="_x0013__Electric Rev Req Model (2009 GRC) " xfId="958"/>
    <cellStyle name="_x0013__Electric Rev Req Model (2009 GRC)  2" xfId="4105"/>
    <cellStyle name="_x0013__Electric Rev Req Model (2009 GRC)  2 2" xfId="4106"/>
    <cellStyle name="_x0013__Electric Rev Req Model (2009 GRC)  3" xfId="4107"/>
    <cellStyle name="_x0013__Electric Rev Req Model (2009 GRC) Rebuttal" xfId="959"/>
    <cellStyle name="_x0013__Electric Rev Req Model (2009 GRC) Rebuttal 2" xfId="4108"/>
    <cellStyle name="_x0013__Electric Rev Req Model (2009 GRC) Rebuttal 2 2" xfId="4109"/>
    <cellStyle name="_x0013__Electric Rev Req Model (2009 GRC) Rebuttal 3" xfId="4110"/>
    <cellStyle name="_x0013__Electric Rev Req Model (2009 GRC) Rebuttal REmoval of New  WH Solar AdjustMI" xfId="960"/>
    <cellStyle name="_x0013__Electric Rev Req Model (2009 GRC) Rebuttal REmoval of New  WH Solar AdjustMI 2" xfId="4111"/>
    <cellStyle name="_x0013__Electric Rev Req Model (2009 GRC) Rebuttal REmoval of New  WH Solar AdjustMI 2 2" xfId="4112"/>
    <cellStyle name="_x0013__Electric Rev Req Model (2009 GRC) Rebuttal REmoval of New  WH Solar AdjustMI 3" xfId="4113"/>
    <cellStyle name="_x0013__Electric Rev Req Model (2009 GRC) Revised 01-18-2010" xfId="961"/>
    <cellStyle name="_x0013__Electric Rev Req Model (2009 GRC) Revised 01-18-2010 2" xfId="4114"/>
    <cellStyle name="_x0013__Electric Rev Req Model (2009 GRC) Revised 01-18-2010 2 2" xfId="4115"/>
    <cellStyle name="_x0013__Electric Rev Req Model (2009 GRC) Revised 01-18-2010 3" xfId="4116"/>
    <cellStyle name="_ENCOGEN_WBOOK" xfId="4117"/>
    <cellStyle name="_ENCOGEN_WBOOK 2" xfId="4118"/>
    <cellStyle name="_ENCOGEN_WBOOK_NIM Summary" xfId="4119"/>
    <cellStyle name="_ENCOGEN_WBOOK_NIM Summary 2" xfId="4120"/>
    <cellStyle name="_x0013__Final Order Electric EXHIBIT A-1" xfId="962"/>
    <cellStyle name="_x0013__Final Order Electric EXHIBIT A-1 2" xfId="4121"/>
    <cellStyle name="_x0013__Final Order Electric EXHIBIT A-1 2 2" xfId="4122"/>
    <cellStyle name="_x0013__Final Order Electric EXHIBIT A-1 3" xfId="4123"/>
    <cellStyle name="_Fixed Gas Transport 1 19 09" xfId="963"/>
    <cellStyle name="_Fixed Gas Transport 1 19 09 2" xfId="4124"/>
    <cellStyle name="_Fixed Gas Transport 1 19 09 2 2" xfId="4125"/>
    <cellStyle name="_Fixed Gas Transport 1 19 09 3" xfId="4126"/>
    <cellStyle name="_Fuel Prices 4-14" xfId="24"/>
    <cellStyle name="_Fuel Prices 4-14 2" xfId="964"/>
    <cellStyle name="_Fuel Prices 4-14 2 2" xfId="4127"/>
    <cellStyle name="_Fuel Prices 4-14 2 2 2" xfId="4128"/>
    <cellStyle name="_Fuel Prices 4-14 2 3" xfId="4129"/>
    <cellStyle name="_Fuel Prices 4-14 3" xfId="4130"/>
    <cellStyle name="_Fuel Prices 4-14 3 2" xfId="4131"/>
    <cellStyle name="_Fuel Prices 4-14 4" xfId="4132"/>
    <cellStyle name="_Fuel Prices 4-14 4 2" xfId="4133"/>
    <cellStyle name="_Fuel Prices 4-14_04 07E Wild Horse Wind Expansion (C) (2)" xfId="965"/>
    <cellStyle name="_Fuel Prices 4-14_04 07E Wild Horse Wind Expansion (C) (2) 2" xfId="4134"/>
    <cellStyle name="_Fuel Prices 4-14_04 07E Wild Horse Wind Expansion (C) (2) 2 2" xfId="4135"/>
    <cellStyle name="_Fuel Prices 4-14_04 07E Wild Horse Wind Expansion (C) (2) 3" xfId="4136"/>
    <cellStyle name="_Fuel Prices 4-14_04 07E Wild Horse Wind Expansion (C) (2)_Adj Bench DR 3 for Initial Briefs (Electric)" xfId="966"/>
    <cellStyle name="_Fuel Prices 4-14_04 07E Wild Horse Wind Expansion (C) (2)_Adj Bench DR 3 for Initial Briefs (Electric) 2" xfId="4137"/>
    <cellStyle name="_Fuel Prices 4-14_04 07E Wild Horse Wind Expansion (C) (2)_Adj Bench DR 3 for Initial Briefs (Electric) 2 2" xfId="4138"/>
    <cellStyle name="_Fuel Prices 4-14_04 07E Wild Horse Wind Expansion (C) (2)_Adj Bench DR 3 for Initial Briefs (Electric) 3" xfId="4139"/>
    <cellStyle name="_Fuel Prices 4-14_04 07E Wild Horse Wind Expansion (C) (2)_Electric Rev Req Model (2009 GRC) " xfId="967"/>
    <cellStyle name="_Fuel Prices 4-14_04 07E Wild Horse Wind Expansion (C) (2)_Electric Rev Req Model (2009 GRC)  2" xfId="4140"/>
    <cellStyle name="_Fuel Prices 4-14_04 07E Wild Horse Wind Expansion (C) (2)_Electric Rev Req Model (2009 GRC)  2 2" xfId="4141"/>
    <cellStyle name="_Fuel Prices 4-14_04 07E Wild Horse Wind Expansion (C) (2)_Electric Rev Req Model (2009 GRC)  3" xfId="4142"/>
    <cellStyle name="_Fuel Prices 4-14_04 07E Wild Horse Wind Expansion (C) (2)_Electric Rev Req Model (2009 GRC) Rebuttal" xfId="968"/>
    <cellStyle name="_Fuel Prices 4-14_04 07E Wild Horse Wind Expansion (C) (2)_Electric Rev Req Model (2009 GRC) Rebuttal 2" xfId="4143"/>
    <cellStyle name="_Fuel Prices 4-14_04 07E Wild Horse Wind Expansion (C) (2)_Electric Rev Req Model (2009 GRC) Rebuttal 2 2" xfId="4144"/>
    <cellStyle name="_Fuel Prices 4-14_04 07E Wild Horse Wind Expansion (C) (2)_Electric Rev Req Model (2009 GRC) Rebuttal 3" xfId="4145"/>
    <cellStyle name="_Fuel Prices 4-14_04 07E Wild Horse Wind Expansion (C) (2)_Electric Rev Req Model (2009 GRC) Rebuttal REmoval of New  WH Solar AdjustMI" xfId="969"/>
    <cellStyle name="_Fuel Prices 4-14_04 07E Wild Horse Wind Expansion (C) (2)_Electric Rev Req Model (2009 GRC) Rebuttal REmoval of New  WH Solar AdjustMI 2" xfId="4146"/>
    <cellStyle name="_Fuel Prices 4-14_04 07E Wild Horse Wind Expansion (C) (2)_Electric Rev Req Model (2009 GRC) Rebuttal REmoval of New  WH Solar AdjustMI 2 2" xfId="4147"/>
    <cellStyle name="_Fuel Prices 4-14_04 07E Wild Horse Wind Expansion (C) (2)_Electric Rev Req Model (2009 GRC) Rebuttal REmoval of New  WH Solar AdjustMI 3" xfId="4148"/>
    <cellStyle name="_Fuel Prices 4-14_04 07E Wild Horse Wind Expansion (C) (2)_Electric Rev Req Model (2009 GRC) Revised 01-18-2010" xfId="970"/>
    <cellStyle name="_Fuel Prices 4-14_04 07E Wild Horse Wind Expansion (C) (2)_Electric Rev Req Model (2009 GRC) Revised 01-18-2010 2" xfId="4149"/>
    <cellStyle name="_Fuel Prices 4-14_04 07E Wild Horse Wind Expansion (C) (2)_Electric Rev Req Model (2009 GRC) Revised 01-18-2010 2 2" xfId="4150"/>
    <cellStyle name="_Fuel Prices 4-14_04 07E Wild Horse Wind Expansion (C) (2)_Electric Rev Req Model (2009 GRC) Revised 01-18-2010 3" xfId="4151"/>
    <cellStyle name="_Fuel Prices 4-14_04 07E Wild Horse Wind Expansion (C) (2)_Final Order Electric EXHIBIT A-1" xfId="971"/>
    <cellStyle name="_Fuel Prices 4-14_04 07E Wild Horse Wind Expansion (C) (2)_Final Order Electric EXHIBIT A-1 2" xfId="4152"/>
    <cellStyle name="_Fuel Prices 4-14_04 07E Wild Horse Wind Expansion (C) (2)_Final Order Electric EXHIBIT A-1 2 2" xfId="4153"/>
    <cellStyle name="_Fuel Prices 4-14_04 07E Wild Horse Wind Expansion (C) (2)_Final Order Electric EXHIBIT A-1 3" xfId="4154"/>
    <cellStyle name="_Fuel Prices 4-14_04 07E Wild Horse Wind Expansion (C) (2)_TENASKA REGULATORY ASSET" xfId="972"/>
    <cellStyle name="_Fuel Prices 4-14_04 07E Wild Horse Wind Expansion (C) (2)_TENASKA REGULATORY ASSET 2" xfId="4155"/>
    <cellStyle name="_Fuel Prices 4-14_04 07E Wild Horse Wind Expansion (C) (2)_TENASKA REGULATORY ASSET 2 2" xfId="4156"/>
    <cellStyle name="_Fuel Prices 4-14_04 07E Wild Horse Wind Expansion (C) (2)_TENASKA REGULATORY ASSET 3" xfId="4157"/>
    <cellStyle name="_Fuel Prices 4-14_16.37E Wild Horse Expansion DeferralRevwrkingfile SF" xfId="973"/>
    <cellStyle name="_Fuel Prices 4-14_16.37E Wild Horse Expansion DeferralRevwrkingfile SF 2" xfId="4158"/>
    <cellStyle name="_Fuel Prices 4-14_16.37E Wild Horse Expansion DeferralRevwrkingfile SF 2 2" xfId="4159"/>
    <cellStyle name="_Fuel Prices 4-14_16.37E Wild Horse Expansion DeferralRevwrkingfile SF 3" xfId="4160"/>
    <cellStyle name="_Fuel Prices 4-14_2009 GRC Compl Filing - Exhibit D" xfId="4161"/>
    <cellStyle name="_Fuel Prices 4-14_2009 GRC Compl Filing - Exhibit D 2" xfId="4162"/>
    <cellStyle name="_Fuel Prices 4-14_3.01 Income Statement" xfId="352"/>
    <cellStyle name="_Fuel Prices 4-14_4 31 Regulatory Assets and Liabilities  7 06- Exhibit D" xfId="974"/>
    <cellStyle name="_Fuel Prices 4-14_4 31 Regulatory Assets and Liabilities  7 06- Exhibit D 2" xfId="4163"/>
    <cellStyle name="_Fuel Prices 4-14_4 31 Regulatory Assets and Liabilities  7 06- Exhibit D 2 2" xfId="4164"/>
    <cellStyle name="_Fuel Prices 4-14_4 31 Regulatory Assets and Liabilities  7 06- Exhibit D 3" xfId="4165"/>
    <cellStyle name="_Fuel Prices 4-14_4 31 Regulatory Assets and Liabilities  7 06- Exhibit D_NIM Summary" xfId="4166"/>
    <cellStyle name="_Fuel Prices 4-14_4 31 Regulatory Assets and Liabilities  7 06- Exhibit D_NIM Summary 2" xfId="4167"/>
    <cellStyle name="_Fuel Prices 4-14_4 32 Regulatory Assets and Liabilities  7 06- Exhibit D" xfId="975"/>
    <cellStyle name="_Fuel Prices 4-14_4 32 Regulatory Assets and Liabilities  7 06- Exhibit D 2" xfId="4168"/>
    <cellStyle name="_Fuel Prices 4-14_4 32 Regulatory Assets and Liabilities  7 06- Exhibit D 2 2" xfId="4169"/>
    <cellStyle name="_Fuel Prices 4-14_4 32 Regulatory Assets and Liabilities  7 06- Exhibit D 3" xfId="4170"/>
    <cellStyle name="_Fuel Prices 4-14_4 32 Regulatory Assets and Liabilities  7 06- Exhibit D_NIM Summary" xfId="4171"/>
    <cellStyle name="_Fuel Prices 4-14_4 32 Regulatory Assets and Liabilities  7 06- Exhibit D_NIM Summary 2" xfId="4172"/>
    <cellStyle name="_Fuel Prices 4-14_AURORA Total New" xfId="4173"/>
    <cellStyle name="_Fuel Prices 4-14_AURORA Total New 2" xfId="4174"/>
    <cellStyle name="_Fuel Prices 4-14_Book2" xfId="976"/>
    <cellStyle name="_Fuel Prices 4-14_Book2 2" xfId="4175"/>
    <cellStyle name="_Fuel Prices 4-14_Book2 2 2" xfId="4176"/>
    <cellStyle name="_Fuel Prices 4-14_Book2 3" xfId="4177"/>
    <cellStyle name="_Fuel Prices 4-14_Book2_Adj Bench DR 3 for Initial Briefs (Electric)" xfId="977"/>
    <cellStyle name="_Fuel Prices 4-14_Book2_Adj Bench DR 3 for Initial Briefs (Electric) 2" xfId="4178"/>
    <cellStyle name="_Fuel Prices 4-14_Book2_Adj Bench DR 3 for Initial Briefs (Electric) 2 2" xfId="4179"/>
    <cellStyle name="_Fuel Prices 4-14_Book2_Adj Bench DR 3 for Initial Briefs (Electric) 3" xfId="4180"/>
    <cellStyle name="_Fuel Prices 4-14_Book2_Electric Rev Req Model (2009 GRC) Rebuttal" xfId="978"/>
    <cellStyle name="_Fuel Prices 4-14_Book2_Electric Rev Req Model (2009 GRC) Rebuttal 2" xfId="4181"/>
    <cellStyle name="_Fuel Prices 4-14_Book2_Electric Rev Req Model (2009 GRC) Rebuttal 2 2" xfId="4182"/>
    <cellStyle name="_Fuel Prices 4-14_Book2_Electric Rev Req Model (2009 GRC) Rebuttal 3" xfId="4183"/>
    <cellStyle name="_Fuel Prices 4-14_Book2_Electric Rev Req Model (2009 GRC) Rebuttal REmoval of New  WH Solar AdjustMI" xfId="979"/>
    <cellStyle name="_Fuel Prices 4-14_Book2_Electric Rev Req Model (2009 GRC) Rebuttal REmoval of New  WH Solar AdjustMI 2" xfId="4184"/>
    <cellStyle name="_Fuel Prices 4-14_Book2_Electric Rev Req Model (2009 GRC) Rebuttal REmoval of New  WH Solar AdjustMI 2 2" xfId="4185"/>
    <cellStyle name="_Fuel Prices 4-14_Book2_Electric Rev Req Model (2009 GRC) Rebuttal REmoval of New  WH Solar AdjustMI 3" xfId="4186"/>
    <cellStyle name="_Fuel Prices 4-14_Book2_Electric Rev Req Model (2009 GRC) Revised 01-18-2010" xfId="980"/>
    <cellStyle name="_Fuel Prices 4-14_Book2_Electric Rev Req Model (2009 GRC) Revised 01-18-2010 2" xfId="4187"/>
    <cellStyle name="_Fuel Prices 4-14_Book2_Electric Rev Req Model (2009 GRC) Revised 01-18-2010 2 2" xfId="4188"/>
    <cellStyle name="_Fuel Prices 4-14_Book2_Electric Rev Req Model (2009 GRC) Revised 01-18-2010 3" xfId="4189"/>
    <cellStyle name="_Fuel Prices 4-14_Book2_Final Order Electric EXHIBIT A-1" xfId="981"/>
    <cellStyle name="_Fuel Prices 4-14_Book2_Final Order Electric EXHIBIT A-1 2" xfId="4190"/>
    <cellStyle name="_Fuel Prices 4-14_Book2_Final Order Electric EXHIBIT A-1 2 2" xfId="4191"/>
    <cellStyle name="_Fuel Prices 4-14_Book2_Final Order Electric EXHIBIT A-1 3" xfId="4192"/>
    <cellStyle name="_Fuel Prices 4-14_Book4" xfId="982"/>
    <cellStyle name="_Fuel Prices 4-14_Book4 2" xfId="4193"/>
    <cellStyle name="_Fuel Prices 4-14_Book4 2 2" xfId="4194"/>
    <cellStyle name="_Fuel Prices 4-14_Book4 3" xfId="4195"/>
    <cellStyle name="_Fuel Prices 4-14_Book9" xfId="983"/>
    <cellStyle name="_Fuel Prices 4-14_Book9 2" xfId="4196"/>
    <cellStyle name="_Fuel Prices 4-14_Book9 2 2" xfId="4197"/>
    <cellStyle name="_Fuel Prices 4-14_Book9 3" xfId="4198"/>
    <cellStyle name="_Fuel Prices 4-14_Direct Assignment Distribution Plant 2008" xfId="4199"/>
    <cellStyle name="_Fuel Prices 4-14_Direct Assignment Distribution Plant 2008 2" xfId="4200"/>
    <cellStyle name="_Fuel Prices 4-14_Direct Assignment Distribution Plant 2008 2 2" xfId="4201"/>
    <cellStyle name="_Fuel Prices 4-14_Direct Assignment Distribution Plant 2008 2 2 2" xfId="4202"/>
    <cellStyle name="_Fuel Prices 4-14_Direct Assignment Distribution Plant 2008 2 3" xfId="4203"/>
    <cellStyle name="_Fuel Prices 4-14_Direct Assignment Distribution Plant 2008 2 3 2" xfId="4204"/>
    <cellStyle name="_Fuel Prices 4-14_Direct Assignment Distribution Plant 2008 2 4" xfId="4205"/>
    <cellStyle name="_Fuel Prices 4-14_Direct Assignment Distribution Plant 2008 2 4 2" xfId="4206"/>
    <cellStyle name="_Fuel Prices 4-14_Direct Assignment Distribution Plant 2008 3" xfId="4207"/>
    <cellStyle name="_Fuel Prices 4-14_Direct Assignment Distribution Plant 2008 3 2" xfId="4208"/>
    <cellStyle name="_Fuel Prices 4-14_Direct Assignment Distribution Plant 2008 4" xfId="4209"/>
    <cellStyle name="_Fuel Prices 4-14_Direct Assignment Distribution Plant 2008 4 2" xfId="4210"/>
    <cellStyle name="_Fuel Prices 4-14_Direct Assignment Distribution Plant 2008 5" xfId="4211"/>
    <cellStyle name="_Fuel Prices 4-14_Electric COS Inputs" xfId="4212"/>
    <cellStyle name="_Fuel Prices 4-14_Electric COS Inputs 2" xfId="4213"/>
    <cellStyle name="_Fuel Prices 4-14_Electric COS Inputs 2 2" xfId="4214"/>
    <cellStyle name="_Fuel Prices 4-14_Electric COS Inputs 2 2 2" xfId="4215"/>
    <cellStyle name="_Fuel Prices 4-14_Electric COS Inputs 2 3" xfId="4216"/>
    <cellStyle name="_Fuel Prices 4-14_Electric COS Inputs 2 3 2" xfId="4217"/>
    <cellStyle name="_Fuel Prices 4-14_Electric COS Inputs 2 4" xfId="4218"/>
    <cellStyle name="_Fuel Prices 4-14_Electric COS Inputs 2 4 2" xfId="4219"/>
    <cellStyle name="_Fuel Prices 4-14_Electric COS Inputs 3" xfId="4220"/>
    <cellStyle name="_Fuel Prices 4-14_Electric COS Inputs 3 2" xfId="4221"/>
    <cellStyle name="_Fuel Prices 4-14_Electric COS Inputs 4" xfId="4222"/>
    <cellStyle name="_Fuel Prices 4-14_Electric COS Inputs 4 2" xfId="4223"/>
    <cellStyle name="_Fuel Prices 4-14_Electric COS Inputs 5" xfId="4224"/>
    <cellStyle name="_Fuel Prices 4-14_Electric Rate Spread and Rate Design 3.23.09" xfId="4225"/>
    <cellStyle name="_Fuel Prices 4-14_Electric Rate Spread and Rate Design 3.23.09 2" xfId="4226"/>
    <cellStyle name="_Fuel Prices 4-14_Electric Rate Spread and Rate Design 3.23.09 2 2" xfId="4227"/>
    <cellStyle name="_Fuel Prices 4-14_Electric Rate Spread and Rate Design 3.23.09 2 2 2" xfId="4228"/>
    <cellStyle name="_Fuel Prices 4-14_Electric Rate Spread and Rate Design 3.23.09 2 3" xfId="4229"/>
    <cellStyle name="_Fuel Prices 4-14_Electric Rate Spread and Rate Design 3.23.09 2 3 2" xfId="4230"/>
    <cellStyle name="_Fuel Prices 4-14_Electric Rate Spread and Rate Design 3.23.09 2 4" xfId="4231"/>
    <cellStyle name="_Fuel Prices 4-14_Electric Rate Spread and Rate Design 3.23.09 2 4 2" xfId="4232"/>
    <cellStyle name="_Fuel Prices 4-14_Electric Rate Spread and Rate Design 3.23.09 3" xfId="4233"/>
    <cellStyle name="_Fuel Prices 4-14_Electric Rate Spread and Rate Design 3.23.09 3 2" xfId="4234"/>
    <cellStyle name="_Fuel Prices 4-14_Electric Rate Spread and Rate Design 3.23.09 4" xfId="4235"/>
    <cellStyle name="_Fuel Prices 4-14_Electric Rate Spread and Rate Design 3.23.09 4 2" xfId="4236"/>
    <cellStyle name="_Fuel Prices 4-14_Electric Rate Spread and Rate Design 3.23.09 5" xfId="4237"/>
    <cellStyle name="_Fuel Prices 4-14_INPUTS" xfId="4238"/>
    <cellStyle name="_Fuel Prices 4-14_INPUTS 2" xfId="4239"/>
    <cellStyle name="_Fuel Prices 4-14_INPUTS 2 2" xfId="4240"/>
    <cellStyle name="_Fuel Prices 4-14_INPUTS 2 2 2" xfId="4241"/>
    <cellStyle name="_Fuel Prices 4-14_INPUTS 2 3" xfId="4242"/>
    <cellStyle name="_Fuel Prices 4-14_INPUTS 2 3 2" xfId="4243"/>
    <cellStyle name="_Fuel Prices 4-14_INPUTS 2 4" xfId="4244"/>
    <cellStyle name="_Fuel Prices 4-14_INPUTS 2 4 2" xfId="4245"/>
    <cellStyle name="_Fuel Prices 4-14_INPUTS 3" xfId="4246"/>
    <cellStyle name="_Fuel Prices 4-14_INPUTS 3 2" xfId="4247"/>
    <cellStyle name="_Fuel Prices 4-14_INPUTS 4" xfId="4248"/>
    <cellStyle name="_Fuel Prices 4-14_INPUTS 4 2" xfId="4249"/>
    <cellStyle name="_Fuel Prices 4-14_INPUTS 5" xfId="4250"/>
    <cellStyle name="_Fuel Prices 4-14_Leased Transformer &amp; Substation Plant &amp; Rev 12-2009" xfId="4251"/>
    <cellStyle name="_Fuel Prices 4-14_Leased Transformer &amp; Substation Plant &amp; Rev 12-2009 2" xfId="4252"/>
    <cellStyle name="_Fuel Prices 4-14_Leased Transformer &amp; Substation Plant &amp; Rev 12-2009 2 2" xfId="4253"/>
    <cellStyle name="_Fuel Prices 4-14_Leased Transformer &amp; Substation Plant &amp; Rev 12-2009 2 2 2" xfId="4254"/>
    <cellStyle name="_Fuel Prices 4-14_Leased Transformer &amp; Substation Plant &amp; Rev 12-2009 2 3" xfId="4255"/>
    <cellStyle name="_Fuel Prices 4-14_Leased Transformer &amp; Substation Plant &amp; Rev 12-2009 2 3 2" xfId="4256"/>
    <cellStyle name="_Fuel Prices 4-14_Leased Transformer &amp; Substation Plant &amp; Rev 12-2009 2 4" xfId="4257"/>
    <cellStyle name="_Fuel Prices 4-14_Leased Transformer &amp; Substation Plant &amp; Rev 12-2009 2 4 2" xfId="4258"/>
    <cellStyle name="_Fuel Prices 4-14_Leased Transformer &amp; Substation Plant &amp; Rev 12-2009 3" xfId="4259"/>
    <cellStyle name="_Fuel Prices 4-14_Leased Transformer &amp; Substation Plant &amp; Rev 12-2009 3 2" xfId="4260"/>
    <cellStyle name="_Fuel Prices 4-14_Leased Transformer &amp; Substation Plant &amp; Rev 12-2009 4" xfId="4261"/>
    <cellStyle name="_Fuel Prices 4-14_Leased Transformer &amp; Substation Plant &amp; Rev 12-2009 4 2" xfId="4262"/>
    <cellStyle name="_Fuel Prices 4-14_Leased Transformer &amp; Substation Plant &amp; Rev 12-2009 5" xfId="4263"/>
    <cellStyle name="_Fuel Prices 4-14_NIM Summary" xfId="4264"/>
    <cellStyle name="_Fuel Prices 4-14_NIM Summary 09GRC" xfId="4265"/>
    <cellStyle name="_Fuel Prices 4-14_NIM Summary 09GRC 2" xfId="4266"/>
    <cellStyle name="_Fuel Prices 4-14_NIM Summary 2" xfId="4267"/>
    <cellStyle name="_Fuel Prices 4-14_NIM Summary 3" xfId="4268"/>
    <cellStyle name="_Fuel Prices 4-14_NIM Summary 4" xfId="4269"/>
    <cellStyle name="_Fuel Prices 4-14_NIM Summary 5" xfId="4270"/>
    <cellStyle name="_Fuel Prices 4-14_NIM Summary 6" xfId="4271"/>
    <cellStyle name="_Fuel Prices 4-14_NIM Summary 7" xfId="4272"/>
    <cellStyle name="_Fuel Prices 4-14_NIM Summary 8" xfId="4273"/>
    <cellStyle name="_Fuel Prices 4-14_NIM Summary 9" xfId="4274"/>
    <cellStyle name="_Fuel Prices 4-14_PCA 9 -  Exhibit D April 2010 (3)" xfId="4275"/>
    <cellStyle name="_Fuel Prices 4-14_PCA 9 -  Exhibit D April 2010 (3) 2" xfId="4276"/>
    <cellStyle name="_Fuel Prices 4-14_Peak Credit Exhibits for 2009 GRC" xfId="4277"/>
    <cellStyle name="_Fuel Prices 4-14_Peak Credit Exhibits for 2009 GRC 2" xfId="4278"/>
    <cellStyle name="_Fuel Prices 4-14_Peak Credit Exhibits for 2009 GRC 2 2" xfId="4279"/>
    <cellStyle name="_Fuel Prices 4-14_Peak Credit Exhibits for 2009 GRC 2 2 2" xfId="4280"/>
    <cellStyle name="_Fuel Prices 4-14_Peak Credit Exhibits for 2009 GRC 2 3" xfId="4281"/>
    <cellStyle name="_Fuel Prices 4-14_Peak Credit Exhibits for 2009 GRC 2 3 2" xfId="4282"/>
    <cellStyle name="_Fuel Prices 4-14_Peak Credit Exhibits for 2009 GRC 2 4" xfId="4283"/>
    <cellStyle name="_Fuel Prices 4-14_Peak Credit Exhibits for 2009 GRC 2 4 2" xfId="4284"/>
    <cellStyle name="_Fuel Prices 4-14_Peak Credit Exhibits for 2009 GRC 3" xfId="4285"/>
    <cellStyle name="_Fuel Prices 4-14_Peak Credit Exhibits for 2009 GRC 3 2" xfId="4286"/>
    <cellStyle name="_Fuel Prices 4-14_Peak Credit Exhibits for 2009 GRC 4" xfId="4287"/>
    <cellStyle name="_Fuel Prices 4-14_Peak Credit Exhibits for 2009 GRC 4 2" xfId="4288"/>
    <cellStyle name="_Fuel Prices 4-14_Peak Credit Exhibits for 2009 GRC 5" xfId="4289"/>
    <cellStyle name="_Fuel Prices 4-14_Power Costs - Comparison bx Rbtl-Staff-Jt-PC" xfId="984"/>
    <cellStyle name="_Fuel Prices 4-14_Power Costs - Comparison bx Rbtl-Staff-Jt-PC 2" xfId="4290"/>
    <cellStyle name="_Fuel Prices 4-14_Power Costs - Comparison bx Rbtl-Staff-Jt-PC 2 2" xfId="4291"/>
    <cellStyle name="_Fuel Prices 4-14_Power Costs - Comparison bx Rbtl-Staff-Jt-PC 3" xfId="4292"/>
    <cellStyle name="_Fuel Prices 4-14_Power Costs - Comparison bx Rbtl-Staff-Jt-PC_Adj Bench DR 3 for Initial Briefs (Electric)" xfId="985"/>
    <cellStyle name="_Fuel Prices 4-14_Power Costs - Comparison bx Rbtl-Staff-Jt-PC_Adj Bench DR 3 for Initial Briefs (Electric) 2" xfId="4293"/>
    <cellStyle name="_Fuel Prices 4-14_Power Costs - Comparison bx Rbtl-Staff-Jt-PC_Adj Bench DR 3 for Initial Briefs (Electric) 2 2" xfId="4294"/>
    <cellStyle name="_Fuel Prices 4-14_Power Costs - Comparison bx Rbtl-Staff-Jt-PC_Adj Bench DR 3 for Initial Briefs (Electric) 3" xfId="4295"/>
    <cellStyle name="_Fuel Prices 4-14_Power Costs - Comparison bx Rbtl-Staff-Jt-PC_Electric Rev Req Model (2009 GRC) Rebuttal" xfId="986"/>
    <cellStyle name="_Fuel Prices 4-14_Power Costs - Comparison bx Rbtl-Staff-Jt-PC_Electric Rev Req Model (2009 GRC) Rebuttal 2" xfId="4296"/>
    <cellStyle name="_Fuel Prices 4-14_Power Costs - Comparison bx Rbtl-Staff-Jt-PC_Electric Rev Req Model (2009 GRC) Rebuttal 2 2" xfId="4297"/>
    <cellStyle name="_Fuel Prices 4-14_Power Costs - Comparison bx Rbtl-Staff-Jt-PC_Electric Rev Req Model (2009 GRC) Rebuttal 3" xfId="4298"/>
    <cellStyle name="_Fuel Prices 4-14_Power Costs - Comparison bx Rbtl-Staff-Jt-PC_Electric Rev Req Model (2009 GRC) Rebuttal REmoval of New  WH Solar AdjustMI" xfId="987"/>
    <cellStyle name="_Fuel Prices 4-14_Power Costs - Comparison bx Rbtl-Staff-Jt-PC_Electric Rev Req Model (2009 GRC) Rebuttal REmoval of New  WH Solar AdjustMI 2" xfId="4299"/>
    <cellStyle name="_Fuel Prices 4-14_Power Costs - Comparison bx Rbtl-Staff-Jt-PC_Electric Rev Req Model (2009 GRC) Rebuttal REmoval of New  WH Solar AdjustMI 2 2" xfId="4300"/>
    <cellStyle name="_Fuel Prices 4-14_Power Costs - Comparison bx Rbtl-Staff-Jt-PC_Electric Rev Req Model (2009 GRC) Rebuttal REmoval of New  WH Solar AdjustMI 3" xfId="4301"/>
    <cellStyle name="_Fuel Prices 4-14_Power Costs - Comparison bx Rbtl-Staff-Jt-PC_Electric Rev Req Model (2009 GRC) Revised 01-18-2010" xfId="988"/>
    <cellStyle name="_Fuel Prices 4-14_Power Costs - Comparison bx Rbtl-Staff-Jt-PC_Electric Rev Req Model (2009 GRC) Revised 01-18-2010 2" xfId="4302"/>
    <cellStyle name="_Fuel Prices 4-14_Power Costs - Comparison bx Rbtl-Staff-Jt-PC_Electric Rev Req Model (2009 GRC) Revised 01-18-2010 2 2" xfId="4303"/>
    <cellStyle name="_Fuel Prices 4-14_Power Costs - Comparison bx Rbtl-Staff-Jt-PC_Electric Rev Req Model (2009 GRC) Revised 01-18-2010 3" xfId="4304"/>
    <cellStyle name="_Fuel Prices 4-14_Power Costs - Comparison bx Rbtl-Staff-Jt-PC_Final Order Electric EXHIBIT A-1" xfId="989"/>
    <cellStyle name="_Fuel Prices 4-14_Power Costs - Comparison bx Rbtl-Staff-Jt-PC_Final Order Electric EXHIBIT A-1 2" xfId="4305"/>
    <cellStyle name="_Fuel Prices 4-14_Power Costs - Comparison bx Rbtl-Staff-Jt-PC_Final Order Electric EXHIBIT A-1 2 2" xfId="4306"/>
    <cellStyle name="_Fuel Prices 4-14_Power Costs - Comparison bx Rbtl-Staff-Jt-PC_Final Order Electric EXHIBIT A-1 3" xfId="4307"/>
    <cellStyle name="_Fuel Prices 4-14_Production Adj 4.37" xfId="4308"/>
    <cellStyle name="_Fuel Prices 4-14_Production Adj 4.37 2" xfId="4309"/>
    <cellStyle name="_Fuel Prices 4-14_Production Adj 4.37 2 2" xfId="4310"/>
    <cellStyle name="_Fuel Prices 4-14_Production Adj 4.37 3" xfId="4311"/>
    <cellStyle name="_Fuel Prices 4-14_Purchased Power Adj 4.03" xfId="4312"/>
    <cellStyle name="_Fuel Prices 4-14_Purchased Power Adj 4.03 2" xfId="4313"/>
    <cellStyle name="_Fuel Prices 4-14_Purchased Power Adj 4.03 2 2" xfId="4314"/>
    <cellStyle name="_Fuel Prices 4-14_Purchased Power Adj 4.03 3" xfId="4315"/>
    <cellStyle name="_Fuel Prices 4-14_Rate Design Sch 24" xfId="4316"/>
    <cellStyle name="_Fuel Prices 4-14_Rate Design Sch 24 2" xfId="4317"/>
    <cellStyle name="_Fuel Prices 4-14_Rate Design Sch 25" xfId="4318"/>
    <cellStyle name="_Fuel Prices 4-14_Rate Design Sch 25 2" xfId="4319"/>
    <cellStyle name="_Fuel Prices 4-14_Rate Design Sch 25 2 2" xfId="4320"/>
    <cellStyle name="_Fuel Prices 4-14_Rate Design Sch 25 3" xfId="4321"/>
    <cellStyle name="_Fuel Prices 4-14_Rate Design Sch 26" xfId="4322"/>
    <cellStyle name="_Fuel Prices 4-14_Rate Design Sch 26 2" xfId="4323"/>
    <cellStyle name="_Fuel Prices 4-14_Rate Design Sch 26 2 2" xfId="4324"/>
    <cellStyle name="_Fuel Prices 4-14_Rate Design Sch 26 3" xfId="4325"/>
    <cellStyle name="_Fuel Prices 4-14_Rate Design Sch 31" xfId="4326"/>
    <cellStyle name="_Fuel Prices 4-14_Rate Design Sch 31 2" xfId="4327"/>
    <cellStyle name="_Fuel Prices 4-14_Rate Design Sch 31 2 2" xfId="4328"/>
    <cellStyle name="_Fuel Prices 4-14_Rate Design Sch 31 3" xfId="4329"/>
    <cellStyle name="_Fuel Prices 4-14_Rate Design Sch 43" xfId="4330"/>
    <cellStyle name="_Fuel Prices 4-14_Rate Design Sch 43 2" xfId="4331"/>
    <cellStyle name="_Fuel Prices 4-14_Rate Design Sch 43 2 2" xfId="4332"/>
    <cellStyle name="_Fuel Prices 4-14_Rate Design Sch 43 3" xfId="4333"/>
    <cellStyle name="_Fuel Prices 4-14_Rate Design Sch 448-449" xfId="4334"/>
    <cellStyle name="_Fuel Prices 4-14_Rate Design Sch 448-449 2" xfId="4335"/>
    <cellStyle name="_Fuel Prices 4-14_Rate Design Sch 46" xfId="4336"/>
    <cellStyle name="_Fuel Prices 4-14_Rate Design Sch 46 2" xfId="4337"/>
    <cellStyle name="_Fuel Prices 4-14_Rate Design Sch 46 2 2" xfId="4338"/>
    <cellStyle name="_Fuel Prices 4-14_Rate Design Sch 46 3" xfId="4339"/>
    <cellStyle name="_Fuel Prices 4-14_Rate Spread" xfId="4340"/>
    <cellStyle name="_Fuel Prices 4-14_Rate Spread 2" xfId="4341"/>
    <cellStyle name="_Fuel Prices 4-14_Rate Spread 2 2" xfId="4342"/>
    <cellStyle name="_Fuel Prices 4-14_Rate Spread 3" xfId="4343"/>
    <cellStyle name="_Fuel Prices 4-14_Rebuttal Power Costs" xfId="990"/>
    <cellStyle name="_Fuel Prices 4-14_Rebuttal Power Costs 2" xfId="4344"/>
    <cellStyle name="_Fuel Prices 4-14_Rebuttal Power Costs 2 2" xfId="4345"/>
    <cellStyle name="_Fuel Prices 4-14_Rebuttal Power Costs 3" xfId="4346"/>
    <cellStyle name="_Fuel Prices 4-14_Rebuttal Power Costs_Adj Bench DR 3 for Initial Briefs (Electric)" xfId="991"/>
    <cellStyle name="_Fuel Prices 4-14_Rebuttal Power Costs_Adj Bench DR 3 for Initial Briefs (Electric) 2" xfId="4347"/>
    <cellStyle name="_Fuel Prices 4-14_Rebuttal Power Costs_Adj Bench DR 3 for Initial Briefs (Electric) 2 2" xfId="4348"/>
    <cellStyle name="_Fuel Prices 4-14_Rebuttal Power Costs_Adj Bench DR 3 for Initial Briefs (Electric) 3" xfId="4349"/>
    <cellStyle name="_Fuel Prices 4-14_Rebuttal Power Costs_Electric Rev Req Model (2009 GRC) Rebuttal" xfId="992"/>
    <cellStyle name="_Fuel Prices 4-14_Rebuttal Power Costs_Electric Rev Req Model (2009 GRC) Rebuttal 2" xfId="4350"/>
    <cellStyle name="_Fuel Prices 4-14_Rebuttal Power Costs_Electric Rev Req Model (2009 GRC) Rebuttal 2 2" xfId="4351"/>
    <cellStyle name="_Fuel Prices 4-14_Rebuttal Power Costs_Electric Rev Req Model (2009 GRC) Rebuttal 3" xfId="4352"/>
    <cellStyle name="_Fuel Prices 4-14_Rebuttal Power Costs_Electric Rev Req Model (2009 GRC) Rebuttal REmoval of New  WH Solar AdjustMI" xfId="993"/>
    <cellStyle name="_Fuel Prices 4-14_Rebuttal Power Costs_Electric Rev Req Model (2009 GRC) Rebuttal REmoval of New  WH Solar AdjustMI 2" xfId="4353"/>
    <cellStyle name="_Fuel Prices 4-14_Rebuttal Power Costs_Electric Rev Req Model (2009 GRC) Rebuttal REmoval of New  WH Solar AdjustMI 2 2" xfId="4354"/>
    <cellStyle name="_Fuel Prices 4-14_Rebuttal Power Costs_Electric Rev Req Model (2009 GRC) Rebuttal REmoval of New  WH Solar AdjustMI 3" xfId="4355"/>
    <cellStyle name="_Fuel Prices 4-14_Rebuttal Power Costs_Electric Rev Req Model (2009 GRC) Revised 01-18-2010" xfId="994"/>
    <cellStyle name="_Fuel Prices 4-14_Rebuttal Power Costs_Electric Rev Req Model (2009 GRC) Revised 01-18-2010 2" xfId="4356"/>
    <cellStyle name="_Fuel Prices 4-14_Rebuttal Power Costs_Electric Rev Req Model (2009 GRC) Revised 01-18-2010 2 2" xfId="4357"/>
    <cellStyle name="_Fuel Prices 4-14_Rebuttal Power Costs_Electric Rev Req Model (2009 GRC) Revised 01-18-2010 3" xfId="4358"/>
    <cellStyle name="_Fuel Prices 4-14_Rebuttal Power Costs_Final Order Electric EXHIBIT A-1" xfId="995"/>
    <cellStyle name="_Fuel Prices 4-14_Rebuttal Power Costs_Final Order Electric EXHIBIT A-1 2" xfId="4359"/>
    <cellStyle name="_Fuel Prices 4-14_Rebuttal Power Costs_Final Order Electric EXHIBIT A-1 2 2" xfId="4360"/>
    <cellStyle name="_Fuel Prices 4-14_Rebuttal Power Costs_Final Order Electric EXHIBIT A-1 3" xfId="4361"/>
    <cellStyle name="_Fuel Prices 4-14_ROR 5.02" xfId="4362"/>
    <cellStyle name="_Fuel Prices 4-14_ROR 5.02 2" xfId="4363"/>
    <cellStyle name="_Fuel Prices 4-14_ROR 5.02 2 2" xfId="4364"/>
    <cellStyle name="_Fuel Prices 4-14_ROR 5.02 3" xfId="4365"/>
    <cellStyle name="_Fuel Prices 4-14_Sch 40 Feeder OH 2008" xfId="4366"/>
    <cellStyle name="_Fuel Prices 4-14_Sch 40 Feeder OH 2008 2" xfId="4367"/>
    <cellStyle name="_Fuel Prices 4-14_Sch 40 Feeder OH 2008 2 2" xfId="4368"/>
    <cellStyle name="_Fuel Prices 4-14_Sch 40 Feeder OH 2008 3" xfId="4369"/>
    <cellStyle name="_Fuel Prices 4-14_Sch 40 Interim Energy Rates " xfId="4370"/>
    <cellStyle name="_Fuel Prices 4-14_Sch 40 Interim Energy Rates  2" xfId="4371"/>
    <cellStyle name="_Fuel Prices 4-14_Sch 40 Interim Energy Rates  2 2" xfId="4372"/>
    <cellStyle name="_Fuel Prices 4-14_Sch 40 Interim Energy Rates  3" xfId="4373"/>
    <cellStyle name="_Fuel Prices 4-14_Sch 40 Substation A&amp;G 2008" xfId="4374"/>
    <cellStyle name="_Fuel Prices 4-14_Sch 40 Substation A&amp;G 2008 2" xfId="4375"/>
    <cellStyle name="_Fuel Prices 4-14_Sch 40 Substation A&amp;G 2008 2 2" xfId="4376"/>
    <cellStyle name="_Fuel Prices 4-14_Sch 40 Substation A&amp;G 2008 3" xfId="4377"/>
    <cellStyle name="_Fuel Prices 4-14_Sch 40 Substation O&amp;M 2008" xfId="4378"/>
    <cellStyle name="_Fuel Prices 4-14_Sch 40 Substation O&amp;M 2008 2" xfId="4379"/>
    <cellStyle name="_Fuel Prices 4-14_Sch 40 Substation O&amp;M 2008 2 2" xfId="4380"/>
    <cellStyle name="_Fuel Prices 4-14_Sch 40 Substation O&amp;M 2008 3" xfId="4381"/>
    <cellStyle name="_Fuel Prices 4-14_Subs 2008" xfId="4382"/>
    <cellStyle name="_Fuel Prices 4-14_Subs 2008 2" xfId="4383"/>
    <cellStyle name="_Fuel Prices 4-14_Subs 2008 2 2" xfId="4384"/>
    <cellStyle name="_Fuel Prices 4-14_Subs 2008 3" xfId="4385"/>
    <cellStyle name="_Fuel Prices 4-14_Wind Integration 10GRC" xfId="4386"/>
    <cellStyle name="_Fuel Prices 4-14_Wind Integration 10GRC 2" xfId="4387"/>
    <cellStyle name="_Gas Transportation Charges_2009GRC_120308" xfId="996"/>
    <cellStyle name="_Gas Transportation Charges_2009GRC_120308 2" xfId="4388"/>
    <cellStyle name="_Gas Transportation Charges_2009GRC_120308 2 2" xfId="4389"/>
    <cellStyle name="_Gas Transportation Charges_2009GRC_120308 3" xfId="4390"/>
    <cellStyle name="_Gas Transportation Charges_2009GRC_120308_DEM-WP(C) Costs Not In AURORA 2010GRC As Filed" xfId="4391"/>
    <cellStyle name="_Gas Transportation Charges_2009GRC_120308_NIM Summary" xfId="4392"/>
    <cellStyle name="_Gas Transportation Charges_2009GRC_120308_NIM Summary 09GRC" xfId="4393"/>
    <cellStyle name="_Gas Transportation Charges_2009GRC_120308_NIM Summary 09GRC 2" xfId="4394"/>
    <cellStyle name="_Gas Transportation Charges_2009GRC_120308_NIM Summary 2" xfId="4395"/>
    <cellStyle name="_Gas Transportation Charges_2009GRC_120308_NIM Summary 3" xfId="4396"/>
    <cellStyle name="_Gas Transportation Charges_2009GRC_120308_NIM Summary 4" xfId="4397"/>
    <cellStyle name="_Gas Transportation Charges_2009GRC_120308_NIM Summary 5" xfId="4398"/>
    <cellStyle name="_Gas Transportation Charges_2009GRC_120308_NIM Summary 6" xfId="4399"/>
    <cellStyle name="_Gas Transportation Charges_2009GRC_120308_NIM Summary 7" xfId="4400"/>
    <cellStyle name="_Gas Transportation Charges_2009GRC_120308_NIM Summary 8" xfId="4401"/>
    <cellStyle name="_Gas Transportation Charges_2009GRC_120308_NIM Summary 9" xfId="4402"/>
    <cellStyle name="_Gas Transportation Charges_2009GRC_120308_PCA 9 -  Exhibit D April 2010 (3)" xfId="4403"/>
    <cellStyle name="_Gas Transportation Charges_2009GRC_120308_PCA 9 -  Exhibit D April 2010 (3) 2" xfId="4404"/>
    <cellStyle name="_Gas Transportation Charges_2009GRC_120308_Reconciliation" xfId="4405"/>
    <cellStyle name="_Gas Transportation Charges_2009GRC_120308_Wind Integration 10GRC" xfId="4406"/>
    <cellStyle name="_Gas Transportation Charges_2009GRC_120308_Wind Integration 10GRC 2" xfId="4407"/>
    <cellStyle name="_Monthly Fixed Input" xfId="4408"/>
    <cellStyle name="_Monthly Fixed Input 2" xfId="4409"/>
    <cellStyle name="_Monthly Fixed Input_NIM Summary" xfId="4410"/>
    <cellStyle name="_Monthly Fixed Input_NIM Summary 2" xfId="4411"/>
    <cellStyle name="_NIM 06 Base Case Current Trends" xfId="997"/>
    <cellStyle name="_NIM 06 Base Case Current Trends 2" xfId="4412"/>
    <cellStyle name="_NIM 06 Base Case Current Trends 2 2" xfId="4413"/>
    <cellStyle name="_NIM 06 Base Case Current Trends 3" xfId="4414"/>
    <cellStyle name="_NIM 06 Base Case Current Trends_Adj Bench DR 3 for Initial Briefs (Electric)" xfId="998"/>
    <cellStyle name="_NIM 06 Base Case Current Trends_Adj Bench DR 3 for Initial Briefs (Electric) 2" xfId="4415"/>
    <cellStyle name="_NIM 06 Base Case Current Trends_Adj Bench DR 3 for Initial Briefs (Electric) 2 2" xfId="4416"/>
    <cellStyle name="_NIM 06 Base Case Current Trends_Adj Bench DR 3 for Initial Briefs (Electric) 3" xfId="4417"/>
    <cellStyle name="_NIM 06 Base Case Current Trends_Book2" xfId="999"/>
    <cellStyle name="_NIM 06 Base Case Current Trends_Book2 2" xfId="4418"/>
    <cellStyle name="_NIM 06 Base Case Current Trends_Book2 2 2" xfId="4419"/>
    <cellStyle name="_NIM 06 Base Case Current Trends_Book2 3" xfId="4420"/>
    <cellStyle name="_NIM 06 Base Case Current Trends_Book2_Adj Bench DR 3 for Initial Briefs (Electric)" xfId="1000"/>
    <cellStyle name="_NIM 06 Base Case Current Trends_Book2_Adj Bench DR 3 for Initial Briefs (Electric) 2" xfId="4421"/>
    <cellStyle name="_NIM 06 Base Case Current Trends_Book2_Adj Bench DR 3 for Initial Briefs (Electric) 2 2" xfId="4422"/>
    <cellStyle name="_NIM 06 Base Case Current Trends_Book2_Adj Bench DR 3 for Initial Briefs (Electric) 3" xfId="4423"/>
    <cellStyle name="_NIM 06 Base Case Current Trends_Book2_Electric Rev Req Model (2009 GRC) Rebuttal" xfId="1001"/>
    <cellStyle name="_NIM 06 Base Case Current Trends_Book2_Electric Rev Req Model (2009 GRC) Rebuttal 2" xfId="4424"/>
    <cellStyle name="_NIM 06 Base Case Current Trends_Book2_Electric Rev Req Model (2009 GRC) Rebuttal 2 2" xfId="4425"/>
    <cellStyle name="_NIM 06 Base Case Current Trends_Book2_Electric Rev Req Model (2009 GRC) Rebuttal 3" xfId="4426"/>
    <cellStyle name="_NIM 06 Base Case Current Trends_Book2_Electric Rev Req Model (2009 GRC) Rebuttal REmoval of New  WH Solar AdjustMI" xfId="1002"/>
    <cellStyle name="_NIM 06 Base Case Current Trends_Book2_Electric Rev Req Model (2009 GRC) Rebuttal REmoval of New  WH Solar AdjustMI 2" xfId="4427"/>
    <cellStyle name="_NIM 06 Base Case Current Trends_Book2_Electric Rev Req Model (2009 GRC) Rebuttal REmoval of New  WH Solar AdjustMI 2 2" xfId="4428"/>
    <cellStyle name="_NIM 06 Base Case Current Trends_Book2_Electric Rev Req Model (2009 GRC) Rebuttal REmoval of New  WH Solar AdjustMI 3" xfId="4429"/>
    <cellStyle name="_NIM 06 Base Case Current Trends_Book2_Electric Rev Req Model (2009 GRC) Revised 01-18-2010" xfId="1003"/>
    <cellStyle name="_NIM 06 Base Case Current Trends_Book2_Electric Rev Req Model (2009 GRC) Revised 01-18-2010 2" xfId="4430"/>
    <cellStyle name="_NIM 06 Base Case Current Trends_Book2_Electric Rev Req Model (2009 GRC) Revised 01-18-2010 2 2" xfId="4431"/>
    <cellStyle name="_NIM 06 Base Case Current Trends_Book2_Electric Rev Req Model (2009 GRC) Revised 01-18-2010 3" xfId="4432"/>
    <cellStyle name="_NIM 06 Base Case Current Trends_Book2_Final Order Electric EXHIBIT A-1" xfId="1004"/>
    <cellStyle name="_NIM 06 Base Case Current Trends_Book2_Final Order Electric EXHIBIT A-1 2" xfId="4433"/>
    <cellStyle name="_NIM 06 Base Case Current Trends_Book2_Final Order Electric EXHIBIT A-1 2 2" xfId="4434"/>
    <cellStyle name="_NIM 06 Base Case Current Trends_Book2_Final Order Electric EXHIBIT A-1 3" xfId="4435"/>
    <cellStyle name="_NIM 06 Base Case Current Trends_Electric Rev Req Model (2009 GRC) " xfId="1005"/>
    <cellStyle name="_NIM 06 Base Case Current Trends_Electric Rev Req Model (2009 GRC)  2" xfId="4436"/>
    <cellStyle name="_NIM 06 Base Case Current Trends_Electric Rev Req Model (2009 GRC)  2 2" xfId="4437"/>
    <cellStyle name="_NIM 06 Base Case Current Trends_Electric Rev Req Model (2009 GRC)  3" xfId="4438"/>
    <cellStyle name="_NIM 06 Base Case Current Trends_Electric Rev Req Model (2009 GRC) Rebuttal" xfId="1006"/>
    <cellStyle name="_NIM 06 Base Case Current Trends_Electric Rev Req Model (2009 GRC) Rebuttal 2" xfId="4439"/>
    <cellStyle name="_NIM 06 Base Case Current Trends_Electric Rev Req Model (2009 GRC) Rebuttal 2 2" xfId="4440"/>
    <cellStyle name="_NIM 06 Base Case Current Trends_Electric Rev Req Model (2009 GRC) Rebuttal 3" xfId="4441"/>
    <cellStyle name="_NIM 06 Base Case Current Trends_Electric Rev Req Model (2009 GRC) Rebuttal REmoval of New  WH Solar AdjustMI" xfId="1007"/>
    <cellStyle name="_NIM 06 Base Case Current Trends_Electric Rev Req Model (2009 GRC) Rebuttal REmoval of New  WH Solar AdjustMI 2" xfId="4442"/>
    <cellStyle name="_NIM 06 Base Case Current Trends_Electric Rev Req Model (2009 GRC) Rebuttal REmoval of New  WH Solar AdjustMI 2 2" xfId="4443"/>
    <cellStyle name="_NIM 06 Base Case Current Trends_Electric Rev Req Model (2009 GRC) Rebuttal REmoval of New  WH Solar AdjustMI 3" xfId="4444"/>
    <cellStyle name="_NIM 06 Base Case Current Trends_Electric Rev Req Model (2009 GRC) Revised 01-18-2010" xfId="1008"/>
    <cellStyle name="_NIM 06 Base Case Current Trends_Electric Rev Req Model (2009 GRC) Revised 01-18-2010 2" xfId="4445"/>
    <cellStyle name="_NIM 06 Base Case Current Trends_Electric Rev Req Model (2009 GRC) Revised 01-18-2010 2 2" xfId="4446"/>
    <cellStyle name="_NIM 06 Base Case Current Trends_Electric Rev Req Model (2009 GRC) Revised 01-18-2010 3" xfId="4447"/>
    <cellStyle name="_NIM 06 Base Case Current Trends_Final Order Electric EXHIBIT A-1" xfId="1009"/>
    <cellStyle name="_NIM 06 Base Case Current Trends_Final Order Electric EXHIBIT A-1 2" xfId="4448"/>
    <cellStyle name="_NIM 06 Base Case Current Trends_Final Order Electric EXHIBIT A-1 2 2" xfId="4449"/>
    <cellStyle name="_NIM 06 Base Case Current Trends_Final Order Electric EXHIBIT A-1 3" xfId="4450"/>
    <cellStyle name="_NIM 06 Base Case Current Trends_NIM Summary" xfId="4451"/>
    <cellStyle name="_NIM 06 Base Case Current Trends_NIM Summary 2" xfId="4452"/>
    <cellStyle name="_NIM 06 Base Case Current Trends_Rebuttal Power Costs" xfId="1010"/>
    <cellStyle name="_NIM 06 Base Case Current Trends_Rebuttal Power Costs 2" xfId="4453"/>
    <cellStyle name="_NIM 06 Base Case Current Trends_Rebuttal Power Costs 2 2" xfId="4454"/>
    <cellStyle name="_NIM 06 Base Case Current Trends_Rebuttal Power Costs 3" xfId="4455"/>
    <cellStyle name="_NIM 06 Base Case Current Trends_Rebuttal Power Costs_Adj Bench DR 3 for Initial Briefs (Electric)" xfId="1011"/>
    <cellStyle name="_NIM 06 Base Case Current Trends_Rebuttal Power Costs_Adj Bench DR 3 for Initial Briefs (Electric) 2" xfId="4456"/>
    <cellStyle name="_NIM 06 Base Case Current Trends_Rebuttal Power Costs_Adj Bench DR 3 for Initial Briefs (Electric) 2 2" xfId="4457"/>
    <cellStyle name="_NIM 06 Base Case Current Trends_Rebuttal Power Costs_Adj Bench DR 3 for Initial Briefs (Electric) 3" xfId="4458"/>
    <cellStyle name="_NIM 06 Base Case Current Trends_Rebuttal Power Costs_Electric Rev Req Model (2009 GRC) Rebuttal" xfId="1012"/>
    <cellStyle name="_NIM 06 Base Case Current Trends_Rebuttal Power Costs_Electric Rev Req Model (2009 GRC) Rebuttal 2" xfId="4459"/>
    <cellStyle name="_NIM 06 Base Case Current Trends_Rebuttal Power Costs_Electric Rev Req Model (2009 GRC) Rebuttal 2 2" xfId="4460"/>
    <cellStyle name="_NIM 06 Base Case Current Trends_Rebuttal Power Costs_Electric Rev Req Model (2009 GRC) Rebuttal 3" xfId="4461"/>
    <cellStyle name="_NIM 06 Base Case Current Trends_Rebuttal Power Costs_Electric Rev Req Model (2009 GRC) Rebuttal REmoval of New  WH Solar AdjustMI" xfId="1013"/>
    <cellStyle name="_NIM 06 Base Case Current Trends_Rebuttal Power Costs_Electric Rev Req Model (2009 GRC) Rebuttal REmoval of New  WH Solar AdjustMI 2" xfId="4462"/>
    <cellStyle name="_NIM 06 Base Case Current Trends_Rebuttal Power Costs_Electric Rev Req Model (2009 GRC) Rebuttal REmoval of New  WH Solar AdjustMI 2 2" xfId="4463"/>
    <cellStyle name="_NIM 06 Base Case Current Trends_Rebuttal Power Costs_Electric Rev Req Model (2009 GRC) Rebuttal REmoval of New  WH Solar AdjustMI 3" xfId="4464"/>
    <cellStyle name="_NIM 06 Base Case Current Trends_Rebuttal Power Costs_Electric Rev Req Model (2009 GRC) Revised 01-18-2010" xfId="1014"/>
    <cellStyle name="_NIM 06 Base Case Current Trends_Rebuttal Power Costs_Electric Rev Req Model (2009 GRC) Revised 01-18-2010 2" xfId="4465"/>
    <cellStyle name="_NIM 06 Base Case Current Trends_Rebuttal Power Costs_Electric Rev Req Model (2009 GRC) Revised 01-18-2010 2 2" xfId="4466"/>
    <cellStyle name="_NIM 06 Base Case Current Trends_Rebuttal Power Costs_Electric Rev Req Model (2009 GRC) Revised 01-18-2010 3" xfId="4467"/>
    <cellStyle name="_NIM 06 Base Case Current Trends_Rebuttal Power Costs_Final Order Electric EXHIBIT A-1" xfId="1015"/>
    <cellStyle name="_NIM 06 Base Case Current Trends_Rebuttal Power Costs_Final Order Electric EXHIBIT A-1 2" xfId="4468"/>
    <cellStyle name="_NIM 06 Base Case Current Trends_Rebuttal Power Costs_Final Order Electric EXHIBIT A-1 2 2" xfId="4469"/>
    <cellStyle name="_NIM 06 Base Case Current Trends_Rebuttal Power Costs_Final Order Electric EXHIBIT A-1 3" xfId="4470"/>
    <cellStyle name="_NIM 06 Base Case Current Trends_TENASKA REGULATORY ASSET" xfId="1016"/>
    <cellStyle name="_NIM 06 Base Case Current Trends_TENASKA REGULATORY ASSET 2" xfId="4471"/>
    <cellStyle name="_NIM 06 Base Case Current Trends_TENASKA REGULATORY ASSET 2 2" xfId="4472"/>
    <cellStyle name="_NIM 06 Base Case Current Trends_TENASKA REGULATORY ASSET 3" xfId="4473"/>
    <cellStyle name="_NIM Summary 09GRC" xfId="4474"/>
    <cellStyle name="_NIM Summary 09GRC 2" xfId="4475"/>
    <cellStyle name="_NIM Summary 09GRC_NIM Summary" xfId="4476"/>
    <cellStyle name="_NIM Summary 09GRC_NIM Summary 2" xfId="4477"/>
    <cellStyle name="_PCA 7 - Exhibit D update 9_30_2008" xfId="4478"/>
    <cellStyle name="_PCA 7 - Exhibit D update 9_30_2008_NIM Summary" xfId="4479"/>
    <cellStyle name="_PCA 7 - Exhibit D update 9_30_2008_NIM Summary 2" xfId="4480"/>
    <cellStyle name="_PCA 7 - Exhibit D update 9_30_2008_Transmission Workbook for May BOD" xfId="4481"/>
    <cellStyle name="_PCA 7 - Exhibit D update 9_30_2008_Transmission Workbook for May BOD 2" xfId="4482"/>
    <cellStyle name="_PCA 7 - Exhibit D update 9_30_2008_Wind Integration 10GRC" xfId="4483"/>
    <cellStyle name="_PCA 7 - Exhibit D update 9_30_2008_Wind Integration 10GRC 2" xfId="4484"/>
    <cellStyle name="_Portfolio SPlan Base Case.xls Chart 1" xfId="1017"/>
    <cellStyle name="_Portfolio SPlan Base Case.xls Chart 1 2" xfId="4485"/>
    <cellStyle name="_Portfolio SPlan Base Case.xls Chart 1 2 2" xfId="4486"/>
    <cellStyle name="_Portfolio SPlan Base Case.xls Chart 1 3" xfId="4487"/>
    <cellStyle name="_Portfolio SPlan Base Case.xls Chart 1_Adj Bench DR 3 for Initial Briefs (Electric)" xfId="1018"/>
    <cellStyle name="_Portfolio SPlan Base Case.xls Chart 1_Adj Bench DR 3 for Initial Briefs (Electric) 2" xfId="4488"/>
    <cellStyle name="_Portfolio SPlan Base Case.xls Chart 1_Adj Bench DR 3 for Initial Briefs (Electric) 2 2" xfId="4489"/>
    <cellStyle name="_Portfolio SPlan Base Case.xls Chart 1_Adj Bench DR 3 for Initial Briefs (Electric) 3" xfId="4490"/>
    <cellStyle name="_Portfolio SPlan Base Case.xls Chart 1_Book2" xfId="1019"/>
    <cellStyle name="_Portfolio SPlan Base Case.xls Chart 1_Book2 2" xfId="4491"/>
    <cellStyle name="_Portfolio SPlan Base Case.xls Chart 1_Book2 2 2" xfId="4492"/>
    <cellStyle name="_Portfolio SPlan Base Case.xls Chart 1_Book2 3" xfId="4493"/>
    <cellStyle name="_Portfolio SPlan Base Case.xls Chart 1_Book2_Adj Bench DR 3 for Initial Briefs (Electric)" xfId="1020"/>
    <cellStyle name="_Portfolio SPlan Base Case.xls Chart 1_Book2_Adj Bench DR 3 for Initial Briefs (Electric) 2" xfId="4494"/>
    <cellStyle name="_Portfolio SPlan Base Case.xls Chart 1_Book2_Adj Bench DR 3 for Initial Briefs (Electric) 2 2" xfId="4495"/>
    <cellStyle name="_Portfolio SPlan Base Case.xls Chart 1_Book2_Adj Bench DR 3 for Initial Briefs (Electric) 3" xfId="4496"/>
    <cellStyle name="_Portfolio SPlan Base Case.xls Chart 1_Book2_Electric Rev Req Model (2009 GRC) Rebuttal" xfId="1021"/>
    <cellStyle name="_Portfolio SPlan Base Case.xls Chart 1_Book2_Electric Rev Req Model (2009 GRC) Rebuttal 2" xfId="4497"/>
    <cellStyle name="_Portfolio SPlan Base Case.xls Chart 1_Book2_Electric Rev Req Model (2009 GRC) Rebuttal 2 2" xfId="4498"/>
    <cellStyle name="_Portfolio SPlan Base Case.xls Chart 1_Book2_Electric Rev Req Model (2009 GRC) Rebuttal 3" xfId="4499"/>
    <cellStyle name="_Portfolio SPlan Base Case.xls Chart 1_Book2_Electric Rev Req Model (2009 GRC) Rebuttal REmoval of New  WH Solar AdjustMI" xfId="1022"/>
    <cellStyle name="_Portfolio SPlan Base Case.xls Chart 1_Book2_Electric Rev Req Model (2009 GRC) Rebuttal REmoval of New  WH Solar AdjustMI 2" xfId="4500"/>
    <cellStyle name="_Portfolio SPlan Base Case.xls Chart 1_Book2_Electric Rev Req Model (2009 GRC) Rebuttal REmoval of New  WH Solar AdjustMI 2 2" xfId="4501"/>
    <cellStyle name="_Portfolio SPlan Base Case.xls Chart 1_Book2_Electric Rev Req Model (2009 GRC) Rebuttal REmoval of New  WH Solar AdjustMI 3" xfId="4502"/>
    <cellStyle name="_Portfolio SPlan Base Case.xls Chart 1_Book2_Electric Rev Req Model (2009 GRC) Revised 01-18-2010" xfId="1023"/>
    <cellStyle name="_Portfolio SPlan Base Case.xls Chart 1_Book2_Electric Rev Req Model (2009 GRC) Revised 01-18-2010 2" xfId="4503"/>
    <cellStyle name="_Portfolio SPlan Base Case.xls Chart 1_Book2_Electric Rev Req Model (2009 GRC) Revised 01-18-2010 2 2" xfId="4504"/>
    <cellStyle name="_Portfolio SPlan Base Case.xls Chart 1_Book2_Electric Rev Req Model (2009 GRC) Revised 01-18-2010 3" xfId="4505"/>
    <cellStyle name="_Portfolio SPlan Base Case.xls Chart 1_Book2_Final Order Electric EXHIBIT A-1" xfId="1024"/>
    <cellStyle name="_Portfolio SPlan Base Case.xls Chart 1_Book2_Final Order Electric EXHIBIT A-1 2" xfId="4506"/>
    <cellStyle name="_Portfolio SPlan Base Case.xls Chart 1_Book2_Final Order Electric EXHIBIT A-1 2 2" xfId="4507"/>
    <cellStyle name="_Portfolio SPlan Base Case.xls Chart 1_Book2_Final Order Electric EXHIBIT A-1 3" xfId="4508"/>
    <cellStyle name="_Portfolio SPlan Base Case.xls Chart 1_Electric Rev Req Model (2009 GRC) " xfId="1025"/>
    <cellStyle name="_Portfolio SPlan Base Case.xls Chart 1_Electric Rev Req Model (2009 GRC)  2" xfId="4509"/>
    <cellStyle name="_Portfolio SPlan Base Case.xls Chart 1_Electric Rev Req Model (2009 GRC)  2 2" xfId="4510"/>
    <cellStyle name="_Portfolio SPlan Base Case.xls Chart 1_Electric Rev Req Model (2009 GRC)  3" xfId="4511"/>
    <cellStyle name="_Portfolio SPlan Base Case.xls Chart 1_Electric Rev Req Model (2009 GRC) Rebuttal" xfId="1026"/>
    <cellStyle name="_Portfolio SPlan Base Case.xls Chart 1_Electric Rev Req Model (2009 GRC) Rebuttal 2" xfId="4512"/>
    <cellStyle name="_Portfolio SPlan Base Case.xls Chart 1_Electric Rev Req Model (2009 GRC) Rebuttal 2 2" xfId="4513"/>
    <cellStyle name="_Portfolio SPlan Base Case.xls Chart 1_Electric Rev Req Model (2009 GRC) Rebuttal 3" xfId="4514"/>
    <cellStyle name="_Portfolio SPlan Base Case.xls Chart 1_Electric Rev Req Model (2009 GRC) Rebuttal REmoval of New  WH Solar AdjustMI" xfId="1027"/>
    <cellStyle name="_Portfolio SPlan Base Case.xls Chart 1_Electric Rev Req Model (2009 GRC) Rebuttal REmoval of New  WH Solar AdjustMI 2" xfId="4515"/>
    <cellStyle name="_Portfolio SPlan Base Case.xls Chart 1_Electric Rev Req Model (2009 GRC) Rebuttal REmoval of New  WH Solar AdjustMI 2 2" xfId="4516"/>
    <cellStyle name="_Portfolio SPlan Base Case.xls Chart 1_Electric Rev Req Model (2009 GRC) Rebuttal REmoval of New  WH Solar AdjustMI 3" xfId="4517"/>
    <cellStyle name="_Portfolio SPlan Base Case.xls Chart 1_Electric Rev Req Model (2009 GRC) Revised 01-18-2010" xfId="1028"/>
    <cellStyle name="_Portfolio SPlan Base Case.xls Chart 1_Electric Rev Req Model (2009 GRC) Revised 01-18-2010 2" xfId="4518"/>
    <cellStyle name="_Portfolio SPlan Base Case.xls Chart 1_Electric Rev Req Model (2009 GRC) Revised 01-18-2010 2 2" xfId="4519"/>
    <cellStyle name="_Portfolio SPlan Base Case.xls Chart 1_Electric Rev Req Model (2009 GRC) Revised 01-18-2010 3" xfId="4520"/>
    <cellStyle name="_Portfolio SPlan Base Case.xls Chart 1_Final Order Electric EXHIBIT A-1" xfId="1029"/>
    <cellStyle name="_Portfolio SPlan Base Case.xls Chart 1_Final Order Electric EXHIBIT A-1 2" xfId="4521"/>
    <cellStyle name="_Portfolio SPlan Base Case.xls Chart 1_Final Order Electric EXHIBIT A-1 2 2" xfId="4522"/>
    <cellStyle name="_Portfolio SPlan Base Case.xls Chart 1_Final Order Electric EXHIBIT A-1 3" xfId="4523"/>
    <cellStyle name="_Portfolio SPlan Base Case.xls Chart 1_NIM Summary" xfId="4524"/>
    <cellStyle name="_Portfolio SPlan Base Case.xls Chart 1_NIM Summary 2" xfId="4525"/>
    <cellStyle name="_Portfolio SPlan Base Case.xls Chart 1_Rebuttal Power Costs" xfId="1030"/>
    <cellStyle name="_Portfolio SPlan Base Case.xls Chart 1_Rebuttal Power Costs 2" xfId="4526"/>
    <cellStyle name="_Portfolio SPlan Base Case.xls Chart 1_Rebuttal Power Costs 2 2" xfId="4527"/>
    <cellStyle name="_Portfolio SPlan Base Case.xls Chart 1_Rebuttal Power Costs 3" xfId="4528"/>
    <cellStyle name="_Portfolio SPlan Base Case.xls Chart 1_Rebuttal Power Costs_Adj Bench DR 3 for Initial Briefs (Electric)" xfId="1031"/>
    <cellStyle name="_Portfolio SPlan Base Case.xls Chart 1_Rebuttal Power Costs_Adj Bench DR 3 for Initial Briefs (Electric) 2" xfId="4529"/>
    <cellStyle name="_Portfolio SPlan Base Case.xls Chart 1_Rebuttal Power Costs_Adj Bench DR 3 for Initial Briefs (Electric) 2 2" xfId="4530"/>
    <cellStyle name="_Portfolio SPlan Base Case.xls Chart 1_Rebuttal Power Costs_Adj Bench DR 3 for Initial Briefs (Electric) 3" xfId="4531"/>
    <cellStyle name="_Portfolio SPlan Base Case.xls Chart 1_Rebuttal Power Costs_Electric Rev Req Model (2009 GRC) Rebuttal" xfId="1032"/>
    <cellStyle name="_Portfolio SPlan Base Case.xls Chart 1_Rebuttal Power Costs_Electric Rev Req Model (2009 GRC) Rebuttal 2" xfId="4532"/>
    <cellStyle name="_Portfolio SPlan Base Case.xls Chart 1_Rebuttal Power Costs_Electric Rev Req Model (2009 GRC) Rebuttal 2 2" xfId="4533"/>
    <cellStyle name="_Portfolio SPlan Base Case.xls Chart 1_Rebuttal Power Costs_Electric Rev Req Model (2009 GRC) Rebuttal 3" xfId="4534"/>
    <cellStyle name="_Portfolio SPlan Base Case.xls Chart 1_Rebuttal Power Costs_Electric Rev Req Model (2009 GRC) Rebuttal REmoval of New  WH Solar AdjustMI" xfId="1033"/>
    <cellStyle name="_Portfolio SPlan Base Case.xls Chart 1_Rebuttal Power Costs_Electric Rev Req Model (2009 GRC) Rebuttal REmoval of New  WH Solar AdjustMI 2" xfId="4535"/>
    <cellStyle name="_Portfolio SPlan Base Case.xls Chart 1_Rebuttal Power Costs_Electric Rev Req Model (2009 GRC) Rebuttal REmoval of New  WH Solar AdjustMI 2 2" xfId="4536"/>
    <cellStyle name="_Portfolio SPlan Base Case.xls Chart 1_Rebuttal Power Costs_Electric Rev Req Model (2009 GRC) Rebuttal REmoval of New  WH Solar AdjustMI 3" xfId="4537"/>
    <cellStyle name="_Portfolio SPlan Base Case.xls Chart 1_Rebuttal Power Costs_Electric Rev Req Model (2009 GRC) Revised 01-18-2010" xfId="1034"/>
    <cellStyle name="_Portfolio SPlan Base Case.xls Chart 1_Rebuttal Power Costs_Electric Rev Req Model (2009 GRC) Revised 01-18-2010 2" xfId="4538"/>
    <cellStyle name="_Portfolio SPlan Base Case.xls Chart 1_Rebuttal Power Costs_Electric Rev Req Model (2009 GRC) Revised 01-18-2010 2 2" xfId="4539"/>
    <cellStyle name="_Portfolio SPlan Base Case.xls Chart 1_Rebuttal Power Costs_Electric Rev Req Model (2009 GRC) Revised 01-18-2010 3" xfId="4540"/>
    <cellStyle name="_Portfolio SPlan Base Case.xls Chart 1_Rebuttal Power Costs_Final Order Electric EXHIBIT A-1" xfId="1035"/>
    <cellStyle name="_Portfolio SPlan Base Case.xls Chart 1_Rebuttal Power Costs_Final Order Electric EXHIBIT A-1 2" xfId="4541"/>
    <cellStyle name="_Portfolio SPlan Base Case.xls Chart 1_Rebuttal Power Costs_Final Order Electric EXHIBIT A-1 2 2" xfId="4542"/>
    <cellStyle name="_Portfolio SPlan Base Case.xls Chart 1_Rebuttal Power Costs_Final Order Electric EXHIBIT A-1 3" xfId="4543"/>
    <cellStyle name="_Portfolio SPlan Base Case.xls Chart 1_TENASKA REGULATORY ASSET" xfId="1036"/>
    <cellStyle name="_Portfolio SPlan Base Case.xls Chart 1_TENASKA REGULATORY ASSET 2" xfId="4544"/>
    <cellStyle name="_Portfolio SPlan Base Case.xls Chart 1_TENASKA REGULATORY ASSET 2 2" xfId="4545"/>
    <cellStyle name="_Portfolio SPlan Base Case.xls Chart 1_TENASKA REGULATORY ASSET 3" xfId="4546"/>
    <cellStyle name="_Portfolio SPlan Base Case.xls Chart 2" xfId="1037"/>
    <cellStyle name="_Portfolio SPlan Base Case.xls Chart 2 2" xfId="4547"/>
    <cellStyle name="_Portfolio SPlan Base Case.xls Chart 2 2 2" xfId="4548"/>
    <cellStyle name="_Portfolio SPlan Base Case.xls Chart 2 3" xfId="4549"/>
    <cellStyle name="_Portfolio SPlan Base Case.xls Chart 2_Adj Bench DR 3 for Initial Briefs (Electric)" xfId="1038"/>
    <cellStyle name="_Portfolio SPlan Base Case.xls Chart 2_Adj Bench DR 3 for Initial Briefs (Electric) 2" xfId="4550"/>
    <cellStyle name="_Portfolio SPlan Base Case.xls Chart 2_Adj Bench DR 3 for Initial Briefs (Electric) 2 2" xfId="4551"/>
    <cellStyle name="_Portfolio SPlan Base Case.xls Chart 2_Adj Bench DR 3 for Initial Briefs (Electric) 3" xfId="4552"/>
    <cellStyle name="_Portfolio SPlan Base Case.xls Chart 2_Book2" xfId="1039"/>
    <cellStyle name="_Portfolio SPlan Base Case.xls Chart 2_Book2 2" xfId="4553"/>
    <cellStyle name="_Portfolio SPlan Base Case.xls Chart 2_Book2 2 2" xfId="4554"/>
    <cellStyle name="_Portfolio SPlan Base Case.xls Chart 2_Book2 3" xfId="4555"/>
    <cellStyle name="_Portfolio SPlan Base Case.xls Chart 2_Book2_Adj Bench DR 3 for Initial Briefs (Electric)" xfId="1040"/>
    <cellStyle name="_Portfolio SPlan Base Case.xls Chart 2_Book2_Adj Bench DR 3 for Initial Briefs (Electric) 2" xfId="4556"/>
    <cellStyle name="_Portfolio SPlan Base Case.xls Chart 2_Book2_Adj Bench DR 3 for Initial Briefs (Electric) 2 2" xfId="4557"/>
    <cellStyle name="_Portfolio SPlan Base Case.xls Chart 2_Book2_Adj Bench DR 3 for Initial Briefs (Electric) 3" xfId="4558"/>
    <cellStyle name="_Portfolio SPlan Base Case.xls Chart 2_Book2_Electric Rev Req Model (2009 GRC) Rebuttal" xfId="1041"/>
    <cellStyle name="_Portfolio SPlan Base Case.xls Chart 2_Book2_Electric Rev Req Model (2009 GRC) Rebuttal 2" xfId="4559"/>
    <cellStyle name="_Portfolio SPlan Base Case.xls Chart 2_Book2_Electric Rev Req Model (2009 GRC) Rebuttal 2 2" xfId="4560"/>
    <cellStyle name="_Portfolio SPlan Base Case.xls Chart 2_Book2_Electric Rev Req Model (2009 GRC) Rebuttal 3" xfId="4561"/>
    <cellStyle name="_Portfolio SPlan Base Case.xls Chart 2_Book2_Electric Rev Req Model (2009 GRC) Rebuttal REmoval of New  WH Solar AdjustMI" xfId="1042"/>
    <cellStyle name="_Portfolio SPlan Base Case.xls Chart 2_Book2_Electric Rev Req Model (2009 GRC) Rebuttal REmoval of New  WH Solar AdjustMI 2" xfId="4562"/>
    <cellStyle name="_Portfolio SPlan Base Case.xls Chart 2_Book2_Electric Rev Req Model (2009 GRC) Rebuttal REmoval of New  WH Solar AdjustMI 2 2" xfId="4563"/>
    <cellStyle name="_Portfolio SPlan Base Case.xls Chart 2_Book2_Electric Rev Req Model (2009 GRC) Rebuttal REmoval of New  WH Solar AdjustMI 3" xfId="4564"/>
    <cellStyle name="_Portfolio SPlan Base Case.xls Chart 2_Book2_Electric Rev Req Model (2009 GRC) Revised 01-18-2010" xfId="1043"/>
    <cellStyle name="_Portfolio SPlan Base Case.xls Chart 2_Book2_Electric Rev Req Model (2009 GRC) Revised 01-18-2010 2" xfId="4565"/>
    <cellStyle name="_Portfolio SPlan Base Case.xls Chart 2_Book2_Electric Rev Req Model (2009 GRC) Revised 01-18-2010 2 2" xfId="4566"/>
    <cellStyle name="_Portfolio SPlan Base Case.xls Chart 2_Book2_Electric Rev Req Model (2009 GRC) Revised 01-18-2010 3" xfId="4567"/>
    <cellStyle name="_Portfolio SPlan Base Case.xls Chart 2_Book2_Final Order Electric EXHIBIT A-1" xfId="1044"/>
    <cellStyle name="_Portfolio SPlan Base Case.xls Chart 2_Book2_Final Order Electric EXHIBIT A-1 2" xfId="4568"/>
    <cellStyle name="_Portfolio SPlan Base Case.xls Chart 2_Book2_Final Order Electric EXHIBIT A-1 2 2" xfId="4569"/>
    <cellStyle name="_Portfolio SPlan Base Case.xls Chart 2_Book2_Final Order Electric EXHIBIT A-1 3" xfId="4570"/>
    <cellStyle name="_Portfolio SPlan Base Case.xls Chart 2_Electric Rev Req Model (2009 GRC) " xfId="1045"/>
    <cellStyle name="_Portfolio SPlan Base Case.xls Chart 2_Electric Rev Req Model (2009 GRC)  2" xfId="4571"/>
    <cellStyle name="_Portfolio SPlan Base Case.xls Chart 2_Electric Rev Req Model (2009 GRC)  2 2" xfId="4572"/>
    <cellStyle name="_Portfolio SPlan Base Case.xls Chart 2_Electric Rev Req Model (2009 GRC)  3" xfId="4573"/>
    <cellStyle name="_Portfolio SPlan Base Case.xls Chart 2_Electric Rev Req Model (2009 GRC) Rebuttal" xfId="1046"/>
    <cellStyle name="_Portfolio SPlan Base Case.xls Chart 2_Electric Rev Req Model (2009 GRC) Rebuttal 2" xfId="4574"/>
    <cellStyle name="_Portfolio SPlan Base Case.xls Chart 2_Electric Rev Req Model (2009 GRC) Rebuttal 2 2" xfId="4575"/>
    <cellStyle name="_Portfolio SPlan Base Case.xls Chart 2_Electric Rev Req Model (2009 GRC) Rebuttal 3" xfId="4576"/>
    <cellStyle name="_Portfolio SPlan Base Case.xls Chart 2_Electric Rev Req Model (2009 GRC) Rebuttal REmoval of New  WH Solar AdjustMI" xfId="1047"/>
    <cellStyle name="_Portfolio SPlan Base Case.xls Chart 2_Electric Rev Req Model (2009 GRC) Rebuttal REmoval of New  WH Solar AdjustMI 2" xfId="4577"/>
    <cellStyle name="_Portfolio SPlan Base Case.xls Chart 2_Electric Rev Req Model (2009 GRC) Rebuttal REmoval of New  WH Solar AdjustMI 2 2" xfId="4578"/>
    <cellStyle name="_Portfolio SPlan Base Case.xls Chart 2_Electric Rev Req Model (2009 GRC) Rebuttal REmoval of New  WH Solar AdjustMI 3" xfId="4579"/>
    <cellStyle name="_Portfolio SPlan Base Case.xls Chart 2_Electric Rev Req Model (2009 GRC) Revised 01-18-2010" xfId="1048"/>
    <cellStyle name="_Portfolio SPlan Base Case.xls Chart 2_Electric Rev Req Model (2009 GRC) Revised 01-18-2010 2" xfId="4580"/>
    <cellStyle name="_Portfolio SPlan Base Case.xls Chart 2_Electric Rev Req Model (2009 GRC) Revised 01-18-2010 2 2" xfId="4581"/>
    <cellStyle name="_Portfolio SPlan Base Case.xls Chart 2_Electric Rev Req Model (2009 GRC) Revised 01-18-2010 3" xfId="4582"/>
    <cellStyle name="_Portfolio SPlan Base Case.xls Chart 2_Final Order Electric EXHIBIT A-1" xfId="1049"/>
    <cellStyle name="_Portfolio SPlan Base Case.xls Chart 2_Final Order Electric EXHIBIT A-1 2" xfId="4583"/>
    <cellStyle name="_Portfolio SPlan Base Case.xls Chart 2_Final Order Electric EXHIBIT A-1 2 2" xfId="4584"/>
    <cellStyle name="_Portfolio SPlan Base Case.xls Chart 2_Final Order Electric EXHIBIT A-1 3" xfId="4585"/>
    <cellStyle name="_Portfolio SPlan Base Case.xls Chart 2_NIM Summary" xfId="4586"/>
    <cellStyle name="_Portfolio SPlan Base Case.xls Chart 2_NIM Summary 2" xfId="4587"/>
    <cellStyle name="_Portfolio SPlan Base Case.xls Chart 2_Rebuttal Power Costs" xfId="1050"/>
    <cellStyle name="_Portfolio SPlan Base Case.xls Chart 2_Rebuttal Power Costs 2" xfId="4588"/>
    <cellStyle name="_Portfolio SPlan Base Case.xls Chart 2_Rebuttal Power Costs 2 2" xfId="4589"/>
    <cellStyle name="_Portfolio SPlan Base Case.xls Chart 2_Rebuttal Power Costs 3" xfId="4590"/>
    <cellStyle name="_Portfolio SPlan Base Case.xls Chart 2_Rebuttal Power Costs_Adj Bench DR 3 for Initial Briefs (Electric)" xfId="1051"/>
    <cellStyle name="_Portfolio SPlan Base Case.xls Chart 2_Rebuttal Power Costs_Adj Bench DR 3 for Initial Briefs (Electric) 2" xfId="4591"/>
    <cellStyle name="_Portfolio SPlan Base Case.xls Chart 2_Rebuttal Power Costs_Adj Bench DR 3 for Initial Briefs (Electric) 2 2" xfId="4592"/>
    <cellStyle name="_Portfolio SPlan Base Case.xls Chart 2_Rebuttal Power Costs_Adj Bench DR 3 for Initial Briefs (Electric) 3" xfId="4593"/>
    <cellStyle name="_Portfolio SPlan Base Case.xls Chart 2_Rebuttal Power Costs_Electric Rev Req Model (2009 GRC) Rebuttal" xfId="1052"/>
    <cellStyle name="_Portfolio SPlan Base Case.xls Chart 2_Rebuttal Power Costs_Electric Rev Req Model (2009 GRC) Rebuttal 2" xfId="4594"/>
    <cellStyle name="_Portfolio SPlan Base Case.xls Chart 2_Rebuttal Power Costs_Electric Rev Req Model (2009 GRC) Rebuttal 2 2" xfId="4595"/>
    <cellStyle name="_Portfolio SPlan Base Case.xls Chart 2_Rebuttal Power Costs_Electric Rev Req Model (2009 GRC) Rebuttal 3" xfId="4596"/>
    <cellStyle name="_Portfolio SPlan Base Case.xls Chart 2_Rebuttal Power Costs_Electric Rev Req Model (2009 GRC) Rebuttal REmoval of New  WH Solar AdjustMI" xfId="1053"/>
    <cellStyle name="_Portfolio SPlan Base Case.xls Chart 2_Rebuttal Power Costs_Electric Rev Req Model (2009 GRC) Rebuttal REmoval of New  WH Solar AdjustMI 2" xfId="4597"/>
    <cellStyle name="_Portfolio SPlan Base Case.xls Chart 2_Rebuttal Power Costs_Electric Rev Req Model (2009 GRC) Rebuttal REmoval of New  WH Solar AdjustMI 2 2" xfId="4598"/>
    <cellStyle name="_Portfolio SPlan Base Case.xls Chart 2_Rebuttal Power Costs_Electric Rev Req Model (2009 GRC) Rebuttal REmoval of New  WH Solar AdjustMI 3" xfId="4599"/>
    <cellStyle name="_Portfolio SPlan Base Case.xls Chart 2_Rebuttal Power Costs_Electric Rev Req Model (2009 GRC) Revised 01-18-2010" xfId="1054"/>
    <cellStyle name="_Portfolio SPlan Base Case.xls Chart 2_Rebuttal Power Costs_Electric Rev Req Model (2009 GRC) Revised 01-18-2010 2" xfId="4600"/>
    <cellStyle name="_Portfolio SPlan Base Case.xls Chart 2_Rebuttal Power Costs_Electric Rev Req Model (2009 GRC) Revised 01-18-2010 2 2" xfId="4601"/>
    <cellStyle name="_Portfolio SPlan Base Case.xls Chart 2_Rebuttal Power Costs_Electric Rev Req Model (2009 GRC) Revised 01-18-2010 3" xfId="4602"/>
    <cellStyle name="_Portfolio SPlan Base Case.xls Chart 2_Rebuttal Power Costs_Final Order Electric EXHIBIT A-1" xfId="1055"/>
    <cellStyle name="_Portfolio SPlan Base Case.xls Chart 2_Rebuttal Power Costs_Final Order Electric EXHIBIT A-1 2" xfId="4603"/>
    <cellStyle name="_Portfolio SPlan Base Case.xls Chart 2_Rebuttal Power Costs_Final Order Electric EXHIBIT A-1 2 2" xfId="4604"/>
    <cellStyle name="_Portfolio SPlan Base Case.xls Chart 2_Rebuttal Power Costs_Final Order Electric EXHIBIT A-1 3" xfId="4605"/>
    <cellStyle name="_Portfolio SPlan Base Case.xls Chart 2_TENASKA REGULATORY ASSET" xfId="1056"/>
    <cellStyle name="_Portfolio SPlan Base Case.xls Chart 2_TENASKA REGULATORY ASSET 2" xfId="4606"/>
    <cellStyle name="_Portfolio SPlan Base Case.xls Chart 2_TENASKA REGULATORY ASSET 2 2" xfId="4607"/>
    <cellStyle name="_Portfolio SPlan Base Case.xls Chart 2_TENASKA REGULATORY ASSET 3" xfId="4608"/>
    <cellStyle name="_Portfolio SPlan Base Case.xls Chart 3" xfId="1057"/>
    <cellStyle name="_Portfolio SPlan Base Case.xls Chart 3 2" xfId="4609"/>
    <cellStyle name="_Portfolio SPlan Base Case.xls Chart 3 2 2" xfId="4610"/>
    <cellStyle name="_Portfolio SPlan Base Case.xls Chart 3 3" xfId="4611"/>
    <cellStyle name="_Portfolio SPlan Base Case.xls Chart 3_Adj Bench DR 3 for Initial Briefs (Electric)" xfId="1058"/>
    <cellStyle name="_Portfolio SPlan Base Case.xls Chart 3_Adj Bench DR 3 for Initial Briefs (Electric) 2" xfId="4612"/>
    <cellStyle name="_Portfolio SPlan Base Case.xls Chart 3_Adj Bench DR 3 for Initial Briefs (Electric) 2 2" xfId="4613"/>
    <cellStyle name="_Portfolio SPlan Base Case.xls Chart 3_Adj Bench DR 3 for Initial Briefs (Electric) 3" xfId="4614"/>
    <cellStyle name="_Portfolio SPlan Base Case.xls Chart 3_Book2" xfId="1059"/>
    <cellStyle name="_Portfolio SPlan Base Case.xls Chart 3_Book2 2" xfId="4615"/>
    <cellStyle name="_Portfolio SPlan Base Case.xls Chart 3_Book2 2 2" xfId="4616"/>
    <cellStyle name="_Portfolio SPlan Base Case.xls Chart 3_Book2 3" xfId="4617"/>
    <cellStyle name="_Portfolio SPlan Base Case.xls Chart 3_Book2_Adj Bench DR 3 for Initial Briefs (Electric)" xfId="1060"/>
    <cellStyle name="_Portfolio SPlan Base Case.xls Chart 3_Book2_Adj Bench DR 3 for Initial Briefs (Electric) 2" xfId="4618"/>
    <cellStyle name="_Portfolio SPlan Base Case.xls Chart 3_Book2_Adj Bench DR 3 for Initial Briefs (Electric) 2 2" xfId="4619"/>
    <cellStyle name="_Portfolio SPlan Base Case.xls Chart 3_Book2_Adj Bench DR 3 for Initial Briefs (Electric) 3" xfId="4620"/>
    <cellStyle name="_Portfolio SPlan Base Case.xls Chart 3_Book2_Electric Rev Req Model (2009 GRC) Rebuttal" xfId="1061"/>
    <cellStyle name="_Portfolio SPlan Base Case.xls Chart 3_Book2_Electric Rev Req Model (2009 GRC) Rebuttal 2" xfId="4621"/>
    <cellStyle name="_Portfolio SPlan Base Case.xls Chart 3_Book2_Electric Rev Req Model (2009 GRC) Rebuttal 2 2" xfId="4622"/>
    <cellStyle name="_Portfolio SPlan Base Case.xls Chart 3_Book2_Electric Rev Req Model (2009 GRC) Rebuttal 3" xfId="4623"/>
    <cellStyle name="_Portfolio SPlan Base Case.xls Chart 3_Book2_Electric Rev Req Model (2009 GRC) Rebuttal REmoval of New  WH Solar AdjustMI" xfId="1062"/>
    <cellStyle name="_Portfolio SPlan Base Case.xls Chart 3_Book2_Electric Rev Req Model (2009 GRC) Rebuttal REmoval of New  WH Solar AdjustMI 2" xfId="4624"/>
    <cellStyle name="_Portfolio SPlan Base Case.xls Chart 3_Book2_Electric Rev Req Model (2009 GRC) Rebuttal REmoval of New  WH Solar AdjustMI 2 2" xfId="4625"/>
    <cellStyle name="_Portfolio SPlan Base Case.xls Chart 3_Book2_Electric Rev Req Model (2009 GRC) Rebuttal REmoval of New  WH Solar AdjustMI 3" xfId="4626"/>
    <cellStyle name="_Portfolio SPlan Base Case.xls Chart 3_Book2_Electric Rev Req Model (2009 GRC) Revised 01-18-2010" xfId="1063"/>
    <cellStyle name="_Portfolio SPlan Base Case.xls Chart 3_Book2_Electric Rev Req Model (2009 GRC) Revised 01-18-2010 2" xfId="4627"/>
    <cellStyle name="_Portfolio SPlan Base Case.xls Chart 3_Book2_Electric Rev Req Model (2009 GRC) Revised 01-18-2010 2 2" xfId="4628"/>
    <cellStyle name="_Portfolio SPlan Base Case.xls Chart 3_Book2_Electric Rev Req Model (2009 GRC) Revised 01-18-2010 3" xfId="4629"/>
    <cellStyle name="_Portfolio SPlan Base Case.xls Chart 3_Book2_Final Order Electric EXHIBIT A-1" xfId="1064"/>
    <cellStyle name="_Portfolio SPlan Base Case.xls Chart 3_Book2_Final Order Electric EXHIBIT A-1 2" xfId="4630"/>
    <cellStyle name="_Portfolio SPlan Base Case.xls Chart 3_Book2_Final Order Electric EXHIBIT A-1 2 2" xfId="4631"/>
    <cellStyle name="_Portfolio SPlan Base Case.xls Chart 3_Book2_Final Order Electric EXHIBIT A-1 3" xfId="4632"/>
    <cellStyle name="_Portfolio SPlan Base Case.xls Chart 3_Electric Rev Req Model (2009 GRC) " xfId="1065"/>
    <cellStyle name="_Portfolio SPlan Base Case.xls Chart 3_Electric Rev Req Model (2009 GRC)  2" xfId="4633"/>
    <cellStyle name="_Portfolio SPlan Base Case.xls Chart 3_Electric Rev Req Model (2009 GRC)  2 2" xfId="4634"/>
    <cellStyle name="_Portfolio SPlan Base Case.xls Chart 3_Electric Rev Req Model (2009 GRC)  3" xfId="4635"/>
    <cellStyle name="_Portfolio SPlan Base Case.xls Chart 3_Electric Rev Req Model (2009 GRC) Rebuttal" xfId="1066"/>
    <cellStyle name="_Portfolio SPlan Base Case.xls Chart 3_Electric Rev Req Model (2009 GRC) Rebuttal 2" xfId="4636"/>
    <cellStyle name="_Portfolio SPlan Base Case.xls Chart 3_Electric Rev Req Model (2009 GRC) Rebuttal 2 2" xfId="4637"/>
    <cellStyle name="_Portfolio SPlan Base Case.xls Chart 3_Electric Rev Req Model (2009 GRC) Rebuttal 3" xfId="4638"/>
    <cellStyle name="_Portfolio SPlan Base Case.xls Chart 3_Electric Rev Req Model (2009 GRC) Rebuttal REmoval of New  WH Solar AdjustMI" xfId="1067"/>
    <cellStyle name="_Portfolio SPlan Base Case.xls Chart 3_Electric Rev Req Model (2009 GRC) Rebuttal REmoval of New  WH Solar AdjustMI 2" xfId="4639"/>
    <cellStyle name="_Portfolio SPlan Base Case.xls Chart 3_Electric Rev Req Model (2009 GRC) Rebuttal REmoval of New  WH Solar AdjustMI 2 2" xfId="4640"/>
    <cellStyle name="_Portfolio SPlan Base Case.xls Chart 3_Electric Rev Req Model (2009 GRC) Rebuttal REmoval of New  WH Solar AdjustMI 3" xfId="4641"/>
    <cellStyle name="_Portfolio SPlan Base Case.xls Chart 3_Electric Rev Req Model (2009 GRC) Revised 01-18-2010" xfId="1068"/>
    <cellStyle name="_Portfolio SPlan Base Case.xls Chart 3_Electric Rev Req Model (2009 GRC) Revised 01-18-2010 2" xfId="4642"/>
    <cellStyle name="_Portfolio SPlan Base Case.xls Chart 3_Electric Rev Req Model (2009 GRC) Revised 01-18-2010 2 2" xfId="4643"/>
    <cellStyle name="_Portfolio SPlan Base Case.xls Chart 3_Electric Rev Req Model (2009 GRC) Revised 01-18-2010 3" xfId="4644"/>
    <cellStyle name="_Portfolio SPlan Base Case.xls Chart 3_Final Order Electric EXHIBIT A-1" xfId="1069"/>
    <cellStyle name="_Portfolio SPlan Base Case.xls Chart 3_Final Order Electric EXHIBIT A-1 2" xfId="4645"/>
    <cellStyle name="_Portfolio SPlan Base Case.xls Chart 3_Final Order Electric EXHIBIT A-1 2 2" xfId="4646"/>
    <cellStyle name="_Portfolio SPlan Base Case.xls Chart 3_Final Order Electric EXHIBIT A-1 3" xfId="4647"/>
    <cellStyle name="_Portfolio SPlan Base Case.xls Chart 3_NIM Summary" xfId="4648"/>
    <cellStyle name="_Portfolio SPlan Base Case.xls Chart 3_NIM Summary 2" xfId="4649"/>
    <cellStyle name="_Portfolio SPlan Base Case.xls Chart 3_Rebuttal Power Costs" xfId="1070"/>
    <cellStyle name="_Portfolio SPlan Base Case.xls Chart 3_Rebuttal Power Costs 2" xfId="4650"/>
    <cellStyle name="_Portfolio SPlan Base Case.xls Chart 3_Rebuttal Power Costs 2 2" xfId="4651"/>
    <cellStyle name="_Portfolio SPlan Base Case.xls Chart 3_Rebuttal Power Costs 3" xfId="4652"/>
    <cellStyle name="_Portfolio SPlan Base Case.xls Chart 3_Rebuttal Power Costs_Adj Bench DR 3 for Initial Briefs (Electric)" xfId="1071"/>
    <cellStyle name="_Portfolio SPlan Base Case.xls Chart 3_Rebuttal Power Costs_Adj Bench DR 3 for Initial Briefs (Electric) 2" xfId="4653"/>
    <cellStyle name="_Portfolio SPlan Base Case.xls Chart 3_Rebuttal Power Costs_Adj Bench DR 3 for Initial Briefs (Electric) 2 2" xfId="4654"/>
    <cellStyle name="_Portfolio SPlan Base Case.xls Chart 3_Rebuttal Power Costs_Adj Bench DR 3 for Initial Briefs (Electric) 3" xfId="4655"/>
    <cellStyle name="_Portfolio SPlan Base Case.xls Chart 3_Rebuttal Power Costs_Electric Rev Req Model (2009 GRC) Rebuttal" xfId="1072"/>
    <cellStyle name="_Portfolio SPlan Base Case.xls Chart 3_Rebuttal Power Costs_Electric Rev Req Model (2009 GRC) Rebuttal 2" xfId="4656"/>
    <cellStyle name="_Portfolio SPlan Base Case.xls Chart 3_Rebuttal Power Costs_Electric Rev Req Model (2009 GRC) Rebuttal 2 2" xfId="4657"/>
    <cellStyle name="_Portfolio SPlan Base Case.xls Chart 3_Rebuttal Power Costs_Electric Rev Req Model (2009 GRC) Rebuttal 3" xfId="4658"/>
    <cellStyle name="_Portfolio SPlan Base Case.xls Chart 3_Rebuttal Power Costs_Electric Rev Req Model (2009 GRC) Rebuttal REmoval of New  WH Solar AdjustMI" xfId="1073"/>
    <cellStyle name="_Portfolio SPlan Base Case.xls Chart 3_Rebuttal Power Costs_Electric Rev Req Model (2009 GRC) Rebuttal REmoval of New  WH Solar AdjustMI 2" xfId="4659"/>
    <cellStyle name="_Portfolio SPlan Base Case.xls Chart 3_Rebuttal Power Costs_Electric Rev Req Model (2009 GRC) Rebuttal REmoval of New  WH Solar AdjustMI 2 2" xfId="4660"/>
    <cellStyle name="_Portfolio SPlan Base Case.xls Chart 3_Rebuttal Power Costs_Electric Rev Req Model (2009 GRC) Rebuttal REmoval of New  WH Solar AdjustMI 3" xfId="4661"/>
    <cellStyle name="_Portfolio SPlan Base Case.xls Chart 3_Rebuttal Power Costs_Electric Rev Req Model (2009 GRC) Revised 01-18-2010" xfId="1074"/>
    <cellStyle name="_Portfolio SPlan Base Case.xls Chart 3_Rebuttal Power Costs_Electric Rev Req Model (2009 GRC) Revised 01-18-2010 2" xfId="4662"/>
    <cellStyle name="_Portfolio SPlan Base Case.xls Chart 3_Rebuttal Power Costs_Electric Rev Req Model (2009 GRC) Revised 01-18-2010 2 2" xfId="4663"/>
    <cellStyle name="_Portfolio SPlan Base Case.xls Chart 3_Rebuttal Power Costs_Electric Rev Req Model (2009 GRC) Revised 01-18-2010 3" xfId="4664"/>
    <cellStyle name="_Portfolio SPlan Base Case.xls Chart 3_Rebuttal Power Costs_Final Order Electric EXHIBIT A-1" xfId="1075"/>
    <cellStyle name="_Portfolio SPlan Base Case.xls Chart 3_Rebuttal Power Costs_Final Order Electric EXHIBIT A-1 2" xfId="4665"/>
    <cellStyle name="_Portfolio SPlan Base Case.xls Chart 3_Rebuttal Power Costs_Final Order Electric EXHIBIT A-1 2 2" xfId="4666"/>
    <cellStyle name="_Portfolio SPlan Base Case.xls Chart 3_Rebuttal Power Costs_Final Order Electric EXHIBIT A-1 3" xfId="4667"/>
    <cellStyle name="_Portfolio SPlan Base Case.xls Chart 3_TENASKA REGULATORY ASSET" xfId="1076"/>
    <cellStyle name="_Portfolio SPlan Base Case.xls Chart 3_TENASKA REGULATORY ASSET 2" xfId="4668"/>
    <cellStyle name="_Portfolio SPlan Base Case.xls Chart 3_TENASKA REGULATORY ASSET 2 2" xfId="4669"/>
    <cellStyle name="_Portfolio SPlan Base Case.xls Chart 3_TENASKA REGULATORY ASSET 3" xfId="4670"/>
    <cellStyle name="_Power Cost Value Copy 11.30.05 gas 1.09.06 AURORA at 1.10.06" xfId="25"/>
    <cellStyle name="_Power Cost Value Copy 11.30.05 gas 1.09.06 AURORA at 1.10.06 2" xfId="1077"/>
    <cellStyle name="_Power Cost Value Copy 11.30.05 gas 1.09.06 AURORA at 1.10.06 2 2" xfId="4671"/>
    <cellStyle name="_Power Cost Value Copy 11.30.05 gas 1.09.06 AURORA at 1.10.06 2 2 2" xfId="4672"/>
    <cellStyle name="_Power Cost Value Copy 11.30.05 gas 1.09.06 AURORA at 1.10.06 2 3" xfId="4673"/>
    <cellStyle name="_Power Cost Value Copy 11.30.05 gas 1.09.06 AURORA at 1.10.06 3" xfId="4674"/>
    <cellStyle name="_Power Cost Value Copy 11.30.05 gas 1.09.06 AURORA at 1.10.06 3 2" xfId="4675"/>
    <cellStyle name="_Power Cost Value Copy 11.30.05 gas 1.09.06 AURORA at 1.10.06 4" xfId="4676"/>
    <cellStyle name="_Power Cost Value Copy 11.30.05 gas 1.09.06 AURORA at 1.10.06 4 2" xfId="4677"/>
    <cellStyle name="_Power Cost Value Copy 11.30.05 gas 1.09.06 AURORA at 1.10.06_04 07E Wild Horse Wind Expansion (C) (2)" xfId="1078"/>
    <cellStyle name="_Power Cost Value Copy 11.30.05 gas 1.09.06 AURORA at 1.10.06_04 07E Wild Horse Wind Expansion (C) (2) 2" xfId="4678"/>
    <cellStyle name="_Power Cost Value Copy 11.30.05 gas 1.09.06 AURORA at 1.10.06_04 07E Wild Horse Wind Expansion (C) (2) 2 2" xfId="4679"/>
    <cellStyle name="_Power Cost Value Copy 11.30.05 gas 1.09.06 AURORA at 1.10.06_04 07E Wild Horse Wind Expansion (C) (2) 3" xfId="4680"/>
    <cellStyle name="_Power Cost Value Copy 11.30.05 gas 1.09.06 AURORA at 1.10.06_04 07E Wild Horse Wind Expansion (C) (2)_Adj Bench DR 3 for Initial Briefs (Electric)" xfId="1079"/>
    <cellStyle name="_Power Cost Value Copy 11.30.05 gas 1.09.06 AURORA at 1.10.06_04 07E Wild Horse Wind Expansion (C) (2)_Adj Bench DR 3 for Initial Briefs (Electric) 2" xfId="4681"/>
    <cellStyle name="_Power Cost Value Copy 11.30.05 gas 1.09.06 AURORA at 1.10.06_04 07E Wild Horse Wind Expansion (C) (2)_Adj Bench DR 3 for Initial Briefs (Electric) 2 2" xfId="4682"/>
    <cellStyle name="_Power Cost Value Copy 11.30.05 gas 1.09.06 AURORA at 1.10.06_04 07E Wild Horse Wind Expansion (C) (2)_Adj Bench DR 3 for Initial Briefs (Electric) 3" xfId="4683"/>
    <cellStyle name="_Power Cost Value Copy 11.30.05 gas 1.09.06 AURORA at 1.10.06_04 07E Wild Horse Wind Expansion (C) (2)_Electric Rev Req Model (2009 GRC) " xfId="1080"/>
    <cellStyle name="_Power Cost Value Copy 11.30.05 gas 1.09.06 AURORA at 1.10.06_04 07E Wild Horse Wind Expansion (C) (2)_Electric Rev Req Model (2009 GRC)  2" xfId="4684"/>
    <cellStyle name="_Power Cost Value Copy 11.30.05 gas 1.09.06 AURORA at 1.10.06_04 07E Wild Horse Wind Expansion (C) (2)_Electric Rev Req Model (2009 GRC)  2 2" xfId="4685"/>
    <cellStyle name="_Power Cost Value Copy 11.30.05 gas 1.09.06 AURORA at 1.10.06_04 07E Wild Horse Wind Expansion (C) (2)_Electric Rev Req Model (2009 GRC)  3" xfId="4686"/>
    <cellStyle name="_Power Cost Value Copy 11.30.05 gas 1.09.06 AURORA at 1.10.06_04 07E Wild Horse Wind Expansion (C) (2)_Electric Rev Req Model (2009 GRC) Rebuttal" xfId="1081"/>
    <cellStyle name="_Power Cost Value Copy 11.30.05 gas 1.09.06 AURORA at 1.10.06_04 07E Wild Horse Wind Expansion (C) (2)_Electric Rev Req Model (2009 GRC) Rebuttal 2" xfId="4687"/>
    <cellStyle name="_Power Cost Value Copy 11.30.05 gas 1.09.06 AURORA at 1.10.06_04 07E Wild Horse Wind Expansion (C) (2)_Electric Rev Req Model (2009 GRC) Rebuttal 2 2" xfId="4688"/>
    <cellStyle name="_Power Cost Value Copy 11.30.05 gas 1.09.06 AURORA at 1.10.06_04 07E Wild Horse Wind Expansion (C) (2)_Electric Rev Req Model (2009 GRC) Rebuttal 3" xfId="4689"/>
    <cellStyle name="_Power Cost Value Copy 11.30.05 gas 1.09.06 AURORA at 1.10.06_04 07E Wild Horse Wind Expansion (C) (2)_Electric Rev Req Model (2009 GRC) Rebuttal REmoval of New  WH Solar AdjustMI" xfId="1082"/>
    <cellStyle name="_Power Cost Value Copy 11.30.05 gas 1.09.06 AURORA at 1.10.06_04 07E Wild Horse Wind Expansion (C) (2)_Electric Rev Req Model (2009 GRC) Rebuttal REmoval of New  WH Solar AdjustMI 2" xfId="4690"/>
    <cellStyle name="_Power Cost Value Copy 11.30.05 gas 1.09.06 AURORA at 1.10.06_04 07E Wild Horse Wind Expansion (C) (2)_Electric Rev Req Model (2009 GRC) Rebuttal REmoval of New  WH Solar AdjustMI 2 2" xfId="4691"/>
    <cellStyle name="_Power Cost Value Copy 11.30.05 gas 1.09.06 AURORA at 1.10.06_04 07E Wild Horse Wind Expansion (C) (2)_Electric Rev Req Model (2009 GRC) Rebuttal REmoval of New  WH Solar AdjustMI 3" xfId="4692"/>
    <cellStyle name="_Power Cost Value Copy 11.30.05 gas 1.09.06 AURORA at 1.10.06_04 07E Wild Horse Wind Expansion (C) (2)_Electric Rev Req Model (2009 GRC) Revised 01-18-2010" xfId="1083"/>
    <cellStyle name="_Power Cost Value Copy 11.30.05 gas 1.09.06 AURORA at 1.10.06_04 07E Wild Horse Wind Expansion (C) (2)_Electric Rev Req Model (2009 GRC) Revised 01-18-2010 2" xfId="4693"/>
    <cellStyle name="_Power Cost Value Copy 11.30.05 gas 1.09.06 AURORA at 1.10.06_04 07E Wild Horse Wind Expansion (C) (2)_Electric Rev Req Model (2009 GRC) Revised 01-18-2010 2 2" xfId="4694"/>
    <cellStyle name="_Power Cost Value Copy 11.30.05 gas 1.09.06 AURORA at 1.10.06_04 07E Wild Horse Wind Expansion (C) (2)_Electric Rev Req Model (2009 GRC) Revised 01-18-2010 3" xfId="4695"/>
    <cellStyle name="_Power Cost Value Copy 11.30.05 gas 1.09.06 AURORA at 1.10.06_04 07E Wild Horse Wind Expansion (C) (2)_Final Order Electric EXHIBIT A-1" xfId="1084"/>
    <cellStyle name="_Power Cost Value Copy 11.30.05 gas 1.09.06 AURORA at 1.10.06_04 07E Wild Horse Wind Expansion (C) (2)_Final Order Electric EXHIBIT A-1 2" xfId="4696"/>
    <cellStyle name="_Power Cost Value Copy 11.30.05 gas 1.09.06 AURORA at 1.10.06_04 07E Wild Horse Wind Expansion (C) (2)_Final Order Electric EXHIBIT A-1 2 2" xfId="4697"/>
    <cellStyle name="_Power Cost Value Copy 11.30.05 gas 1.09.06 AURORA at 1.10.06_04 07E Wild Horse Wind Expansion (C) (2)_Final Order Electric EXHIBIT A-1 3" xfId="4698"/>
    <cellStyle name="_Power Cost Value Copy 11.30.05 gas 1.09.06 AURORA at 1.10.06_04 07E Wild Horse Wind Expansion (C) (2)_TENASKA REGULATORY ASSET" xfId="1085"/>
    <cellStyle name="_Power Cost Value Copy 11.30.05 gas 1.09.06 AURORA at 1.10.06_04 07E Wild Horse Wind Expansion (C) (2)_TENASKA REGULATORY ASSET 2" xfId="4699"/>
    <cellStyle name="_Power Cost Value Copy 11.30.05 gas 1.09.06 AURORA at 1.10.06_04 07E Wild Horse Wind Expansion (C) (2)_TENASKA REGULATORY ASSET 2 2" xfId="4700"/>
    <cellStyle name="_Power Cost Value Copy 11.30.05 gas 1.09.06 AURORA at 1.10.06_04 07E Wild Horse Wind Expansion (C) (2)_TENASKA REGULATORY ASSET 3" xfId="4701"/>
    <cellStyle name="_Power Cost Value Copy 11.30.05 gas 1.09.06 AURORA at 1.10.06_16.37E Wild Horse Expansion DeferralRevwrkingfile SF" xfId="1086"/>
    <cellStyle name="_Power Cost Value Copy 11.30.05 gas 1.09.06 AURORA at 1.10.06_16.37E Wild Horse Expansion DeferralRevwrkingfile SF 2" xfId="4702"/>
    <cellStyle name="_Power Cost Value Copy 11.30.05 gas 1.09.06 AURORA at 1.10.06_16.37E Wild Horse Expansion DeferralRevwrkingfile SF 2 2" xfId="4703"/>
    <cellStyle name="_Power Cost Value Copy 11.30.05 gas 1.09.06 AURORA at 1.10.06_16.37E Wild Horse Expansion DeferralRevwrkingfile SF 3" xfId="4704"/>
    <cellStyle name="_Power Cost Value Copy 11.30.05 gas 1.09.06 AURORA at 1.10.06_2009 GRC Compl Filing - Exhibit D" xfId="4705"/>
    <cellStyle name="_Power Cost Value Copy 11.30.05 gas 1.09.06 AURORA at 1.10.06_2009 GRC Compl Filing - Exhibit D 2" xfId="4706"/>
    <cellStyle name="_Power Cost Value Copy 11.30.05 gas 1.09.06 AURORA at 1.10.06_3.01 Income Statement" xfId="353"/>
    <cellStyle name="_Power Cost Value Copy 11.30.05 gas 1.09.06 AURORA at 1.10.06_4 31 Regulatory Assets and Liabilities  7 06- Exhibit D" xfId="1087"/>
    <cellStyle name="_Power Cost Value Copy 11.30.05 gas 1.09.06 AURORA at 1.10.06_4 31 Regulatory Assets and Liabilities  7 06- Exhibit D 2" xfId="4707"/>
    <cellStyle name="_Power Cost Value Copy 11.30.05 gas 1.09.06 AURORA at 1.10.06_4 31 Regulatory Assets and Liabilities  7 06- Exhibit D 2 2" xfId="4708"/>
    <cellStyle name="_Power Cost Value Copy 11.30.05 gas 1.09.06 AURORA at 1.10.06_4 31 Regulatory Assets and Liabilities  7 06- Exhibit D 3" xfId="4709"/>
    <cellStyle name="_Power Cost Value Copy 11.30.05 gas 1.09.06 AURORA at 1.10.06_4 31 Regulatory Assets and Liabilities  7 06- Exhibit D_NIM Summary" xfId="4710"/>
    <cellStyle name="_Power Cost Value Copy 11.30.05 gas 1.09.06 AURORA at 1.10.06_4 31 Regulatory Assets and Liabilities  7 06- Exhibit D_NIM Summary 2" xfId="4711"/>
    <cellStyle name="_Power Cost Value Copy 11.30.05 gas 1.09.06 AURORA at 1.10.06_4 32 Regulatory Assets and Liabilities  7 06- Exhibit D" xfId="1088"/>
    <cellStyle name="_Power Cost Value Copy 11.30.05 gas 1.09.06 AURORA at 1.10.06_4 32 Regulatory Assets and Liabilities  7 06- Exhibit D 2" xfId="4712"/>
    <cellStyle name="_Power Cost Value Copy 11.30.05 gas 1.09.06 AURORA at 1.10.06_4 32 Regulatory Assets and Liabilities  7 06- Exhibit D 2 2" xfId="4713"/>
    <cellStyle name="_Power Cost Value Copy 11.30.05 gas 1.09.06 AURORA at 1.10.06_4 32 Regulatory Assets and Liabilities  7 06- Exhibit D 3" xfId="4714"/>
    <cellStyle name="_Power Cost Value Copy 11.30.05 gas 1.09.06 AURORA at 1.10.06_4 32 Regulatory Assets and Liabilities  7 06- Exhibit D_NIM Summary" xfId="4715"/>
    <cellStyle name="_Power Cost Value Copy 11.30.05 gas 1.09.06 AURORA at 1.10.06_4 32 Regulatory Assets and Liabilities  7 06- Exhibit D_NIM Summary 2" xfId="4716"/>
    <cellStyle name="_Power Cost Value Copy 11.30.05 gas 1.09.06 AURORA at 1.10.06_AURORA Total New" xfId="4717"/>
    <cellStyle name="_Power Cost Value Copy 11.30.05 gas 1.09.06 AURORA at 1.10.06_AURORA Total New 2" xfId="4718"/>
    <cellStyle name="_Power Cost Value Copy 11.30.05 gas 1.09.06 AURORA at 1.10.06_Book2" xfId="1089"/>
    <cellStyle name="_Power Cost Value Copy 11.30.05 gas 1.09.06 AURORA at 1.10.06_Book2 2" xfId="4719"/>
    <cellStyle name="_Power Cost Value Copy 11.30.05 gas 1.09.06 AURORA at 1.10.06_Book2 2 2" xfId="4720"/>
    <cellStyle name="_Power Cost Value Copy 11.30.05 gas 1.09.06 AURORA at 1.10.06_Book2 3" xfId="4721"/>
    <cellStyle name="_Power Cost Value Copy 11.30.05 gas 1.09.06 AURORA at 1.10.06_Book2_Adj Bench DR 3 for Initial Briefs (Electric)" xfId="1090"/>
    <cellStyle name="_Power Cost Value Copy 11.30.05 gas 1.09.06 AURORA at 1.10.06_Book2_Adj Bench DR 3 for Initial Briefs (Electric) 2" xfId="4722"/>
    <cellStyle name="_Power Cost Value Copy 11.30.05 gas 1.09.06 AURORA at 1.10.06_Book2_Adj Bench DR 3 for Initial Briefs (Electric) 2 2" xfId="4723"/>
    <cellStyle name="_Power Cost Value Copy 11.30.05 gas 1.09.06 AURORA at 1.10.06_Book2_Adj Bench DR 3 for Initial Briefs (Electric) 3" xfId="4724"/>
    <cellStyle name="_Power Cost Value Copy 11.30.05 gas 1.09.06 AURORA at 1.10.06_Book2_Electric Rev Req Model (2009 GRC) Rebuttal" xfId="1091"/>
    <cellStyle name="_Power Cost Value Copy 11.30.05 gas 1.09.06 AURORA at 1.10.06_Book2_Electric Rev Req Model (2009 GRC) Rebuttal 2" xfId="4725"/>
    <cellStyle name="_Power Cost Value Copy 11.30.05 gas 1.09.06 AURORA at 1.10.06_Book2_Electric Rev Req Model (2009 GRC) Rebuttal 2 2" xfId="4726"/>
    <cellStyle name="_Power Cost Value Copy 11.30.05 gas 1.09.06 AURORA at 1.10.06_Book2_Electric Rev Req Model (2009 GRC) Rebuttal 3" xfId="4727"/>
    <cellStyle name="_Power Cost Value Copy 11.30.05 gas 1.09.06 AURORA at 1.10.06_Book2_Electric Rev Req Model (2009 GRC) Rebuttal REmoval of New  WH Solar AdjustMI" xfId="1092"/>
    <cellStyle name="_Power Cost Value Copy 11.30.05 gas 1.09.06 AURORA at 1.10.06_Book2_Electric Rev Req Model (2009 GRC) Rebuttal REmoval of New  WH Solar AdjustMI 2" xfId="4728"/>
    <cellStyle name="_Power Cost Value Copy 11.30.05 gas 1.09.06 AURORA at 1.10.06_Book2_Electric Rev Req Model (2009 GRC) Rebuttal REmoval of New  WH Solar AdjustMI 2 2" xfId="4729"/>
    <cellStyle name="_Power Cost Value Copy 11.30.05 gas 1.09.06 AURORA at 1.10.06_Book2_Electric Rev Req Model (2009 GRC) Rebuttal REmoval of New  WH Solar AdjustMI 3" xfId="4730"/>
    <cellStyle name="_Power Cost Value Copy 11.30.05 gas 1.09.06 AURORA at 1.10.06_Book2_Electric Rev Req Model (2009 GRC) Revised 01-18-2010" xfId="1093"/>
    <cellStyle name="_Power Cost Value Copy 11.30.05 gas 1.09.06 AURORA at 1.10.06_Book2_Electric Rev Req Model (2009 GRC) Revised 01-18-2010 2" xfId="4731"/>
    <cellStyle name="_Power Cost Value Copy 11.30.05 gas 1.09.06 AURORA at 1.10.06_Book2_Electric Rev Req Model (2009 GRC) Revised 01-18-2010 2 2" xfId="4732"/>
    <cellStyle name="_Power Cost Value Copy 11.30.05 gas 1.09.06 AURORA at 1.10.06_Book2_Electric Rev Req Model (2009 GRC) Revised 01-18-2010 3" xfId="4733"/>
    <cellStyle name="_Power Cost Value Copy 11.30.05 gas 1.09.06 AURORA at 1.10.06_Book2_Final Order Electric EXHIBIT A-1" xfId="1094"/>
    <cellStyle name="_Power Cost Value Copy 11.30.05 gas 1.09.06 AURORA at 1.10.06_Book2_Final Order Electric EXHIBIT A-1 2" xfId="4734"/>
    <cellStyle name="_Power Cost Value Copy 11.30.05 gas 1.09.06 AURORA at 1.10.06_Book2_Final Order Electric EXHIBIT A-1 2 2" xfId="4735"/>
    <cellStyle name="_Power Cost Value Copy 11.30.05 gas 1.09.06 AURORA at 1.10.06_Book2_Final Order Electric EXHIBIT A-1 3" xfId="4736"/>
    <cellStyle name="_Power Cost Value Copy 11.30.05 gas 1.09.06 AURORA at 1.10.06_Book4" xfId="1095"/>
    <cellStyle name="_Power Cost Value Copy 11.30.05 gas 1.09.06 AURORA at 1.10.06_Book4 2" xfId="4737"/>
    <cellStyle name="_Power Cost Value Copy 11.30.05 gas 1.09.06 AURORA at 1.10.06_Book4 2 2" xfId="4738"/>
    <cellStyle name="_Power Cost Value Copy 11.30.05 gas 1.09.06 AURORA at 1.10.06_Book4 3" xfId="4739"/>
    <cellStyle name="_Power Cost Value Copy 11.30.05 gas 1.09.06 AURORA at 1.10.06_Book9" xfId="1096"/>
    <cellStyle name="_Power Cost Value Copy 11.30.05 gas 1.09.06 AURORA at 1.10.06_Book9 2" xfId="4740"/>
    <cellStyle name="_Power Cost Value Copy 11.30.05 gas 1.09.06 AURORA at 1.10.06_Book9 2 2" xfId="4741"/>
    <cellStyle name="_Power Cost Value Copy 11.30.05 gas 1.09.06 AURORA at 1.10.06_Book9 3" xfId="4742"/>
    <cellStyle name="_Power Cost Value Copy 11.30.05 gas 1.09.06 AURORA at 1.10.06_Direct Assignment Distribution Plant 2008" xfId="4743"/>
    <cellStyle name="_Power Cost Value Copy 11.30.05 gas 1.09.06 AURORA at 1.10.06_Direct Assignment Distribution Plant 2008 2" xfId="4744"/>
    <cellStyle name="_Power Cost Value Copy 11.30.05 gas 1.09.06 AURORA at 1.10.06_Direct Assignment Distribution Plant 2008 2 2" xfId="4745"/>
    <cellStyle name="_Power Cost Value Copy 11.30.05 gas 1.09.06 AURORA at 1.10.06_Direct Assignment Distribution Plant 2008 2 2 2" xfId="4746"/>
    <cellStyle name="_Power Cost Value Copy 11.30.05 gas 1.09.06 AURORA at 1.10.06_Direct Assignment Distribution Plant 2008 2 3" xfId="4747"/>
    <cellStyle name="_Power Cost Value Copy 11.30.05 gas 1.09.06 AURORA at 1.10.06_Direct Assignment Distribution Plant 2008 2 3 2" xfId="4748"/>
    <cellStyle name="_Power Cost Value Copy 11.30.05 gas 1.09.06 AURORA at 1.10.06_Direct Assignment Distribution Plant 2008 2 4" xfId="4749"/>
    <cellStyle name="_Power Cost Value Copy 11.30.05 gas 1.09.06 AURORA at 1.10.06_Direct Assignment Distribution Plant 2008 2 4 2" xfId="4750"/>
    <cellStyle name="_Power Cost Value Copy 11.30.05 gas 1.09.06 AURORA at 1.10.06_Direct Assignment Distribution Plant 2008 3" xfId="4751"/>
    <cellStyle name="_Power Cost Value Copy 11.30.05 gas 1.09.06 AURORA at 1.10.06_Direct Assignment Distribution Plant 2008 3 2" xfId="4752"/>
    <cellStyle name="_Power Cost Value Copy 11.30.05 gas 1.09.06 AURORA at 1.10.06_Direct Assignment Distribution Plant 2008 4" xfId="4753"/>
    <cellStyle name="_Power Cost Value Copy 11.30.05 gas 1.09.06 AURORA at 1.10.06_Direct Assignment Distribution Plant 2008 4 2" xfId="4754"/>
    <cellStyle name="_Power Cost Value Copy 11.30.05 gas 1.09.06 AURORA at 1.10.06_Direct Assignment Distribution Plant 2008 5" xfId="4755"/>
    <cellStyle name="_Power Cost Value Copy 11.30.05 gas 1.09.06 AURORA at 1.10.06_Electric COS Inputs" xfId="4756"/>
    <cellStyle name="_Power Cost Value Copy 11.30.05 gas 1.09.06 AURORA at 1.10.06_Electric COS Inputs 2" xfId="4757"/>
    <cellStyle name="_Power Cost Value Copy 11.30.05 gas 1.09.06 AURORA at 1.10.06_Electric COS Inputs 2 2" xfId="4758"/>
    <cellStyle name="_Power Cost Value Copy 11.30.05 gas 1.09.06 AURORA at 1.10.06_Electric COS Inputs 2 2 2" xfId="4759"/>
    <cellStyle name="_Power Cost Value Copy 11.30.05 gas 1.09.06 AURORA at 1.10.06_Electric COS Inputs 2 3" xfId="4760"/>
    <cellStyle name="_Power Cost Value Copy 11.30.05 gas 1.09.06 AURORA at 1.10.06_Electric COS Inputs 2 3 2" xfId="4761"/>
    <cellStyle name="_Power Cost Value Copy 11.30.05 gas 1.09.06 AURORA at 1.10.06_Electric COS Inputs 2 4" xfId="4762"/>
    <cellStyle name="_Power Cost Value Copy 11.30.05 gas 1.09.06 AURORA at 1.10.06_Electric COS Inputs 2 4 2" xfId="4763"/>
    <cellStyle name="_Power Cost Value Copy 11.30.05 gas 1.09.06 AURORA at 1.10.06_Electric COS Inputs 3" xfId="4764"/>
    <cellStyle name="_Power Cost Value Copy 11.30.05 gas 1.09.06 AURORA at 1.10.06_Electric COS Inputs 3 2" xfId="4765"/>
    <cellStyle name="_Power Cost Value Copy 11.30.05 gas 1.09.06 AURORA at 1.10.06_Electric COS Inputs 4" xfId="4766"/>
    <cellStyle name="_Power Cost Value Copy 11.30.05 gas 1.09.06 AURORA at 1.10.06_Electric COS Inputs 4 2" xfId="4767"/>
    <cellStyle name="_Power Cost Value Copy 11.30.05 gas 1.09.06 AURORA at 1.10.06_Electric COS Inputs 5" xfId="4768"/>
    <cellStyle name="_Power Cost Value Copy 11.30.05 gas 1.09.06 AURORA at 1.10.06_Electric Rate Spread and Rate Design 3.23.09" xfId="4769"/>
    <cellStyle name="_Power Cost Value Copy 11.30.05 gas 1.09.06 AURORA at 1.10.06_Electric Rate Spread and Rate Design 3.23.09 2" xfId="4770"/>
    <cellStyle name="_Power Cost Value Copy 11.30.05 gas 1.09.06 AURORA at 1.10.06_Electric Rate Spread and Rate Design 3.23.09 2 2" xfId="4771"/>
    <cellStyle name="_Power Cost Value Copy 11.30.05 gas 1.09.06 AURORA at 1.10.06_Electric Rate Spread and Rate Design 3.23.09 2 2 2" xfId="4772"/>
    <cellStyle name="_Power Cost Value Copy 11.30.05 gas 1.09.06 AURORA at 1.10.06_Electric Rate Spread and Rate Design 3.23.09 2 3" xfId="4773"/>
    <cellStyle name="_Power Cost Value Copy 11.30.05 gas 1.09.06 AURORA at 1.10.06_Electric Rate Spread and Rate Design 3.23.09 2 3 2" xfId="4774"/>
    <cellStyle name="_Power Cost Value Copy 11.30.05 gas 1.09.06 AURORA at 1.10.06_Electric Rate Spread and Rate Design 3.23.09 2 4" xfId="4775"/>
    <cellStyle name="_Power Cost Value Copy 11.30.05 gas 1.09.06 AURORA at 1.10.06_Electric Rate Spread and Rate Design 3.23.09 2 4 2" xfId="4776"/>
    <cellStyle name="_Power Cost Value Copy 11.30.05 gas 1.09.06 AURORA at 1.10.06_Electric Rate Spread and Rate Design 3.23.09 3" xfId="4777"/>
    <cellStyle name="_Power Cost Value Copy 11.30.05 gas 1.09.06 AURORA at 1.10.06_Electric Rate Spread and Rate Design 3.23.09 3 2" xfId="4778"/>
    <cellStyle name="_Power Cost Value Copy 11.30.05 gas 1.09.06 AURORA at 1.10.06_Electric Rate Spread and Rate Design 3.23.09 4" xfId="4779"/>
    <cellStyle name="_Power Cost Value Copy 11.30.05 gas 1.09.06 AURORA at 1.10.06_Electric Rate Spread and Rate Design 3.23.09 4 2" xfId="4780"/>
    <cellStyle name="_Power Cost Value Copy 11.30.05 gas 1.09.06 AURORA at 1.10.06_Electric Rate Spread and Rate Design 3.23.09 5" xfId="4781"/>
    <cellStyle name="_Power Cost Value Copy 11.30.05 gas 1.09.06 AURORA at 1.10.06_Exhibit D fr R Gho 12-31-08" xfId="4782"/>
    <cellStyle name="_Power Cost Value Copy 11.30.05 gas 1.09.06 AURORA at 1.10.06_Exhibit D fr R Gho 12-31-08 2" xfId="4783"/>
    <cellStyle name="_Power Cost Value Copy 11.30.05 gas 1.09.06 AURORA at 1.10.06_Exhibit D fr R Gho 12-31-08 v2" xfId="4784"/>
    <cellStyle name="_Power Cost Value Copy 11.30.05 gas 1.09.06 AURORA at 1.10.06_Exhibit D fr R Gho 12-31-08 v2 2" xfId="4785"/>
    <cellStyle name="_Power Cost Value Copy 11.30.05 gas 1.09.06 AURORA at 1.10.06_Exhibit D fr R Gho 12-31-08 v2_NIM Summary" xfId="4786"/>
    <cellStyle name="_Power Cost Value Copy 11.30.05 gas 1.09.06 AURORA at 1.10.06_Exhibit D fr R Gho 12-31-08 v2_NIM Summary 2" xfId="4787"/>
    <cellStyle name="_Power Cost Value Copy 11.30.05 gas 1.09.06 AURORA at 1.10.06_Exhibit D fr R Gho 12-31-08_NIM Summary" xfId="4788"/>
    <cellStyle name="_Power Cost Value Copy 11.30.05 gas 1.09.06 AURORA at 1.10.06_Exhibit D fr R Gho 12-31-08_NIM Summary 2" xfId="4789"/>
    <cellStyle name="_Power Cost Value Copy 11.30.05 gas 1.09.06 AURORA at 1.10.06_Hopkins Ridge Prepaid Tran - Interest Earned RY 12ME Feb  '11" xfId="4790"/>
    <cellStyle name="_Power Cost Value Copy 11.30.05 gas 1.09.06 AURORA at 1.10.06_Hopkins Ridge Prepaid Tran - Interest Earned RY 12ME Feb  '11 2" xfId="4791"/>
    <cellStyle name="_Power Cost Value Copy 11.30.05 gas 1.09.06 AURORA at 1.10.06_Hopkins Ridge Prepaid Tran - Interest Earned RY 12ME Feb  '11_NIM Summary" xfId="4792"/>
    <cellStyle name="_Power Cost Value Copy 11.30.05 gas 1.09.06 AURORA at 1.10.06_Hopkins Ridge Prepaid Tran - Interest Earned RY 12ME Feb  '11_NIM Summary 2" xfId="4793"/>
    <cellStyle name="_Power Cost Value Copy 11.30.05 gas 1.09.06 AURORA at 1.10.06_Hopkins Ridge Prepaid Tran - Interest Earned RY 12ME Feb  '11_Transmission Workbook for May BOD" xfId="4794"/>
    <cellStyle name="_Power Cost Value Copy 11.30.05 gas 1.09.06 AURORA at 1.10.06_Hopkins Ridge Prepaid Tran - Interest Earned RY 12ME Feb  '11_Transmission Workbook for May BOD 2" xfId="4795"/>
    <cellStyle name="_Power Cost Value Copy 11.30.05 gas 1.09.06 AURORA at 1.10.06_INPUTS" xfId="4796"/>
    <cellStyle name="_Power Cost Value Copy 11.30.05 gas 1.09.06 AURORA at 1.10.06_INPUTS 2" xfId="4797"/>
    <cellStyle name="_Power Cost Value Copy 11.30.05 gas 1.09.06 AURORA at 1.10.06_INPUTS 2 2" xfId="4798"/>
    <cellStyle name="_Power Cost Value Copy 11.30.05 gas 1.09.06 AURORA at 1.10.06_INPUTS 2 2 2" xfId="4799"/>
    <cellStyle name="_Power Cost Value Copy 11.30.05 gas 1.09.06 AURORA at 1.10.06_INPUTS 2 3" xfId="4800"/>
    <cellStyle name="_Power Cost Value Copy 11.30.05 gas 1.09.06 AURORA at 1.10.06_INPUTS 2 3 2" xfId="4801"/>
    <cellStyle name="_Power Cost Value Copy 11.30.05 gas 1.09.06 AURORA at 1.10.06_INPUTS 2 4" xfId="4802"/>
    <cellStyle name="_Power Cost Value Copy 11.30.05 gas 1.09.06 AURORA at 1.10.06_INPUTS 2 4 2" xfId="4803"/>
    <cellStyle name="_Power Cost Value Copy 11.30.05 gas 1.09.06 AURORA at 1.10.06_INPUTS 3" xfId="4804"/>
    <cellStyle name="_Power Cost Value Copy 11.30.05 gas 1.09.06 AURORA at 1.10.06_INPUTS 3 2" xfId="4805"/>
    <cellStyle name="_Power Cost Value Copy 11.30.05 gas 1.09.06 AURORA at 1.10.06_INPUTS 4" xfId="4806"/>
    <cellStyle name="_Power Cost Value Copy 11.30.05 gas 1.09.06 AURORA at 1.10.06_INPUTS 4 2" xfId="4807"/>
    <cellStyle name="_Power Cost Value Copy 11.30.05 gas 1.09.06 AURORA at 1.10.06_INPUTS 5" xfId="4808"/>
    <cellStyle name="_Power Cost Value Copy 11.30.05 gas 1.09.06 AURORA at 1.10.06_Leased Transformer &amp; Substation Plant &amp; Rev 12-2009" xfId="4809"/>
    <cellStyle name="_Power Cost Value Copy 11.30.05 gas 1.09.06 AURORA at 1.10.06_Leased Transformer &amp; Substation Plant &amp; Rev 12-2009 2" xfId="4810"/>
    <cellStyle name="_Power Cost Value Copy 11.30.05 gas 1.09.06 AURORA at 1.10.06_Leased Transformer &amp; Substation Plant &amp; Rev 12-2009 2 2" xfId="4811"/>
    <cellStyle name="_Power Cost Value Copy 11.30.05 gas 1.09.06 AURORA at 1.10.06_Leased Transformer &amp; Substation Plant &amp; Rev 12-2009 2 2 2" xfId="4812"/>
    <cellStyle name="_Power Cost Value Copy 11.30.05 gas 1.09.06 AURORA at 1.10.06_Leased Transformer &amp; Substation Plant &amp; Rev 12-2009 2 3" xfId="4813"/>
    <cellStyle name="_Power Cost Value Copy 11.30.05 gas 1.09.06 AURORA at 1.10.06_Leased Transformer &amp; Substation Plant &amp; Rev 12-2009 2 3 2" xfId="4814"/>
    <cellStyle name="_Power Cost Value Copy 11.30.05 gas 1.09.06 AURORA at 1.10.06_Leased Transformer &amp; Substation Plant &amp; Rev 12-2009 2 4" xfId="4815"/>
    <cellStyle name="_Power Cost Value Copy 11.30.05 gas 1.09.06 AURORA at 1.10.06_Leased Transformer &amp; Substation Plant &amp; Rev 12-2009 2 4 2" xfId="4816"/>
    <cellStyle name="_Power Cost Value Copy 11.30.05 gas 1.09.06 AURORA at 1.10.06_Leased Transformer &amp; Substation Plant &amp; Rev 12-2009 3" xfId="4817"/>
    <cellStyle name="_Power Cost Value Copy 11.30.05 gas 1.09.06 AURORA at 1.10.06_Leased Transformer &amp; Substation Plant &amp; Rev 12-2009 3 2" xfId="4818"/>
    <cellStyle name="_Power Cost Value Copy 11.30.05 gas 1.09.06 AURORA at 1.10.06_Leased Transformer &amp; Substation Plant &amp; Rev 12-2009 4" xfId="4819"/>
    <cellStyle name="_Power Cost Value Copy 11.30.05 gas 1.09.06 AURORA at 1.10.06_Leased Transformer &amp; Substation Plant &amp; Rev 12-2009 4 2" xfId="4820"/>
    <cellStyle name="_Power Cost Value Copy 11.30.05 gas 1.09.06 AURORA at 1.10.06_Leased Transformer &amp; Substation Plant &amp; Rev 12-2009 5" xfId="4821"/>
    <cellStyle name="_Power Cost Value Copy 11.30.05 gas 1.09.06 AURORA at 1.10.06_NIM Summary" xfId="4822"/>
    <cellStyle name="_Power Cost Value Copy 11.30.05 gas 1.09.06 AURORA at 1.10.06_NIM Summary 09GRC" xfId="4823"/>
    <cellStyle name="_Power Cost Value Copy 11.30.05 gas 1.09.06 AURORA at 1.10.06_NIM Summary 09GRC 2" xfId="4824"/>
    <cellStyle name="_Power Cost Value Copy 11.30.05 gas 1.09.06 AURORA at 1.10.06_NIM Summary 2" xfId="4825"/>
    <cellStyle name="_Power Cost Value Copy 11.30.05 gas 1.09.06 AURORA at 1.10.06_NIM Summary 3" xfId="4826"/>
    <cellStyle name="_Power Cost Value Copy 11.30.05 gas 1.09.06 AURORA at 1.10.06_NIM Summary 4" xfId="4827"/>
    <cellStyle name="_Power Cost Value Copy 11.30.05 gas 1.09.06 AURORA at 1.10.06_NIM Summary 5" xfId="4828"/>
    <cellStyle name="_Power Cost Value Copy 11.30.05 gas 1.09.06 AURORA at 1.10.06_NIM Summary 6" xfId="4829"/>
    <cellStyle name="_Power Cost Value Copy 11.30.05 gas 1.09.06 AURORA at 1.10.06_NIM Summary 7" xfId="4830"/>
    <cellStyle name="_Power Cost Value Copy 11.30.05 gas 1.09.06 AURORA at 1.10.06_NIM Summary 8" xfId="4831"/>
    <cellStyle name="_Power Cost Value Copy 11.30.05 gas 1.09.06 AURORA at 1.10.06_NIM Summary 9" xfId="4832"/>
    <cellStyle name="_Power Cost Value Copy 11.30.05 gas 1.09.06 AURORA at 1.10.06_PCA 7 - Exhibit D update 11_30_08 (2)" xfId="4833"/>
    <cellStyle name="_Power Cost Value Copy 11.30.05 gas 1.09.06 AURORA at 1.10.06_PCA 7 - Exhibit D update 11_30_08 (2) 2" xfId="4834"/>
    <cellStyle name="_Power Cost Value Copy 11.30.05 gas 1.09.06 AURORA at 1.10.06_PCA 7 - Exhibit D update 11_30_08 (2) 2 2" xfId="4835"/>
    <cellStyle name="_Power Cost Value Copy 11.30.05 gas 1.09.06 AURORA at 1.10.06_PCA 7 - Exhibit D update 11_30_08 (2) 3" xfId="4836"/>
    <cellStyle name="_Power Cost Value Copy 11.30.05 gas 1.09.06 AURORA at 1.10.06_PCA 7 - Exhibit D update 11_30_08 (2)_NIM Summary" xfId="4837"/>
    <cellStyle name="_Power Cost Value Copy 11.30.05 gas 1.09.06 AURORA at 1.10.06_PCA 7 - Exhibit D update 11_30_08 (2)_NIM Summary 2" xfId="4838"/>
    <cellStyle name="_Power Cost Value Copy 11.30.05 gas 1.09.06 AURORA at 1.10.06_PCA 9 -  Exhibit D April 2010 (3)" xfId="4839"/>
    <cellStyle name="_Power Cost Value Copy 11.30.05 gas 1.09.06 AURORA at 1.10.06_PCA 9 -  Exhibit D April 2010 (3) 2" xfId="4840"/>
    <cellStyle name="_Power Cost Value Copy 11.30.05 gas 1.09.06 AURORA at 1.10.06_Power Costs - Comparison bx Rbtl-Staff-Jt-PC" xfId="1097"/>
    <cellStyle name="_Power Cost Value Copy 11.30.05 gas 1.09.06 AURORA at 1.10.06_Power Costs - Comparison bx Rbtl-Staff-Jt-PC 2" xfId="4841"/>
    <cellStyle name="_Power Cost Value Copy 11.30.05 gas 1.09.06 AURORA at 1.10.06_Power Costs - Comparison bx Rbtl-Staff-Jt-PC 2 2" xfId="4842"/>
    <cellStyle name="_Power Cost Value Copy 11.30.05 gas 1.09.06 AURORA at 1.10.06_Power Costs - Comparison bx Rbtl-Staff-Jt-PC 3" xfId="4843"/>
    <cellStyle name="_Power Cost Value Copy 11.30.05 gas 1.09.06 AURORA at 1.10.06_Power Costs - Comparison bx Rbtl-Staff-Jt-PC_Adj Bench DR 3 for Initial Briefs (Electric)" xfId="1098"/>
    <cellStyle name="_Power Cost Value Copy 11.30.05 gas 1.09.06 AURORA at 1.10.06_Power Costs - Comparison bx Rbtl-Staff-Jt-PC_Adj Bench DR 3 for Initial Briefs (Electric) 2" xfId="4844"/>
    <cellStyle name="_Power Cost Value Copy 11.30.05 gas 1.09.06 AURORA at 1.10.06_Power Costs - Comparison bx Rbtl-Staff-Jt-PC_Adj Bench DR 3 for Initial Briefs (Electric) 2 2" xfId="4845"/>
    <cellStyle name="_Power Cost Value Copy 11.30.05 gas 1.09.06 AURORA at 1.10.06_Power Costs - Comparison bx Rbtl-Staff-Jt-PC_Adj Bench DR 3 for Initial Briefs (Electric) 3" xfId="4846"/>
    <cellStyle name="_Power Cost Value Copy 11.30.05 gas 1.09.06 AURORA at 1.10.06_Power Costs - Comparison bx Rbtl-Staff-Jt-PC_Electric Rev Req Model (2009 GRC) Rebuttal" xfId="1099"/>
    <cellStyle name="_Power Cost Value Copy 11.30.05 gas 1.09.06 AURORA at 1.10.06_Power Costs - Comparison bx Rbtl-Staff-Jt-PC_Electric Rev Req Model (2009 GRC) Rebuttal 2" xfId="4847"/>
    <cellStyle name="_Power Cost Value Copy 11.30.05 gas 1.09.06 AURORA at 1.10.06_Power Costs - Comparison bx Rbtl-Staff-Jt-PC_Electric Rev Req Model (2009 GRC) Rebuttal 2 2" xfId="4848"/>
    <cellStyle name="_Power Cost Value Copy 11.30.05 gas 1.09.06 AURORA at 1.10.06_Power Costs - Comparison bx Rbtl-Staff-Jt-PC_Electric Rev Req Model (2009 GRC) Rebuttal 3" xfId="4849"/>
    <cellStyle name="_Power Cost Value Copy 11.30.05 gas 1.09.06 AURORA at 1.10.06_Power Costs - Comparison bx Rbtl-Staff-Jt-PC_Electric Rev Req Model (2009 GRC) Rebuttal REmoval of New  WH Solar AdjustMI" xfId="1100"/>
    <cellStyle name="_Power Cost Value Copy 11.30.05 gas 1.09.06 AURORA at 1.10.06_Power Costs - Comparison bx Rbtl-Staff-Jt-PC_Electric Rev Req Model (2009 GRC) Rebuttal REmoval of New  WH Solar AdjustMI 2" xfId="4850"/>
    <cellStyle name="_Power Cost Value Copy 11.30.05 gas 1.09.06 AURORA at 1.10.06_Power Costs - Comparison bx Rbtl-Staff-Jt-PC_Electric Rev Req Model (2009 GRC) Rebuttal REmoval of New  WH Solar AdjustMI 2 2" xfId="4851"/>
    <cellStyle name="_Power Cost Value Copy 11.30.05 gas 1.09.06 AURORA at 1.10.06_Power Costs - Comparison bx Rbtl-Staff-Jt-PC_Electric Rev Req Model (2009 GRC) Rebuttal REmoval of New  WH Solar AdjustMI 3" xfId="4852"/>
    <cellStyle name="_Power Cost Value Copy 11.30.05 gas 1.09.06 AURORA at 1.10.06_Power Costs - Comparison bx Rbtl-Staff-Jt-PC_Electric Rev Req Model (2009 GRC) Revised 01-18-2010" xfId="1101"/>
    <cellStyle name="_Power Cost Value Copy 11.30.05 gas 1.09.06 AURORA at 1.10.06_Power Costs - Comparison bx Rbtl-Staff-Jt-PC_Electric Rev Req Model (2009 GRC) Revised 01-18-2010 2" xfId="4853"/>
    <cellStyle name="_Power Cost Value Copy 11.30.05 gas 1.09.06 AURORA at 1.10.06_Power Costs - Comparison bx Rbtl-Staff-Jt-PC_Electric Rev Req Model (2009 GRC) Revised 01-18-2010 2 2" xfId="4854"/>
    <cellStyle name="_Power Cost Value Copy 11.30.05 gas 1.09.06 AURORA at 1.10.06_Power Costs - Comparison bx Rbtl-Staff-Jt-PC_Electric Rev Req Model (2009 GRC) Revised 01-18-2010 3" xfId="4855"/>
    <cellStyle name="_Power Cost Value Copy 11.30.05 gas 1.09.06 AURORA at 1.10.06_Power Costs - Comparison bx Rbtl-Staff-Jt-PC_Final Order Electric EXHIBIT A-1" xfId="1102"/>
    <cellStyle name="_Power Cost Value Copy 11.30.05 gas 1.09.06 AURORA at 1.10.06_Power Costs - Comparison bx Rbtl-Staff-Jt-PC_Final Order Electric EXHIBIT A-1 2" xfId="4856"/>
    <cellStyle name="_Power Cost Value Copy 11.30.05 gas 1.09.06 AURORA at 1.10.06_Power Costs - Comparison bx Rbtl-Staff-Jt-PC_Final Order Electric EXHIBIT A-1 2 2" xfId="4857"/>
    <cellStyle name="_Power Cost Value Copy 11.30.05 gas 1.09.06 AURORA at 1.10.06_Power Costs - Comparison bx Rbtl-Staff-Jt-PC_Final Order Electric EXHIBIT A-1 3" xfId="4858"/>
    <cellStyle name="_Power Cost Value Copy 11.30.05 gas 1.09.06 AURORA at 1.10.06_Production Adj 4.37" xfId="4859"/>
    <cellStyle name="_Power Cost Value Copy 11.30.05 gas 1.09.06 AURORA at 1.10.06_Production Adj 4.37 2" xfId="4860"/>
    <cellStyle name="_Power Cost Value Copy 11.30.05 gas 1.09.06 AURORA at 1.10.06_Production Adj 4.37 2 2" xfId="4861"/>
    <cellStyle name="_Power Cost Value Copy 11.30.05 gas 1.09.06 AURORA at 1.10.06_Production Adj 4.37 3" xfId="4862"/>
    <cellStyle name="_Power Cost Value Copy 11.30.05 gas 1.09.06 AURORA at 1.10.06_Purchased Power Adj 4.03" xfId="4863"/>
    <cellStyle name="_Power Cost Value Copy 11.30.05 gas 1.09.06 AURORA at 1.10.06_Purchased Power Adj 4.03 2" xfId="4864"/>
    <cellStyle name="_Power Cost Value Copy 11.30.05 gas 1.09.06 AURORA at 1.10.06_Purchased Power Adj 4.03 2 2" xfId="4865"/>
    <cellStyle name="_Power Cost Value Copy 11.30.05 gas 1.09.06 AURORA at 1.10.06_Purchased Power Adj 4.03 3" xfId="4866"/>
    <cellStyle name="_Power Cost Value Copy 11.30.05 gas 1.09.06 AURORA at 1.10.06_Rate Design Sch 24" xfId="4867"/>
    <cellStyle name="_Power Cost Value Copy 11.30.05 gas 1.09.06 AURORA at 1.10.06_Rate Design Sch 24 2" xfId="4868"/>
    <cellStyle name="_Power Cost Value Copy 11.30.05 gas 1.09.06 AURORA at 1.10.06_Rate Design Sch 25" xfId="4869"/>
    <cellStyle name="_Power Cost Value Copy 11.30.05 gas 1.09.06 AURORA at 1.10.06_Rate Design Sch 25 2" xfId="4870"/>
    <cellStyle name="_Power Cost Value Copy 11.30.05 gas 1.09.06 AURORA at 1.10.06_Rate Design Sch 25 2 2" xfId="4871"/>
    <cellStyle name="_Power Cost Value Copy 11.30.05 gas 1.09.06 AURORA at 1.10.06_Rate Design Sch 25 3" xfId="4872"/>
    <cellStyle name="_Power Cost Value Copy 11.30.05 gas 1.09.06 AURORA at 1.10.06_Rate Design Sch 26" xfId="4873"/>
    <cellStyle name="_Power Cost Value Copy 11.30.05 gas 1.09.06 AURORA at 1.10.06_Rate Design Sch 26 2" xfId="4874"/>
    <cellStyle name="_Power Cost Value Copy 11.30.05 gas 1.09.06 AURORA at 1.10.06_Rate Design Sch 26 2 2" xfId="4875"/>
    <cellStyle name="_Power Cost Value Copy 11.30.05 gas 1.09.06 AURORA at 1.10.06_Rate Design Sch 26 3" xfId="4876"/>
    <cellStyle name="_Power Cost Value Copy 11.30.05 gas 1.09.06 AURORA at 1.10.06_Rate Design Sch 31" xfId="4877"/>
    <cellStyle name="_Power Cost Value Copy 11.30.05 gas 1.09.06 AURORA at 1.10.06_Rate Design Sch 31 2" xfId="4878"/>
    <cellStyle name="_Power Cost Value Copy 11.30.05 gas 1.09.06 AURORA at 1.10.06_Rate Design Sch 31 2 2" xfId="4879"/>
    <cellStyle name="_Power Cost Value Copy 11.30.05 gas 1.09.06 AURORA at 1.10.06_Rate Design Sch 31 3" xfId="4880"/>
    <cellStyle name="_Power Cost Value Copy 11.30.05 gas 1.09.06 AURORA at 1.10.06_Rate Design Sch 43" xfId="4881"/>
    <cellStyle name="_Power Cost Value Copy 11.30.05 gas 1.09.06 AURORA at 1.10.06_Rate Design Sch 43 2" xfId="4882"/>
    <cellStyle name="_Power Cost Value Copy 11.30.05 gas 1.09.06 AURORA at 1.10.06_Rate Design Sch 43 2 2" xfId="4883"/>
    <cellStyle name="_Power Cost Value Copy 11.30.05 gas 1.09.06 AURORA at 1.10.06_Rate Design Sch 43 3" xfId="4884"/>
    <cellStyle name="_Power Cost Value Copy 11.30.05 gas 1.09.06 AURORA at 1.10.06_Rate Design Sch 448-449" xfId="4885"/>
    <cellStyle name="_Power Cost Value Copy 11.30.05 gas 1.09.06 AURORA at 1.10.06_Rate Design Sch 448-449 2" xfId="4886"/>
    <cellStyle name="_Power Cost Value Copy 11.30.05 gas 1.09.06 AURORA at 1.10.06_Rate Design Sch 46" xfId="4887"/>
    <cellStyle name="_Power Cost Value Copy 11.30.05 gas 1.09.06 AURORA at 1.10.06_Rate Design Sch 46 2" xfId="4888"/>
    <cellStyle name="_Power Cost Value Copy 11.30.05 gas 1.09.06 AURORA at 1.10.06_Rate Design Sch 46 2 2" xfId="4889"/>
    <cellStyle name="_Power Cost Value Copy 11.30.05 gas 1.09.06 AURORA at 1.10.06_Rate Design Sch 46 3" xfId="4890"/>
    <cellStyle name="_Power Cost Value Copy 11.30.05 gas 1.09.06 AURORA at 1.10.06_Rate Spread" xfId="4891"/>
    <cellStyle name="_Power Cost Value Copy 11.30.05 gas 1.09.06 AURORA at 1.10.06_Rate Spread 2" xfId="4892"/>
    <cellStyle name="_Power Cost Value Copy 11.30.05 gas 1.09.06 AURORA at 1.10.06_Rate Spread 2 2" xfId="4893"/>
    <cellStyle name="_Power Cost Value Copy 11.30.05 gas 1.09.06 AURORA at 1.10.06_Rate Spread 3" xfId="4894"/>
    <cellStyle name="_Power Cost Value Copy 11.30.05 gas 1.09.06 AURORA at 1.10.06_Rebuttal Power Costs" xfId="1103"/>
    <cellStyle name="_Power Cost Value Copy 11.30.05 gas 1.09.06 AURORA at 1.10.06_Rebuttal Power Costs 2" xfId="4895"/>
    <cellStyle name="_Power Cost Value Copy 11.30.05 gas 1.09.06 AURORA at 1.10.06_Rebuttal Power Costs 2 2" xfId="4896"/>
    <cellStyle name="_Power Cost Value Copy 11.30.05 gas 1.09.06 AURORA at 1.10.06_Rebuttal Power Costs 3" xfId="4897"/>
    <cellStyle name="_Power Cost Value Copy 11.30.05 gas 1.09.06 AURORA at 1.10.06_Rebuttal Power Costs_Adj Bench DR 3 for Initial Briefs (Electric)" xfId="1104"/>
    <cellStyle name="_Power Cost Value Copy 11.30.05 gas 1.09.06 AURORA at 1.10.06_Rebuttal Power Costs_Adj Bench DR 3 for Initial Briefs (Electric) 2" xfId="4898"/>
    <cellStyle name="_Power Cost Value Copy 11.30.05 gas 1.09.06 AURORA at 1.10.06_Rebuttal Power Costs_Adj Bench DR 3 for Initial Briefs (Electric) 2 2" xfId="4899"/>
    <cellStyle name="_Power Cost Value Copy 11.30.05 gas 1.09.06 AURORA at 1.10.06_Rebuttal Power Costs_Adj Bench DR 3 for Initial Briefs (Electric) 3" xfId="4900"/>
    <cellStyle name="_Power Cost Value Copy 11.30.05 gas 1.09.06 AURORA at 1.10.06_Rebuttal Power Costs_Electric Rev Req Model (2009 GRC) Rebuttal" xfId="1105"/>
    <cellStyle name="_Power Cost Value Copy 11.30.05 gas 1.09.06 AURORA at 1.10.06_Rebuttal Power Costs_Electric Rev Req Model (2009 GRC) Rebuttal 2" xfId="4901"/>
    <cellStyle name="_Power Cost Value Copy 11.30.05 gas 1.09.06 AURORA at 1.10.06_Rebuttal Power Costs_Electric Rev Req Model (2009 GRC) Rebuttal 2 2" xfId="4902"/>
    <cellStyle name="_Power Cost Value Copy 11.30.05 gas 1.09.06 AURORA at 1.10.06_Rebuttal Power Costs_Electric Rev Req Model (2009 GRC) Rebuttal 3" xfId="4903"/>
    <cellStyle name="_Power Cost Value Copy 11.30.05 gas 1.09.06 AURORA at 1.10.06_Rebuttal Power Costs_Electric Rev Req Model (2009 GRC) Rebuttal REmoval of New  WH Solar AdjustMI" xfId="1106"/>
    <cellStyle name="_Power Cost Value Copy 11.30.05 gas 1.09.06 AURORA at 1.10.06_Rebuttal Power Costs_Electric Rev Req Model (2009 GRC) Rebuttal REmoval of New  WH Solar AdjustMI 2" xfId="4904"/>
    <cellStyle name="_Power Cost Value Copy 11.30.05 gas 1.09.06 AURORA at 1.10.06_Rebuttal Power Costs_Electric Rev Req Model (2009 GRC) Rebuttal REmoval of New  WH Solar AdjustMI 2 2" xfId="4905"/>
    <cellStyle name="_Power Cost Value Copy 11.30.05 gas 1.09.06 AURORA at 1.10.06_Rebuttal Power Costs_Electric Rev Req Model (2009 GRC) Rebuttal REmoval of New  WH Solar AdjustMI 3" xfId="4906"/>
    <cellStyle name="_Power Cost Value Copy 11.30.05 gas 1.09.06 AURORA at 1.10.06_Rebuttal Power Costs_Electric Rev Req Model (2009 GRC) Revised 01-18-2010" xfId="1107"/>
    <cellStyle name="_Power Cost Value Copy 11.30.05 gas 1.09.06 AURORA at 1.10.06_Rebuttal Power Costs_Electric Rev Req Model (2009 GRC) Revised 01-18-2010 2" xfId="4907"/>
    <cellStyle name="_Power Cost Value Copy 11.30.05 gas 1.09.06 AURORA at 1.10.06_Rebuttal Power Costs_Electric Rev Req Model (2009 GRC) Revised 01-18-2010 2 2" xfId="4908"/>
    <cellStyle name="_Power Cost Value Copy 11.30.05 gas 1.09.06 AURORA at 1.10.06_Rebuttal Power Costs_Electric Rev Req Model (2009 GRC) Revised 01-18-2010 3" xfId="4909"/>
    <cellStyle name="_Power Cost Value Copy 11.30.05 gas 1.09.06 AURORA at 1.10.06_Rebuttal Power Costs_Final Order Electric EXHIBIT A-1" xfId="1108"/>
    <cellStyle name="_Power Cost Value Copy 11.30.05 gas 1.09.06 AURORA at 1.10.06_Rebuttal Power Costs_Final Order Electric EXHIBIT A-1 2" xfId="4910"/>
    <cellStyle name="_Power Cost Value Copy 11.30.05 gas 1.09.06 AURORA at 1.10.06_Rebuttal Power Costs_Final Order Electric EXHIBIT A-1 2 2" xfId="4911"/>
    <cellStyle name="_Power Cost Value Copy 11.30.05 gas 1.09.06 AURORA at 1.10.06_Rebuttal Power Costs_Final Order Electric EXHIBIT A-1 3" xfId="4912"/>
    <cellStyle name="_Power Cost Value Copy 11.30.05 gas 1.09.06 AURORA at 1.10.06_ROR 5.02" xfId="4913"/>
    <cellStyle name="_Power Cost Value Copy 11.30.05 gas 1.09.06 AURORA at 1.10.06_ROR 5.02 2" xfId="4914"/>
    <cellStyle name="_Power Cost Value Copy 11.30.05 gas 1.09.06 AURORA at 1.10.06_ROR 5.02 2 2" xfId="4915"/>
    <cellStyle name="_Power Cost Value Copy 11.30.05 gas 1.09.06 AURORA at 1.10.06_ROR 5.02 3" xfId="4916"/>
    <cellStyle name="_Power Cost Value Copy 11.30.05 gas 1.09.06 AURORA at 1.10.06_Sch 40 Feeder OH 2008" xfId="4917"/>
    <cellStyle name="_Power Cost Value Copy 11.30.05 gas 1.09.06 AURORA at 1.10.06_Sch 40 Feeder OH 2008 2" xfId="4918"/>
    <cellStyle name="_Power Cost Value Copy 11.30.05 gas 1.09.06 AURORA at 1.10.06_Sch 40 Feeder OH 2008 2 2" xfId="4919"/>
    <cellStyle name="_Power Cost Value Copy 11.30.05 gas 1.09.06 AURORA at 1.10.06_Sch 40 Feeder OH 2008 3" xfId="4920"/>
    <cellStyle name="_Power Cost Value Copy 11.30.05 gas 1.09.06 AURORA at 1.10.06_Sch 40 Interim Energy Rates " xfId="4921"/>
    <cellStyle name="_Power Cost Value Copy 11.30.05 gas 1.09.06 AURORA at 1.10.06_Sch 40 Interim Energy Rates  2" xfId="4922"/>
    <cellStyle name="_Power Cost Value Copy 11.30.05 gas 1.09.06 AURORA at 1.10.06_Sch 40 Interim Energy Rates  2 2" xfId="4923"/>
    <cellStyle name="_Power Cost Value Copy 11.30.05 gas 1.09.06 AURORA at 1.10.06_Sch 40 Interim Energy Rates  3" xfId="4924"/>
    <cellStyle name="_Power Cost Value Copy 11.30.05 gas 1.09.06 AURORA at 1.10.06_Sch 40 Substation A&amp;G 2008" xfId="4925"/>
    <cellStyle name="_Power Cost Value Copy 11.30.05 gas 1.09.06 AURORA at 1.10.06_Sch 40 Substation A&amp;G 2008 2" xfId="4926"/>
    <cellStyle name="_Power Cost Value Copy 11.30.05 gas 1.09.06 AURORA at 1.10.06_Sch 40 Substation A&amp;G 2008 2 2" xfId="4927"/>
    <cellStyle name="_Power Cost Value Copy 11.30.05 gas 1.09.06 AURORA at 1.10.06_Sch 40 Substation A&amp;G 2008 3" xfId="4928"/>
    <cellStyle name="_Power Cost Value Copy 11.30.05 gas 1.09.06 AURORA at 1.10.06_Sch 40 Substation O&amp;M 2008" xfId="4929"/>
    <cellStyle name="_Power Cost Value Copy 11.30.05 gas 1.09.06 AURORA at 1.10.06_Sch 40 Substation O&amp;M 2008 2" xfId="4930"/>
    <cellStyle name="_Power Cost Value Copy 11.30.05 gas 1.09.06 AURORA at 1.10.06_Sch 40 Substation O&amp;M 2008 2 2" xfId="4931"/>
    <cellStyle name="_Power Cost Value Copy 11.30.05 gas 1.09.06 AURORA at 1.10.06_Sch 40 Substation O&amp;M 2008 3" xfId="4932"/>
    <cellStyle name="_Power Cost Value Copy 11.30.05 gas 1.09.06 AURORA at 1.10.06_Subs 2008" xfId="4933"/>
    <cellStyle name="_Power Cost Value Copy 11.30.05 gas 1.09.06 AURORA at 1.10.06_Subs 2008 2" xfId="4934"/>
    <cellStyle name="_Power Cost Value Copy 11.30.05 gas 1.09.06 AURORA at 1.10.06_Subs 2008 2 2" xfId="4935"/>
    <cellStyle name="_Power Cost Value Copy 11.30.05 gas 1.09.06 AURORA at 1.10.06_Subs 2008 3" xfId="4936"/>
    <cellStyle name="_Power Cost Value Copy 11.30.05 gas 1.09.06 AURORA at 1.10.06_Transmission Workbook for May BOD" xfId="4937"/>
    <cellStyle name="_Power Cost Value Copy 11.30.05 gas 1.09.06 AURORA at 1.10.06_Transmission Workbook for May BOD 2" xfId="4938"/>
    <cellStyle name="_Power Cost Value Copy 11.30.05 gas 1.09.06 AURORA at 1.10.06_Wind Integration 10GRC" xfId="4939"/>
    <cellStyle name="_Power Cost Value Copy 11.30.05 gas 1.09.06 AURORA at 1.10.06_Wind Integration 10GRC 2" xfId="4940"/>
    <cellStyle name="_Price Output" xfId="4941"/>
    <cellStyle name="_Price Output_NIM Summary" xfId="4942"/>
    <cellStyle name="_Price Output_NIM Summary 2" xfId="4943"/>
    <cellStyle name="_Price Output_Wind Integration 10GRC" xfId="4944"/>
    <cellStyle name="_Price Output_Wind Integration 10GRC 2" xfId="4945"/>
    <cellStyle name="_Prices" xfId="4946"/>
    <cellStyle name="_Prices_NIM Summary" xfId="4947"/>
    <cellStyle name="_Prices_NIM Summary 2" xfId="4948"/>
    <cellStyle name="_Prices_Wind Integration 10GRC" xfId="4949"/>
    <cellStyle name="_Prices_Wind Integration 10GRC 2" xfId="4950"/>
    <cellStyle name="_Pro Forma Rev 07 GRC" xfId="4951"/>
    <cellStyle name="_x0013__Rebuttal Power Costs" xfId="1109"/>
    <cellStyle name="_x0013__Rebuttal Power Costs 2" xfId="4952"/>
    <cellStyle name="_x0013__Rebuttal Power Costs 2 2" xfId="4953"/>
    <cellStyle name="_x0013__Rebuttal Power Costs 3" xfId="4954"/>
    <cellStyle name="_x0013__Rebuttal Power Costs_Adj Bench DR 3 for Initial Briefs (Electric)" xfId="1110"/>
    <cellStyle name="_x0013__Rebuttal Power Costs_Adj Bench DR 3 for Initial Briefs (Electric) 2" xfId="4955"/>
    <cellStyle name="_x0013__Rebuttal Power Costs_Adj Bench DR 3 for Initial Briefs (Electric) 2 2" xfId="4956"/>
    <cellStyle name="_x0013__Rebuttal Power Costs_Adj Bench DR 3 for Initial Briefs (Electric) 3" xfId="4957"/>
    <cellStyle name="_x0013__Rebuttal Power Costs_Electric Rev Req Model (2009 GRC) Rebuttal" xfId="1111"/>
    <cellStyle name="_x0013__Rebuttal Power Costs_Electric Rev Req Model (2009 GRC) Rebuttal 2" xfId="4958"/>
    <cellStyle name="_x0013__Rebuttal Power Costs_Electric Rev Req Model (2009 GRC) Rebuttal 2 2" xfId="4959"/>
    <cellStyle name="_x0013__Rebuttal Power Costs_Electric Rev Req Model (2009 GRC) Rebuttal 3" xfId="4960"/>
    <cellStyle name="_x0013__Rebuttal Power Costs_Electric Rev Req Model (2009 GRC) Rebuttal REmoval of New  WH Solar AdjustMI" xfId="1112"/>
    <cellStyle name="_x0013__Rebuttal Power Costs_Electric Rev Req Model (2009 GRC) Rebuttal REmoval of New  WH Solar AdjustMI 2" xfId="4961"/>
    <cellStyle name="_x0013__Rebuttal Power Costs_Electric Rev Req Model (2009 GRC) Rebuttal REmoval of New  WH Solar AdjustMI 2 2" xfId="4962"/>
    <cellStyle name="_x0013__Rebuttal Power Costs_Electric Rev Req Model (2009 GRC) Rebuttal REmoval of New  WH Solar AdjustMI 3" xfId="4963"/>
    <cellStyle name="_x0013__Rebuttal Power Costs_Electric Rev Req Model (2009 GRC) Revised 01-18-2010" xfId="1113"/>
    <cellStyle name="_x0013__Rebuttal Power Costs_Electric Rev Req Model (2009 GRC) Revised 01-18-2010 2" xfId="4964"/>
    <cellStyle name="_x0013__Rebuttal Power Costs_Electric Rev Req Model (2009 GRC) Revised 01-18-2010 2 2" xfId="4965"/>
    <cellStyle name="_x0013__Rebuttal Power Costs_Electric Rev Req Model (2009 GRC) Revised 01-18-2010 3" xfId="4966"/>
    <cellStyle name="_x0013__Rebuttal Power Costs_Final Order Electric EXHIBIT A-1" xfId="1114"/>
    <cellStyle name="_x0013__Rebuttal Power Costs_Final Order Electric EXHIBIT A-1 2" xfId="4967"/>
    <cellStyle name="_x0013__Rebuttal Power Costs_Final Order Electric EXHIBIT A-1 2 2" xfId="4968"/>
    <cellStyle name="_x0013__Rebuttal Power Costs_Final Order Electric EXHIBIT A-1 3" xfId="4969"/>
    <cellStyle name="_recommendation" xfId="4970"/>
    <cellStyle name="_recommendation_DEM-WP(C) Wind Integration Summary 2010GRC" xfId="4971"/>
    <cellStyle name="_recommendation_DEM-WP(C) Wind Integration Summary 2010GRC 2" xfId="4972"/>
    <cellStyle name="_recommendation_NIM Summary" xfId="4973"/>
    <cellStyle name="_recommendation_NIM Summary 2" xfId="4974"/>
    <cellStyle name="_Recon to Darrin's 5.11.05 proforma" xfId="26"/>
    <cellStyle name="_Recon to Darrin's 5.11.05 proforma 2" xfId="1115"/>
    <cellStyle name="_Recon to Darrin's 5.11.05 proforma 2 2" xfId="4975"/>
    <cellStyle name="_Recon to Darrin's 5.11.05 proforma 2 2 2" xfId="4976"/>
    <cellStyle name="_Recon to Darrin's 5.11.05 proforma 2 3" xfId="4977"/>
    <cellStyle name="_Recon to Darrin's 5.11.05 proforma 3" xfId="4978"/>
    <cellStyle name="_Recon to Darrin's 5.11.05 proforma 3 2" xfId="4979"/>
    <cellStyle name="_Recon to Darrin's 5.11.05 proforma 3 2 2" xfId="4980"/>
    <cellStyle name="_Recon to Darrin's 5.11.05 proforma 3 3" xfId="4981"/>
    <cellStyle name="_Recon to Darrin's 5.11.05 proforma 3 3 2" xfId="4982"/>
    <cellStyle name="_Recon to Darrin's 5.11.05 proforma 3 4" xfId="4983"/>
    <cellStyle name="_Recon to Darrin's 5.11.05 proforma 3 4 2" xfId="4984"/>
    <cellStyle name="_Recon to Darrin's 5.11.05 proforma 4" xfId="4985"/>
    <cellStyle name="_Recon to Darrin's 5.11.05 proforma 4 2" xfId="4986"/>
    <cellStyle name="_Recon to Darrin's 5.11.05 proforma 5" xfId="4987"/>
    <cellStyle name="_Recon to Darrin's 5.11.05 proforma_(C) WHE Proforma with ITC cash grant 10 Yr Amort_for deferral_102809" xfId="1116"/>
    <cellStyle name="_Recon to Darrin's 5.11.05 proforma_(C) WHE Proforma with ITC cash grant 10 Yr Amort_for deferral_102809 2" xfId="4988"/>
    <cellStyle name="_Recon to Darrin's 5.11.05 proforma_(C) WHE Proforma with ITC cash grant 10 Yr Amort_for deferral_102809 2 2" xfId="4989"/>
    <cellStyle name="_Recon to Darrin's 5.11.05 proforma_(C) WHE Proforma with ITC cash grant 10 Yr Amort_for deferral_102809 3" xfId="4990"/>
    <cellStyle name="_Recon to Darrin's 5.11.05 proforma_(C) WHE Proforma with ITC cash grant 10 Yr Amort_for deferral_102809_16.07E Wild Horse Wind Expansionwrkingfile" xfId="1117"/>
    <cellStyle name="_Recon to Darrin's 5.11.05 proforma_(C) WHE Proforma with ITC cash grant 10 Yr Amort_for deferral_102809_16.07E Wild Horse Wind Expansionwrkingfile 2" xfId="4991"/>
    <cellStyle name="_Recon to Darrin's 5.11.05 proforma_(C) WHE Proforma with ITC cash grant 10 Yr Amort_for deferral_102809_16.07E Wild Horse Wind Expansionwrkingfile 2 2" xfId="4992"/>
    <cellStyle name="_Recon to Darrin's 5.11.05 proforma_(C) WHE Proforma with ITC cash grant 10 Yr Amort_for deferral_102809_16.07E Wild Horse Wind Expansionwrkingfile 3" xfId="4993"/>
    <cellStyle name="_Recon to Darrin's 5.11.05 proforma_(C) WHE Proforma with ITC cash grant 10 Yr Amort_for deferral_102809_16.07E Wild Horse Wind Expansionwrkingfile SF" xfId="1118"/>
    <cellStyle name="_Recon to Darrin's 5.11.05 proforma_(C) WHE Proforma with ITC cash grant 10 Yr Amort_for deferral_102809_16.07E Wild Horse Wind Expansionwrkingfile SF 2" xfId="4994"/>
    <cellStyle name="_Recon to Darrin's 5.11.05 proforma_(C) WHE Proforma with ITC cash grant 10 Yr Amort_for deferral_102809_16.07E Wild Horse Wind Expansionwrkingfile SF 2 2" xfId="4995"/>
    <cellStyle name="_Recon to Darrin's 5.11.05 proforma_(C) WHE Proforma with ITC cash grant 10 Yr Amort_for deferral_102809_16.07E Wild Horse Wind Expansionwrkingfile SF 3" xfId="4996"/>
    <cellStyle name="_Recon to Darrin's 5.11.05 proforma_(C) WHE Proforma with ITC cash grant 10 Yr Amort_for deferral_102809_16.37E Wild Horse Expansion DeferralRevwrkingfile SF" xfId="1119"/>
    <cellStyle name="_Recon to Darrin's 5.11.05 proforma_(C) WHE Proforma with ITC cash grant 10 Yr Amort_for deferral_102809_16.37E Wild Horse Expansion DeferralRevwrkingfile SF 2" xfId="4997"/>
    <cellStyle name="_Recon to Darrin's 5.11.05 proforma_(C) WHE Proforma with ITC cash grant 10 Yr Amort_for deferral_102809_16.37E Wild Horse Expansion DeferralRevwrkingfile SF 2 2" xfId="4998"/>
    <cellStyle name="_Recon to Darrin's 5.11.05 proforma_(C) WHE Proforma with ITC cash grant 10 Yr Amort_for deferral_102809_16.37E Wild Horse Expansion DeferralRevwrkingfile SF 3" xfId="4999"/>
    <cellStyle name="_Recon to Darrin's 5.11.05 proforma_(C) WHE Proforma with ITC cash grant 10 Yr Amort_for rebuttal_120709" xfId="1120"/>
    <cellStyle name="_Recon to Darrin's 5.11.05 proforma_(C) WHE Proforma with ITC cash grant 10 Yr Amort_for rebuttal_120709 2" xfId="5000"/>
    <cellStyle name="_Recon to Darrin's 5.11.05 proforma_(C) WHE Proforma with ITC cash grant 10 Yr Amort_for rebuttal_120709 2 2" xfId="5001"/>
    <cellStyle name="_Recon to Darrin's 5.11.05 proforma_(C) WHE Proforma with ITC cash grant 10 Yr Amort_for rebuttal_120709 3" xfId="5002"/>
    <cellStyle name="_Recon to Darrin's 5.11.05 proforma_04.07E Wild Horse Wind Expansion" xfId="1121"/>
    <cellStyle name="_Recon to Darrin's 5.11.05 proforma_04.07E Wild Horse Wind Expansion 2" xfId="5003"/>
    <cellStyle name="_Recon to Darrin's 5.11.05 proforma_04.07E Wild Horse Wind Expansion 2 2" xfId="5004"/>
    <cellStyle name="_Recon to Darrin's 5.11.05 proforma_04.07E Wild Horse Wind Expansion 3" xfId="5005"/>
    <cellStyle name="_Recon to Darrin's 5.11.05 proforma_04.07E Wild Horse Wind Expansion_16.07E Wild Horse Wind Expansionwrkingfile" xfId="1122"/>
    <cellStyle name="_Recon to Darrin's 5.11.05 proforma_04.07E Wild Horse Wind Expansion_16.07E Wild Horse Wind Expansionwrkingfile 2" xfId="5006"/>
    <cellStyle name="_Recon to Darrin's 5.11.05 proforma_04.07E Wild Horse Wind Expansion_16.07E Wild Horse Wind Expansionwrkingfile 2 2" xfId="5007"/>
    <cellStyle name="_Recon to Darrin's 5.11.05 proforma_04.07E Wild Horse Wind Expansion_16.07E Wild Horse Wind Expansionwrkingfile 3" xfId="5008"/>
    <cellStyle name="_Recon to Darrin's 5.11.05 proforma_04.07E Wild Horse Wind Expansion_16.07E Wild Horse Wind Expansionwrkingfile SF" xfId="1123"/>
    <cellStyle name="_Recon to Darrin's 5.11.05 proforma_04.07E Wild Horse Wind Expansion_16.07E Wild Horse Wind Expansionwrkingfile SF 2" xfId="5009"/>
    <cellStyle name="_Recon to Darrin's 5.11.05 proforma_04.07E Wild Horse Wind Expansion_16.07E Wild Horse Wind Expansionwrkingfile SF 2 2" xfId="5010"/>
    <cellStyle name="_Recon to Darrin's 5.11.05 proforma_04.07E Wild Horse Wind Expansion_16.07E Wild Horse Wind Expansionwrkingfile SF 3" xfId="5011"/>
    <cellStyle name="_Recon to Darrin's 5.11.05 proforma_04.07E Wild Horse Wind Expansion_16.37E Wild Horse Expansion DeferralRevwrkingfile SF" xfId="1124"/>
    <cellStyle name="_Recon to Darrin's 5.11.05 proforma_04.07E Wild Horse Wind Expansion_16.37E Wild Horse Expansion DeferralRevwrkingfile SF 2" xfId="5012"/>
    <cellStyle name="_Recon to Darrin's 5.11.05 proforma_04.07E Wild Horse Wind Expansion_16.37E Wild Horse Expansion DeferralRevwrkingfile SF 2 2" xfId="5013"/>
    <cellStyle name="_Recon to Darrin's 5.11.05 proforma_04.07E Wild Horse Wind Expansion_16.37E Wild Horse Expansion DeferralRevwrkingfile SF 3" xfId="5014"/>
    <cellStyle name="_Recon to Darrin's 5.11.05 proforma_16.07E Wild Horse Wind Expansionwrkingfile" xfId="1125"/>
    <cellStyle name="_Recon to Darrin's 5.11.05 proforma_16.07E Wild Horse Wind Expansionwrkingfile 2" xfId="5015"/>
    <cellStyle name="_Recon to Darrin's 5.11.05 proforma_16.07E Wild Horse Wind Expansionwrkingfile 2 2" xfId="5016"/>
    <cellStyle name="_Recon to Darrin's 5.11.05 proforma_16.07E Wild Horse Wind Expansionwrkingfile 3" xfId="5017"/>
    <cellStyle name="_Recon to Darrin's 5.11.05 proforma_16.07E Wild Horse Wind Expansionwrkingfile SF" xfId="1126"/>
    <cellStyle name="_Recon to Darrin's 5.11.05 proforma_16.07E Wild Horse Wind Expansionwrkingfile SF 2" xfId="5018"/>
    <cellStyle name="_Recon to Darrin's 5.11.05 proforma_16.07E Wild Horse Wind Expansionwrkingfile SF 2 2" xfId="5019"/>
    <cellStyle name="_Recon to Darrin's 5.11.05 proforma_16.07E Wild Horse Wind Expansionwrkingfile SF 3" xfId="5020"/>
    <cellStyle name="_Recon to Darrin's 5.11.05 proforma_16.37E Wild Horse Expansion DeferralRevwrkingfile SF" xfId="1127"/>
    <cellStyle name="_Recon to Darrin's 5.11.05 proforma_16.37E Wild Horse Expansion DeferralRevwrkingfile SF 2" xfId="5021"/>
    <cellStyle name="_Recon to Darrin's 5.11.05 proforma_16.37E Wild Horse Expansion DeferralRevwrkingfile SF 2 2" xfId="5022"/>
    <cellStyle name="_Recon to Darrin's 5.11.05 proforma_16.37E Wild Horse Expansion DeferralRevwrkingfile SF 3" xfId="5023"/>
    <cellStyle name="_Recon to Darrin's 5.11.05 proforma_2009 GRC Compl Filing - Exhibit D" xfId="5024"/>
    <cellStyle name="_Recon to Darrin's 5.11.05 proforma_2009 GRC Compl Filing - Exhibit D 2" xfId="5025"/>
    <cellStyle name="_Recon to Darrin's 5.11.05 proforma_3.01 Income Statement" xfId="354"/>
    <cellStyle name="_Recon to Darrin's 5.11.05 proforma_4 31 Regulatory Assets and Liabilities  7 06- Exhibit D" xfId="1128"/>
    <cellStyle name="_Recon to Darrin's 5.11.05 proforma_4 31 Regulatory Assets and Liabilities  7 06- Exhibit D 2" xfId="5026"/>
    <cellStyle name="_Recon to Darrin's 5.11.05 proforma_4 31 Regulatory Assets and Liabilities  7 06- Exhibit D 2 2" xfId="5027"/>
    <cellStyle name="_Recon to Darrin's 5.11.05 proforma_4 31 Regulatory Assets and Liabilities  7 06- Exhibit D 3" xfId="5028"/>
    <cellStyle name="_Recon to Darrin's 5.11.05 proforma_4 31 Regulatory Assets and Liabilities  7 06- Exhibit D_NIM Summary" xfId="5029"/>
    <cellStyle name="_Recon to Darrin's 5.11.05 proforma_4 31 Regulatory Assets and Liabilities  7 06- Exhibit D_NIM Summary 2" xfId="5030"/>
    <cellStyle name="_Recon to Darrin's 5.11.05 proforma_4 32 Regulatory Assets and Liabilities  7 06- Exhibit D" xfId="1129"/>
    <cellStyle name="_Recon to Darrin's 5.11.05 proforma_4 32 Regulatory Assets and Liabilities  7 06- Exhibit D 2" xfId="5031"/>
    <cellStyle name="_Recon to Darrin's 5.11.05 proforma_4 32 Regulatory Assets and Liabilities  7 06- Exhibit D 2 2" xfId="5032"/>
    <cellStyle name="_Recon to Darrin's 5.11.05 proforma_4 32 Regulatory Assets and Liabilities  7 06- Exhibit D 3" xfId="5033"/>
    <cellStyle name="_Recon to Darrin's 5.11.05 proforma_4 32 Regulatory Assets and Liabilities  7 06- Exhibit D_NIM Summary" xfId="5034"/>
    <cellStyle name="_Recon to Darrin's 5.11.05 proforma_4 32 Regulatory Assets and Liabilities  7 06- Exhibit D_NIM Summary 2" xfId="5035"/>
    <cellStyle name="_Recon to Darrin's 5.11.05 proforma_AURORA Total New" xfId="5036"/>
    <cellStyle name="_Recon to Darrin's 5.11.05 proforma_AURORA Total New 2" xfId="5037"/>
    <cellStyle name="_Recon to Darrin's 5.11.05 proforma_Book2" xfId="1130"/>
    <cellStyle name="_Recon to Darrin's 5.11.05 proforma_Book2 2" xfId="5038"/>
    <cellStyle name="_Recon to Darrin's 5.11.05 proforma_Book2 2 2" xfId="5039"/>
    <cellStyle name="_Recon to Darrin's 5.11.05 proforma_Book2 3" xfId="5040"/>
    <cellStyle name="_Recon to Darrin's 5.11.05 proforma_Book2_Adj Bench DR 3 for Initial Briefs (Electric)" xfId="1131"/>
    <cellStyle name="_Recon to Darrin's 5.11.05 proforma_Book2_Adj Bench DR 3 for Initial Briefs (Electric) 2" xfId="5041"/>
    <cellStyle name="_Recon to Darrin's 5.11.05 proforma_Book2_Adj Bench DR 3 for Initial Briefs (Electric) 2 2" xfId="5042"/>
    <cellStyle name="_Recon to Darrin's 5.11.05 proforma_Book2_Adj Bench DR 3 for Initial Briefs (Electric) 3" xfId="5043"/>
    <cellStyle name="_Recon to Darrin's 5.11.05 proforma_Book2_Electric Rev Req Model (2009 GRC) Rebuttal" xfId="1132"/>
    <cellStyle name="_Recon to Darrin's 5.11.05 proforma_Book2_Electric Rev Req Model (2009 GRC) Rebuttal 2" xfId="5044"/>
    <cellStyle name="_Recon to Darrin's 5.11.05 proforma_Book2_Electric Rev Req Model (2009 GRC) Rebuttal 2 2" xfId="5045"/>
    <cellStyle name="_Recon to Darrin's 5.11.05 proforma_Book2_Electric Rev Req Model (2009 GRC) Rebuttal 3" xfId="5046"/>
    <cellStyle name="_Recon to Darrin's 5.11.05 proforma_Book2_Electric Rev Req Model (2009 GRC) Rebuttal REmoval of New  WH Solar AdjustMI" xfId="1133"/>
    <cellStyle name="_Recon to Darrin's 5.11.05 proforma_Book2_Electric Rev Req Model (2009 GRC) Rebuttal REmoval of New  WH Solar AdjustMI 2" xfId="5047"/>
    <cellStyle name="_Recon to Darrin's 5.11.05 proforma_Book2_Electric Rev Req Model (2009 GRC) Rebuttal REmoval of New  WH Solar AdjustMI 2 2" xfId="5048"/>
    <cellStyle name="_Recon to Darrin's 5.11.05 proforma_Book2_Electric Rev Req Model (2009 GRC) Rebuttal REmoval of New  WH Solar AdjustMI 3" xfId="5049"/>
    <cellStyle name="_Recon to Darrin's 5.11.05 proforma_Book2_Electric Rev Req Model (2009 GRC) Revised 01-18-2010" xfId="1134"/>
    <cellStyle name="_Recon to Darrin's 5.11.05 proforma_Book2_Electric Rev Req Model (2009 GRC) Revised 01-18-2010 2" xfId="5050"/>
    <cellStyle name="_Recon to Darrin's 5.11.05 proforma_Book2_Electric Rev Req Model (2009 GRC) Revised 01-18-2010 2 2" xfId="5051"/>
    <cellStyle name="_Recon to Darrin's 5.11.05 proforma_Book2_Electric Rev Req Model (2009 GRC) Revised 01-18-2010 3" xfId="5052"/>
    <cellStyle name="_Recon to Darrin's 5.11.05 proforma_Book2_Final Order Electric EXHIBIT A-1" xfId="1135"/>
    <cellStyle name="_Recon to Darrin's 5.11.05 proforma_Book2_Final Order Electric EXHIBIT A-1 2" xfId="5053"/>
    <cellStyle name="_Recon to Darrin's 5.11.05 proforma_Book2_Final Order Electric EXHIBIT A-1 2 2" xfId="5054"/>
    <cellStyle name="_Recon to Darrin's 5.11.05 proforma_Book2_Final Order Electric EXHIBIT A-1 3" xfId="5055"/>
    <cellStyle name="_Recon to Darrin's 5.11.05 proforma_Book4" xfId="1136"/>
    <cellStyle name="_Recon to Darrin's 5.11.05 proforma_Book4 2" xfId="5056"/>
    <cellStyle name="_Recon to Darrin's 5.11.05 proforma_Book4 2 2" xfId="5057"/>
    <cellStyle name="_Recon to Darrin's 5.11.05 proforma_Book4 3" xfId="5058"/>
    <cellStyle name="_Recon to Darrin's 5.11.05 proforma_Book9" xfId="1137"/>
    <cellStyle name="_Recon to Darrin's 5.11.05 proforma_Book9 2" xfId="5059"/>
    <cellStyle name="_Recon to Darrin's 5.11.05 proforma_Book9 2 2" xfId="5060"/>
    <cellStyle name="_Recon to Darrin's 5.11.05 proforma_Book9 3" xfId="5061"/>
    <cellStyle name="_Recon to Darrin's 5.11.05 proforma_Exhibit D fr R Gho 12-31-08" xfId="5062"/>
    <cellStyle name="_Recon to Darrin's 5.11.05 proforma_Exhibit D fr R Gho 12-31-08 2" xfId="5063"/>
    <cellStyle name="_Recon to Darrin's 5.11.05 proforma_Exhibit D fr R Gho 12-31-08 v2" xfId="5064"/>
    <cellStyle name="_Recon to Darrin's 5.11.05 proforma_Exhibit D fr R Gho 12-31-08 v2 2" xfId="5065"/>
    <cellStyle name="_Recon to Darrin's 5.11.05 proforma_Exhibit D fr R Gho 12-31-08 v2_NIM Summary" xfId="5066"/>
    <cellStyle name="_Recon to Darrin's 5.11.05 proforma_Exhibit D fr R Gho 12-31-08 v2_NIM Summary 2" xfId="5067"/>
    <cellStyle name="_Recon to Darrin's 5.11.05 proforma_Exhibit D fr R Gho 12-31-08_NIM Summary" xfId="5068"/>
    <cellStyle name="_Recon to Darrin's 5.11.05 proforma_Exhibit D fr R Gho 12-31-08_NIM Summary 2" xfId="5069"/>
    <cellStyle name="_Recon to Darrin's 5.11.05 proforma_Hopkins Ridge Prepaid Tran - Interest Earned RY 12ME Feb  '11" xfId="5070"/>
    <cellStyle name="_Recon to Darrin's 5.11.05 proforma_Hopkins Ridge Prepaid Tran - Interest Earned RY 12ME Feb  '11 2" xfId="5071"/>
    <cellStyle name="_Recon to Darrin's 5.11.05 proforma_Hopkins Ridge Prepaid Tran - Interest Earned RY 12ME Feb  '11_NIM Summary" xfId="5072"/>
    <cellStyle name="_Recon to Darrin's 5.11.05 proforma_Hopkins Ridge Prepaid Tran - Interest Earned RY 12ME Feb  '11_NIM Summary 2" xfId="5073"/>
    <cellStyle name="_Recon to Darrin's 5.11.05 proforma_Hopkins Ridge Prepaid Tran - Interest Earned RY 12ME Feb  '11_Transmission Workbook for May BOD" xfId="5074"/>
    <cellStyle name="_Recon to Darrin's 5.11.05 proforma_Hopkins Ridge Prepaid Tran - Interest Earned RY 12ME Feb  '11_Transmission Workbook for May BOD 2" xfId="5075"/>
    <cellStyle name="_Recon to Darrin's 5.11.05 proforma_INPUTS" xfId="5076"/>
    <cellStyle name="_Recon to Darrin's 5.11.05 proforma_INPUTS 2" xfId="5077"/>
    <cellStyle name="_Recon to Darrin's 5.11.05 proforma_INPUTS 2 2" xfId="5078"/>
    <cellStyle name="_Recon to Darrin's 5.11.05 proforma_INPUTS 3" xfId="5079"/>
    <cellStyle name="_Recon to Darrin's 5.11.05 proforma_NIM Summary" xfId="5080"/>
    <cellStyle name="_Recon to Darrin's 5.11.05 proforma_NIM Summary 09GRC" xfId="5081"/>
    <cellStyle name="_Recon to Darrin's 5.11.05 proforma_NIM Summary 09GRC 2" xfId="5082"/>
    <cellStyle name="_Recon to Darrin's 5.11.05 proforma_NIM Summary 2" xfId="5083"/>
    <cellStyle name="_Recon to Darrin's 5.11.05 proforma_NIM Summary 3" xfId="5084"/>
    <cellStyle name="_Recon to Darrin's 5.11.05 proforma_NIM Summary 4" xfId="5085"/>
    <cellStyle name="_Recon to Darrin's 5.11.05 proforma_NIM Summary 5" xfId="5086"/>
    <cellStyle name="_Recon to Darrin's 5.11.05 proforma_NIM Summary 6" xfId="5087"/>
    <cellStyle name="_Recon to Darrin's 5.11.05 proforma_NIM Summary 7" xfId="5088"/>
    <cellStyle name="_Recon to Darrin's 5.11.05 proforma_NIM Summary 8" xfId="5089"/>
    <cellStyle name="_Recon to Darrin's 5.11.05 proforma_NIM Summary 9" xfId="5090"/>
    <cellStyle name="_Recon to Darrin's 5.11.05 proforma_PCA 7 - Exhibit D update 11_30_08 (2)" xfId="5091"/>
    <cellStyle name="_Recon to Darrin's 5.11.05 proforma_PCA 7 - Exhibit D update 11_30_08 (2) 2" xfId="5092"/>
    <cellStyle name="_Recon to Darrin's 5.11.05 proforma_PCA 7 - Exhibit D update 11_30_08 (2) 2 2" xfId="5093"/>
    <cellStyle name="_Recon to Darrin's 5.11.05 proforma_PCA 7 - Exhibit D update 11_30_08 (2) 3" xfId="5094"/>
    <cellStyle name="_Recon to Darrin's 5.11.05 proforma_PCA 7 - Exhibit D update 11_30_08 (2)_NIM Summary" xfId="5095"/>
    <cellStyle name="_Recon to Darrin's 5.11.05 proforma_PCA 7 - Exhibit D update 11_30_08 (2)_NIM Summary 2" xfId="5096"/>
    <cellStyle name="_Recon to Darrin's 5.11.05 proforma_PCA 9 -  Exhibit D April 2010 (3)" xfId="5097"/>
    <cellStyle name="_Recon to Darrin's 5.11.05 proforma_PCA 9 -  Exhibit D April 2010 (3) 2" xfId="5098"/>
    <cellStyle name="_Recon to Darrin's 5.11.05 proforma_Power Costs - Comparison bx Rbtl-Staff-Jt-PC" xfId="1138"/>
    <cellStyle name="_Recon to Darrin's 5.11.05 proforma_Power Costs - Comparison bx Rbtl-Staff-Jt-PC 2" xfId="5099"/>
    <cellStyle name="_Recon to Darrin's 5.11.05 proforma_Power Costs - Comparison bx Rbtl-Staff-Jt-PC 2 2" xfId="5100"/>
    <cellStyle name="_Recon to Darrin's 5.11.05 proforma_Power Costs - Comparison bx Rbtl-Staff-Jt-PC 3" xfId="5101"/>
    <cellStyle name="_Recon to Darrin's 5.11.05 proforma_Power Costs - Comparison bx Rbtl-Staff-Jt-PC_Adj Bench DR 3 for Initial Briefs (Electric)" xfId="1139"/>
    <cellStyle name="_Recon to Darrin's 5.11.05 proforma_Power Costs - Comparison bx Rbtl-Staff-Jt-PC_Adj Bench DR 3 for Initial Briefs (Electric) 2" xfId="5102"/>
    <cellStyle name="_Recon to Darrin's 5.11.05 proforma_Power Costs - Comparison bx Rbtl-Staff-Jt-PC_Adj Bench DR 3 for Initial Briefs (Electric) 2 2" xfId="5103"/>
    <cellStyle name="_Recon to Darrin's 5.11.05 proforma_Power Costs - Comparison bx Rbtl-Staff-Jt-PC_Adj Bench DR 3 for Initial Briefs (Electric) 3" xfId="5104"/>
    <cellStyle name="_Recon to Darrin's 5.11.05 proforma_Power Costs - Comparison bx Rbtl-Staff-Jt-PC_Electric Rev Req Model (2009 GRC) Rebuttal" xfId="1140"/>
    <cellStyle name="_Recon to Darrin's 5.11.05 proforma_Power Costs - Comparison bx Rbtl-Staff-Jt-PC_Electric Rev Req Model (2009 GRC) Rebuttal 2" xfId="5105"/>
    <cellStyle name="_Recon to Darrin's 5.11.05 proforma_Power Costs - Comparison bx Rbtl-Staff-Jt-PC_Electric Rev Req Model (2009 GRC) Rebuttal 2 2" xfId="5106"/>
    <cellStyle name="_Recon to Darrin's 5.11.05 proforma_Power Costs - Comparison bx Rbtl-Staff-Jt-PC_Electric Rev Req Model (2009 GRC) Rebuttal 3" xfId="5107"/>
    <cellStyle name="_Recon to Darrin's 5.11.05 proforma_Power Costs - Comparison bx Rbtl-Staff-Jt-PC_Electric Rev Req Model (2009 GRC) Rebuttal REmoval of New  WH Solar AdjustMI" xfId="1141"/>
    <cellStyle name="_Recon to Darrin's 5.11.05 proforma_Power Costs - Comparison bx Rbtl-Staff-Jt-PC_Electric Rev Req Model (2009 GRC) Rebuttal REmoval of New  WH Solar AdjustMI 2" xfId="5108"/>
    <cellStyle name="_Recon to Darrin's 5.11.05 proforma_Power Costs - Comparison bx Rbtl-Staff-Jt-PC_Electric Rev Req Model (2009 GRC) Rebuttal REmoval of New  WH Solar AdjustMI 2 2" xfId="5109"/>
    <cellStyle name="_Recon to Darrin's 5.11.05 proforma_Power Costs - Comparison bx Rbtl-Staff-Jt-PC_Electric Rev Req Model (2009 GRC) Rebuttal REmoval of New  WH Solar AdjustMI 3" xfId="5110"/>
    <cellStyle name="_Recon to Darrin's 5.11.05 proforma_Power Costs - Comparison bx Rbtl-Staff-Jt-PC_Electric Rev Req Model (2009 GRC) Revised 01-18-2010" xfId="1142"/>
    <cellStyle name="_Recon to Darrin's 5.11.05 proforma_Power Costs - Comparison bx Rbtl-Staff-Jt-PC_Electric Rev Req Model (2009 GRC) Revised 01-18-2010 2" xfId="5111"/>
    <cellStyle name="_Recon to Darrin's 5.11.05 proforma_Power Costs - Comparison bx Rbtl-Staff-Jt-PC_Electric Rev Req Model (2009 GRC) Revised 01-18-2010 2 2" xfId="5112"/>
    <cellStyle name="_Recon to Darrin's 5.11.05 proforma_Power Costs - Comparison bx Rbtl-Staff-Jt-PC_Electric Rev Req Model (2009 GRC) Revised 01-18-2010 3" xfId="5113"/>
    <cellStyle name="_Recon to Darrin's 5.11.05 proforma_Power Costs - Comparison bx Rbtl-Staff-Jt-PC_Final Order Electric EXHIBIT A-1" xfId="1143"/>
    <cellStyle name="_Recon to Darrin's 5.11.05 proforma_Power Costs - Comparison bx Rbtl-Staff-Jt-PC_Final Order Electric EXHIBIT A-1 2" xfId="5114"/>
    <cellStyle name="_Recon to Darrin's 5.11.05 proforma_Power Costs - Comparison bx Rbtl-Staff-Jt-PC_Final Order Electric EXHIBIT A-1 2 2" xfId="5115"/>
    <cellStyle name="_Recon to Darrin's 5.11.05 proforma_Power Costs - Comparison bx Rbtl-Staff-Jt-PC_Final Order Electric EXHIBIT A-1 3" xfId="5116"/>
    <cellStyle name="_Recon to Darrin's 5.11.05 proforma_Production Adj 4.37" xfId="5117"/>
    <cellStyle name="_Recon to Darrin's 5.11.05 proforma_Production Adj 4.37 2" xfId="5118"/>
    <cellStyle name="_Recon to Darrin's 5.11.05 proforma_Production Adj 4.37 2 2" xfId="5119"/>
    <cellStyle name="_Recon to Darrin's 5.11.05 proforma_Production Adj 4.37 3" xfId="5120"/>
    <cellStyle name="_Recon to Darrin's 5.11.05 proforma_Purchased Power Adj 4.03" xfId="5121"/>
    <cellStyle name="_Recon to Darrin's 5.11.05 proforma_Purchased Power Adj 4.03 2" xfId="5122"/>
    <cellStyle name="_Recon to Darrin's 5.11.05 proforma_Purchased Power Adj 4.03 2 2" xfId="5123"/>
    <cellStyle name="_Recon to Darrin's 5.11.05 proforma_Purchased Power Adj 4.03 3" xfId="5124"/>
    <cellStyle name="_Recon to Darrin's 5.11.05 proforma_Rebuttal Power Costs" xfId="1144"/>
    <cellStyle name="_Recon to Darrin's 5.11.05 proforma_Rebuttal Power Costs 2" xfId="5125"/>
    <cellStyle name="_Recon to Darrin's 5.11.05 proforma_Rebuttal Power Costs 2 2" xfId="5126"/>
    <cellStyle name="_Recon to Darrin's 5.11.05 proforma_Rebuttal Power Costs 3" xfId="5127"/>
    <cellStyle name="_Recon to Darrin's 5.11.05 proforma_Rebuttal Power Costs_Adj Bench DR 3 for Initial Briefs (Electric)" xfId="1145"/>
    <cellStyle name="_Recon to Darrin's 5.11.05 proforma_Rebuttal Power Costs_Adj Bench DR 3 for Initial Briefs (Electric) 2" xfId="5128"/>
    <cellStyle name="_Recon to Darrin's 5.11.05 proforma_Rebuttal Power Costs_Adj Bench DR 3 for Initial Briefs (Electric) 2 2" xfId="5129"/>
    <cellStyle name="_Recon to Darrin's 5.11.05 proforma_Rebuttal Power Costs_Adj Bench DR 3 for Initial Briefs (Electric) 3" xfId="5130"/>
    <cellStyle name="_Recon to Darrin's 5.11.05 proforma_Rebuttal Power Costs_Electric Rev Req Model (2009 GRC) Rebuttal" xfId="1146"/>
    <cellStyle name="_Recon to Darrin's 5.11.05 proforma_Rebuttal Power Costs_Electric Rev Req Model (2009 GRC) Rebuttal 2" xfId="5131"/>
    <cellStyle name="_Recon to Darrin's 5.11.05 proforma_Rebuttal Power Costs_Electric Rev Req Model (2009 GRC) Rebuttal 2 2" xfId="5132"/>
    <cellStyle name="_Recon to Darrin's 5.11.05 proforma_Rebuttal Power Costs_Electric Rev Req Model (2009 GRC) Rebuttal 3" xfId="5133"/>
    <cellStyle name="_Recon to Darrin's 5.11.05 proforma_Rebuttal Power Costs_Electric Rev Req Model (2009 GRC) Rebuttal REmoval of New  WH Solar AdjustMI" xfId="1147"/>
    <cellStyle name="_Recon to Darrin's 5.11.05 proforma_Rebuttal Power Costs_Electric Rev Req Model (2009 GRC) Rebuttal REmoval of New  WH Solar AdjustMI 2" xfId="5134"/>
    <cellStyle name="_Recon to Darrin's 5.11.05 proforma_Rebuttal Power Costs_Electric Rev Req Model (2009 GRC) Rebuttal REmoval of New  WH Solar AdjustMI 2 2" xfId="5135"/>
    <cellStyle name="_Recon to Darrin's 5.11.05 proforma_Rebuttal Power Costs_Electric Rev Req Model (2009 GRC) Rebuttal REmoval of New  WH Solar AdjustMI 3" xfId="5136"/>
    <cellStyle name="_Recon to Darrin's 5.11.05 proforma_Rebuttal Power Costs_Electric Rev Req Model (2009 GRC) Revised 01-18-2010" xfId="1148"/>
    <cellStyle name="_Recon to Darrin's 5.11.05 proforma_Rebuttal Power Costs_Electric Rev Req Model (2009 GRC) Revised 01-18-2010 2" xfId="5137"/>
    <cellStyle name="_Recon to Darrin's 5.11.05 proforma_Rebuttal Power Costs_Electric Rev Req Model (2009 GRC) Revised 01-18-2010 2 2" xfId="5138"/>
    <cellStyle name="_Recon to Darrin's 5.11.05 proforma_Rebuttal Power Costs_Electric Rev Req Model (2009 GRC) Revised 01-18-2010 3" xfId="5139"/>
    <cellStyle name="_Recon to Darrin's 5.11.05 proforma_Rebuttal Power Costs_Final Order Electric EXHIBIT A-1" xfId="1149"/>
    <cellStyle name="_Recon to Darrin's 5.11.05 proforma_Rebuttal Power Costs_Final Order Electric EXHIBIT A-1 2" xfId="5140"/>
    <cellStyle name="_Recon to Darrin's 5.11.05 proforma_Rebuttal Power Costs_Final Order Electric EXHIBIT A-1 2 2" xfId="5141"/>
    <cellStyle name="_Recon to Darrin's 5.11.05 proforma_Rebuttal Power Costs_Final Order Electric EXHIBIT A-1 3" xfId="5142"/>
    <cellStyle name="_Recon to Darrin's 5.11.05 proforma_ROR &amp; CONV FACTOR" xfId="5143"/>
    <cellStyle name="_Recon to Darrin's 5.11.05 proforma_ROR &amp; CONV FACTOR 2" xfId="5144"/>
    <cellStyle name="_Recon to Darrin's 5.11.05 proforma_ROR &amp; CONV FACTOR 2 2" xfId="5145"/>
    <cellStyle name="_Recon to Darrin's 5.11.05 proforma_ROR &amp; CONV FACTOR 3" xfId="5146"/>
    <cellStyle name="_Recon to Darrin's 5.11.05 proforma_ROR 5.02" xfId="5147"/>
    <cellStyle name="_Recon to Darrin's 5.11.05 proforma_ROR 5.02 2" xfId="5148"/>
    <cellStyle name="_Recon to Darrin's 5.11.05 proforma_ROR 5.02 2 2" xfId="5149"/>
    <cellStyle name="_Recon to Darrin's 5.11.05 proforma_ROR 5.02 3" xfId="5150"/>
    <cellStyle name="_Recon to Darrin's 5.11.05 proforma_Transmission Workbook for May BOD" xfId="5151"/>
    <cellStyle name="_Recon to Darrin's 5.11.05 proforma_Transmission Workbook for May BOD 2" xfId="5152"/>
    <cellStyle name="_Recon to Darrin's 5.11.05 proforma_Wind Integration 10GRC" xfId="5153"/>
    <cellStyle name="_Recon to Darrin's 5.11.05 proforma_Wind Integration 10GRC 2" xfId="5154"/>
    <cellStyle name="_Revenue" xfId="5155"/>
    <cellStyle name="_Revenue_Data" xfId="5156"/>
    <cellStyle name="_Revenue_Data_1" xfId="5157"/>
    <cellStyle name="_Revenue_Data_Pro Forma Rev 09 GRC" xfId="5158"/>
    <cellStyle name="_Revenue_Data_Pro Forma Rev 2010 GRC" xfId="5159"/>
    <cellStyle name="_Revenue_Data_Pro Forma Rev 2010 GRC_Preliminary" xfId="5160"/>
    <cellStyle name="_Revenue_Data_Revenue (Feb 09 - Jan 10)" xfId="5161"/>
    <cellStyle name="_Revenue_Data_Revenue (Jan 09 - Dec 09)" xfId="5162"/>
    <cellStyle name="_Revenue_Data_Revenue (Mar 09 - Feb 10)" xfId="5163"/>
    <cellStyle name="_Revenue_Data_Volume Exhibit (Jan09 - Dec09)" xfId="5164"/>
    <cellStyle name="_Revenue_Mins" xfId="5165"/>
    <cellStyle name="_Revenue_Pro Forma Rev 07 GRC" xfId="5166"/>
    <cellStyle name="_Revenue_Pro Forma Rev 08 GRC" xfId="5167"/>
    <cellStyle name="_Revenue_Pro Forma Rev 09 GRC" xfId="5168"/>
    <cellStyle name="_Revenue_Pro Forma Rev 2010 GRC" xfId="5169"/>
    <cellStyle name="_Revenue_Pro Forma Rev 2010 GRC_Preliminary" xfId="5170"/>
    <cellStyle name="_Revenue_Revenue (Feb 09 - Jan 10)" xfId="5171"/>
    <cellStyle name="_Revenue_Revenue (Jan 09 - Dec 09)" xfId="5172"/>
    <cellStyle name="_Revenue_Revenue (Mar 09 - Feb 10)" xfId="5173"/>
    <cellStyle name="_Revenue_Sheet2" xfId="5174"/>
    <cellStyle name="_Revenue_Therms Data" xfId="5175"/>
    <cellStyle name="_Revenue_Therms Data Rerun" xfId="5176"/>
    <cellStyle name="_Revenue_Volume Exhibit (Jan09 - Dec09)" xfId="5177"/>
    <cellStyle name="_Sumas Proforma - 11-09-07" xfId="1150"/>
    <cellStyle name="_Sumas Property Taxes v1" xfId="1151"/>
    <cellStyle name="_Tenaska Comparison" xfId="27"/>
    <cellStyle name="_Tenaska Comparison 2" xfId="1152"/>
    <cellStyle name="_Tenaska Comparison 2 2" xfId="5178"/>
    <cellStyle name="_Tenaska Comparison 2 2 2" xfId="5179"/>
    <cellStyle name="_Tenaska Comparison 2 3" xfId="5180"/>
    <cellStyle name="_Tenaska Comparison 3" xfId="5181"/>
    <cellStyle name="_Tenaska Comparison 3 2" xfId="5182"/>
    <cellStyle name="_Tenaska Comparison 4" xfId="5183"/>
    <cellStyle name="_Tenaska Comparison 4 2" xfId="5184"/>
    <cellStyle name="_Tenaska Comparison_(C) WHE Proforma with ITC cash grant 10 Yr Amort_for deferral_102809" xfId="1153"/>
    <cellStyle name="_Tenaska Comparison_(C) WHE Proforma with ITC cash grant 10 Yr Amort_for deferral_102809 2" xfId="5185"/>
    <cellStyle name="_Tenaska Comparison_(C) WHE Proforma with ITC cash grant 10 Yr Amort_for deferral_102809 2 2" xfId="5186"/>
    <cellStyle name="_Tenaska Comparison_(C) WHE Proforma with ITC cash grant 10 Yr Amort_for deferral_102809 3" xfId="5187"/>
    <cellStyle name="_Tenaska Comparison_(C) WHE Proforma with ITC cash grant 10 Yr Amort_for deferral_102809_16.07E Wild Horse Wind Expansionwrkingfile" xfId="1154"/>
    <cellStyle name="_Tenaska Comparison_(C) WHE Proforma with ITC cash grant 10 Yr Amort_for deferral_102809_16.07E Wild Horse Wind Expansionwrkingfile 2" xfId="5188"/>
    <cellStyle name="_Tenaska Comparison_(C) WHE Proforma with ITC cash grant 10 Yr Amort_for deferral_102809_16.07E Wild Horse Wind Expansionwrkingfile 2 2" xfId="5189"/>
    <cellStyle name="_Tenaska Comparison_(C) WHE Proforma with ITC cash grant 10 Yr Amort_for deferral_102809_16.07E Wild Horse Wind Expansionwrkingfile 3" xfId="5190"/>
    <cellStyle name="_Tenaska Comparison_(C) WHE Proforma with ITC cash grant 10 Yr Amort_for deferral_102809_16.07E Wild Horse Wind Expansionwrkingfile SF" xfId="1155"/>
    <cellStyle name="_Tenaska Comparison_(C) WHE Proforma with ITC cash grant 10 Yr Amort_for deferral_102809_16.07E Wild Horse Wind Expansionwrkingfile SF 2" xfId="5191"/>
    <cellStyle name="_Tenaska Comparison_(C) WHE Proforma with ITC cash grant 10 Yr Amort_for deferral_102809_16.07E Wild Horse Wind Expansionwrkingfile SF 2 2" xfId="5192"/>
    <cellStyle name="_Tenaska Comparison_(C) WHE Proforma with ITC cash grant 10 Yr Amort_for deferral_102809_16.07E Wild Horse Wind Expansionwrkingfile SF 3" xfId="5193"/>
    <cellStyle name="_Tenaska Comparison_(C) WHE Proforma with ITC cash grant 10 Yr Amort_for deferral_102809_16.37E Wild Horse Expansion DeferralRevwrkingfile SF" xfId="1156"/>
    <cellStyle name="_Tenaska Comparison_(C) WHE Proforma with ITC cash grant 10 Yr Amort_for deferral_102809_16.37E Wild Horse Expansion DeferralRevwrkingfile SF 2" xfId="5194"/>
    <cellStyle name="_Tenaska Comparison_(C) WHE Proforma with ITC cash grant 10 Yr Amort_for deferral_102809_16.37E Wild Horse Expansion DeferralRevwrkingfile SF 2 2" xfId="5195"/>
    <cellStyle name="_Tenaska Comparison_(C) WHE Proforma with ITC cash grant 10 Yr Amort_for deferral_102809_16.37E Wild Horse Expansion DeferralRevwrkingfile SF 3" xfId="5196"/>
    <cellStyle name="_Tenaska Comparison_(C) WHE Proforma with ITC cash grant 10 Yr Amort_for rebuttal_120709" xfId="1157"/>
    <cellStyle name="_Tenaska Comparison_(C) WHE Proforma with ITC cash grant 10 Yr Amort_for rebuttal_120709 2" xfId="5197"/>
    <cellStyle name="_Tenaska Comparison_(C) WHE Proforma with ITC cash grant 10 Yr Amort_for rebuttal_120709 2 2" xfId="5198"/>
    <cellStyle name="_Tenaska Comparison_(C) WHE Proforma with ITC cash grant 10 Yr Amort_for rebuttal_120709 3" xfId="5199"/>
    <cellStyle name="_Tenaska Comparison_04.07E Wild Horse Wind Expansion" xfId="1158"/>
    <cellStyle name="_Tenaska Comparison_04.07E Wild Horse Wind Expansion 2" xfId="5200"/>
    <cellStyle name="_Tenaska Comparison_04.07E Wild Horse Wind Expansion 2 2" xfId="5201"/>
    <cellStyle name="_Tenaska Comparison_04.07E Wild Horse Wind Expansion 3" xfId="5202"/>
    <cellStyle name="_Tenaska Comparison_04.07E Wild Horse Wind Expansion_16.07E Wild Horse Wind Expansionwrkingfile" xfId="1159"/>
    <cellStyle name="_Tenaska Comparison_04.07E Wild Horse Wind Expansion_16.07E Wild Horse Wind Expansionwrkingfile 2" xfId="5203"/>
    <cellStyle name="_Tenaska Comparison_04.07E Wild Horse Wind Expansion_16.07E Wild Horse Wind Expansionwrkingfile 2 2" xfId="5204"/>
    <cellStyle name="_Tenaska Comparison_04.07E Wild Horse Wind Expansion_16.07E Wild Horse Wind Expansionwrkingfile 3" xfId="5205"/>
    <cellStyle name="_Tenaska Comparison_04.07E Wild Horse Wind Expansion_16.07E Wild Horse Wind Expansionwrkingfile SF" xfId="1160"/>
    <cellStyle name="_Tenaska Comparison_04.07E Wild Horse Wind Expansion_16.07E Wild Horse Wind Expansionwrkingfile SF 2" xfId="5206"/>
    <cellStyle name="_Tenaska Comparison_04.07E Wild Horse Wind Expansion_16.07E Wild Horse Wind Expansionwrkingfile SF 2 2" xfId="5207"/>
    <cellStyle name="_Tenaska Comparison_04.07E Wild Horse Wind Expansion_16.07E Wild Horse Wind Expansionwrkingfile SF 3" xfId="5208"/>
    <cellStyle name="_Tenaska Comparison_04.07E Wild Horse Wind Expansion_16.37E Wild Horse Expansion DeferralRevwrkingfile SF" xfId="1161"/>
    <cellStyle name="_Tenaska Comparison_04.07E Wild Horse Wind Expansion_16.37E Wild Horse Expansion DeferralRevwrkingfile SF 2" xfId="5209"/>
    <cellStyle name="_Tenaska Comparison_04.07E Wild Horse Wind Expansion_16.37E Wild Horse Expansion DeferralRevwrkingfile SF 2 2" xfId="5210"/>
    <cellStyle name="_Tenaska Comparison_04.07E Wild Horse Wind Expansion_16.37E Wild Horse Expansion DeferralRevwrkingfile SF 3" xfId="5211"/>
    <cellStyle name="_Tenaska Comparison_16.07E Wild Horse Wind Expansionwrkingfile" xfId="1162"/>
    <cellStyle name="_Tenaska Comparison_16.07E Wild Horse Wind Expansionwrkingfile 2" xfId="5212"/>
    <cellStyle name="_Tenaska Comparison_16.07E Wild Horse Wind Expansionwrkingfile 2 2" xfId="5213"/>
    <cellStyle name="_Tenaska Comparison_16.07E Wild Horse Wind Expansionwrkingfile 3" xfId="5214"/>
    <cellStyle name="_Tenaska Comparison_16.07E Wild Horse Wind Expansionwrkingfile SF" xfId="1163"/>
    <cellStyle name="_Tenaska Comparison_16.07E Wild Horse Wind Expansionwrkingfile SF 2" xfId="5215"/>
    <cellStyle name="_Tenaska Comparison_16.07E Wild Horse Wind Expansionwrkingfile SF 2 2" xfId="5216"/>
    <cellStyle name="_Tenaska Comparison_16.07E Wild Horse Wind Expansionwrkingfile SF 3" xfId="5217"/>
    <cellStyle name="_Tenaska Comparison_16.37E Wild Horse Expansion DeferralRevwrkingfile SF" xfId="1164"/>
    <cellStyle name="_Tenaska Comparison_16.37E Wild Horse Expansion DeferralRevwrkingfile SF 2" xfId="5218"/>
    <cellStyle name="_Tenaska Comparison_16.37E Wild Horse Expansion DeferralRevwrkingfile SF 2 2" xfId="5219"/>
    <cellStyle name="_Tenaska Comparison_16.37E Wild Horse Expansion DeferralRevwrkingfile SF 3" xfId="5220"/>
    <cellStyle name="_Tenaska Comparison_2009 GRC Compl Filing - Exhibit D" xfId="5221"/>
    <cellStyle name="_Tenaska Comparison_2009 GRC Compl Filing - Exhibit D 2" xfId="5222"/>
    <cellStyle name="_Tenaska Comparison_3.01 Income Statement" xfId="355"/>
    <cellStyle name="_Tenaska Comparison_4 31 Regulatory Assets and Liabilities  7 06- Exhibit D" xfId="1165"/>
    <cellStyle name="_Tenaska Comparison_4 31 Regulatory Assets and Liabilities  7 06- Exhibit D 2" xfId="5223"/>
    <cellStyle name="_Tenaska Comparison_4 31 Regulatory Assets and Liabilities  7 06- Exhibit D 2 2" xfId="5224"/>
    <cellStyle name="_Tenaska Comparison_4 31 Regulatory Assets and Liabilities  7 06- Exhibit D 3" xfId="5225"/>
    <cellStyle name="_Tenaska Comparison_4 31 Regulatory Assets and Liabilities  7 06- Exhibit D_NIM Summary" xfId="5226"/>
    <cellStyle name="_Tenaska Comparison_4 31 Regulatory Assets and Liabilities  7 06- Exhibit D_NIM Summary 2" xfId="5227"/>
    <cellStyle name="_Tenaska Comparison_4 32 Regulatory Assets and Liabilities  7 06- Exhibit D" xfId="1166"/>
    <cellStyle name="_Tenaska Comparison_4 32 Regulatory Assets and Liabilities  7 06- Exhibit D 2" xfId="5228"/>
    <cellStyle name="_Tenaska Comparison_4 32 Regulatory Assets and Liabilities  7 06- Exhibit D 2 2" xfId="5229"/>
    <cellStyle name="_Tenaska Comparison_4 32 Regulatory Assets and Liabilities  7 06- Exhibit D 3" xfId="5230"/>
    <cellStyle name="_Tenaska Comparison_4 32 Regulatory Assets and Liabilities  7 06- Exhibit D_NIM Summary" xfId="5231"/>
    <cellStyle name="_Tenaska Comparison_4 32 Regulatory Assets and Liabilities  7 06- Exhibit D_NIM Summary 2" xfId="5232"/>
    <cellStyle name="_Tenaska Comparison_AURORA Total New" xfId="5233"/>
    <cellStyle name="_Tenaska Comparison_AURORA Total New 2" xfId="5234"/>
    <cellStyle name="_Tenaska Comparison_Book2" xfId="1167"/>
    <cellStyle name="_Tenaska Comparison_Book2 2" xfId="5235"/>
    <cellStyle name="_Tenaska Comparison_Book2 2 2" xfId="5236"/>
    <cellStyle name="_Tenaska Comparison_Book2 3" xfId="5237"/>
    <cellStyle name="_Tenaska Comparison_Book2_Adj Bench DR 3 for Initial Briefs (Electric)" xfId="1168"/>
    <cellStyle name="_Tenaska Comparison_Book2_Adj Bench DR 3 for Initial Briefs (Electric) 2" xfId="5238"/>
    <cellStyle name="_Tenaska Comparison_Book2_Adj Bench DR 3 for Initial Briefs (Electric) 2 2" xfId="5239"/>
    <cellStyle name="_Tenaska Comparison_Book2_Adj Bench DR 3 for Initial Briefs (Electric) 3" xfId="5240"/>
    <cellStyle name="_Tenaska Comparison_Book2_Electric Rev Req Model (2009 GRC) Rebuttal" xfId="1169"/>
    <cellStyle name="_Tenaska Comparison_Book2_Electric Rev Req Model (2009 GRC) Rebuttal 2" xfId="5241"/>
    <cellStyle name="_Tenaska Comparison_Book2_Electric Rev Req Model (2009 GRC) Rebuttal 2 2" xfId="5242"/>
    <cellStyle name="_Tenaska Comparison_Book2_Electric Rev Req Model (2009 GRC) Rebuttal 3" xfId="5243"/>
    <cellStyle name="_Tenaska Comparison_Book2_Electric Rev Req Model (2009 GRC) Rebuttal REmoval of New  WH Solar AdjustMI" xfId="1170"/>
    <cellStyle name="_Tenaska Comparison_Book2_Electric Rev Req Model (2009 GRC) Rebuttal REmoval of New  WH Solar AdjustMI 2" xfId="5244"/>
    <cellStyle name="_Tenaska Comparison_Book2_Electric Rev Req Model (2009 GRC) Rebuttal REmoval of New  WH Solar AdjustMI 2 2" xfId="5245"/>
    <cellStyle name="_Tenaska Comparison_Book2_Electric Rev Req Model (2009 GRC) Rebuttal REmoval of New  WH Solar AdjustMI 3" xfId="5246"/>
    <cellStyle name="_Tenaska Comparison_Book2_Electric Rev Req Model (2009 GRC) Revised 01-18-2010" xfId="1171"/>
    <cellStyle name="_Tenaska Comparison_Book2_Electric Rev Req Model (2009 GRC) Revised 01-18-2010 2" xfId="5247"/>
    <cellStyle name="_Tenaska Comparison_Book2_Electric Rev Req Model (2009 GRC) Revised 01-18-2010 2 2" xfId="5248"/>
    <cellStyle name="_Tenaska Comparison_Book2_Electric Rev Req Model (2009 GRC) Revised 01-18-2010 3" xfId="5249"/>
    <cellStyle name="_Tenaska Comparison_Book2_Final Order Electric EXHIBIT A-1" xfId="1172"/>
    <cellStyle name="_Tenaska Comparison_Book2_Final Order Electric EXHIBIT A-1 2" xfId="5250"/>
    <cellStyle name="_Tenaska Comparison_Book2_Final Order Electric EXHIBIT A-1 2 2" xfId="5251"/>
    <cellStyle name="_Tenaska Comparison_Book2_Final Order Electric EXHIBIT A-1 3" xfId="5252"/>
    <cellStyle name="_Tenaska Comparison_Book4" xfId="1173"/>
    <cellStyle name="_Tenaska Comparison_Book4 2" xfId="5253"/>
    <cellStyle name="_Tenaska Comparison_Book4 2 2" xfId="5254"/>
    <cellStyle name="_Tenaska Comparison_Book4 3" xfId="5255"/>
    <cellStyle name="_Tenaska Comparison_Book9" xfId="1174"/>
    <cellStyle name="_Tenaska Comparison_Book9 2" xfId="5256"/>
    <cellStyle name="_Tenaska Comparison_Book9 2 2" xfId="5257"/>
    <cellStyle name="_Tenaska Comparison_Book9 3" xfId="5258"/>
    <cellStyle name="_Tenaska Comparison_Electric COS Inputs" xfId="5259"/>
    <cellStyle name="_Tenaska Comparison_Electric COS Inputs 2" xfId="5260"/>
    <cellStyle name="_Tenaska Comparison_Electric COS Inputs 2 2" xfId="5261"/>
    <cellStyle name="_Tenaska Comparison_Electric COS Inputs 2 2 2" xfId="5262"/>
    <cellStyle name="_Tenaska Comparison_Electric COS Inputs 2 3" xfId="5263"/>
    <cellStyle name="_Tenaska Comparison_Electric COS Inputs 2 3 2" xfId="5264"/>
    <cellStyle name="_Tenaska Comparison_Electric COS Inputs 2 4" xfId="5265"/>
    <cellStyle name="_Tenaska Comparison_Electric COS Inputs 2 4 2" xfId="5266"/>
    <cellStyle name="_Tenaska Comparison_Electric COS Inputs 3" xfId="5267"/>
    <cellStyle name="_Tenaska Comparison_Electric COS Inputs 3 2" xfId="5268"/>
    <cellStyle name="_Tenaska Comparison_Electric COS Inputs 4" xfId="5269"/>
    <cellStyle name="_Tenaska Comparison_Electric COS Inputs 4 2" xfId="5270"/>
    <cellStyle name="_Tenaska Comparison_Electric COS Inputs 5" xfId="5271"/>
    <cellStyle name="_Tenaska Comparison_NIM Summary" xfId="5272"/>
    <cellStyle name="_Tenaska Comparison_NIM Summary 09GRC" xfId="5273"/>
    <cellStyle name="_Tenaska Comparison_NIM Summary 09GRC 2" xfId="5274"/>
    <cellStyle name="_Tenaska Comparison_NIM Summary 2" xfId="5275"/>
    <cellStyle name="_Tenaska Comparison_NIM Summary 3" xfId="5276"/>
    <cellStyle name="_Tenaska Comparison_NIM Summary 4" xfId="5277"/>
    <cellStyle name="_Tenaska Comparison_NIM Summary 5" xfId="5278"/>
    <cellStyle name="_Tenaska Comparison_NIM Summary 6" xfId="5279"/>
    <cellStyle name="_Tenaska Comparison_NIM Summary 7" xfId="5280"/>
    <cellStyle name="_Tenaska Comparison_NIM Summary 8" xfId="5281"/>
    <cellStyle name="_Tenaska Comparison_NIM Summary 9" xfId="5282"/>
    <cellStyle name="_Tenaska Comparison_PCA 9 -  Exhibit D April 2010 (3)" xfId="5283"/>
    <cellStyle name="_Tenaska Comparison_PCA 9 -  Exhibit D April 2010 (3) 2" xfId="5284"/>
    <cellStyle name="_Tenaska Comparison_Power Costs - Comparison bx Rbtl-Staff-Jt-PC" xfId="1175"/>
    <cellStyle name="_Tenaska Comparison_Power Costs - Comparison bx Rbtl-Staff-Jt-PC 2" xfId="5285"/>
    <cellStyle name="_Tenaska Comparison_Power Costs - Comparison bx Rbtl-Staff-Jt-PC 2 2" xfId="5286"/>
    <cellStyle name="_Tenaska Comparison_Power Costs - Comparison bx Rbtl-Staff-Jt-PC 3" xfId="5287"/>
    <cellStyle name="_Tenaska Comparison_Power Costs - Comparison bx Rbtl-Staff-Jt-PC_Adj Bench DR 3 for Initial Briefs (Electric)" xfId="1176"/>
    <cellStyle name="_Tenaska Comparison_Power Costs - Comparison bx Rbtl-Staff-Jt-PC_Adj Bench DR 3 for Initial Briefs (Electric) 2" xfId="5288"/>
    <cellStyle name="_Tenaska Comparison_Power Costs - Comparison bx Rbtl-Staff-Jt-PC_Adj Bench DR 3 for Initial Briefs (Electric) 2 2" xfId="5289"/>
    <cellStyle name="_Tenaska Comparison_Power Costs - Comparison bx Rbtl-Staff-Jt-PC_Adj Bench DR 3 for Initial Briefs (Electric) 3" xfId="5290"/>
    <cellStyle name="_Tenaska Comparison_Power Costs - Comparison bx Rbtl-Staff-Jt-PC_Electric Rev Req Model (2009 GRC) Rebuttal" xfId="1177"/>
    <cellStyle name="_Tenaska Comparison_Power Costs - Comparison bx Rbtl-Staff-Jt-PC_Electric Rev Req Model (2009 GRC) Rebuttal 2" xfId="5291"/>
    <cellStyle name="_Tenaska Comparison_Power Costs - Comparison bx Rbtl-Staff-Jt-PC_Electric Rev Req Model (2009 GRC) Rebuttal 2 2" xfId="5292"/>
    <cellStyle name="_Tenaska Comparison_Power Costs - Comparison bx Rbtl-Staff-Jt-PC_Electric Rev Req Model (2009 GRC) Rebuttal 3" xfId="5293"/>
    <cellStyle name="_Tenaska Comparison_Power Costs - Comparison bx Rbtl-Staff-Jt-PC_Electric Rev Req Model (2009 GRC) Rebuttal REmoval of New  WH Solar AdjustMI" xfId="1178"/>
    <cellStyle name="_Tenaska Comparison_Power Costs - Comparison bx Rbtl-Staff-Jt-PC_Electric Rev Req Model (2009 GRC) Rebuttal REmoval of New  WH Solar AdjustMI 2" xfId="5294"/>
    <cellStyle name="_Tenaska Comparison_Power Costs - Comparison bx Rbtl-Staff-Jt-PC_Electric Rev Req Model (2009 GRC) Rebuttal REmoval of New  WH Solar AdjustMI 2 2" xfId="5295"/>
    <cellStyle name="_Tenaska Comparison_Power Costs - Comparison bx Rbtl-Staff-Jt-PC_Electric Rev Req Model (2009 GRC) Rebuttal REmoval of New  WH Solar AdjustMI 3" xfId="5296"/>
    <cellStyle name="_Tenaska Comparison_Power Costs - Comparison bx Rbtl-Staff-Jt-PC_Electric Rev Req Model (2009 GRC) Revised 01-18-2010" xfId="1179"/>
    <cellStyle name="_Tenaska Comparison_Power Costs - Comparison bx Rbtl-Staff-Jt-PC_Electric Rev Req Model (2009 GRC) Revised 01-18-2010 2" xfId="5297"/>
    <cellStyle name="_Tenaska Comparison_Power Costs - Comparison bx Rbtl-Staff-Jt-PC_Electric Rev Req Model (2009 GRC) Revised 01-18-2010 2 2" xfId="5298"/>
    <cellStyle name="_Tenaska Comparison_Power Costs - Comparison bx Rbtl-Staff-Jt-PC_Electric Rev Req Model (2009 GRC) Revised 01-18-2010 3" xfId="5299"/>
    <cellStyle name="_Tenaska Comparison_Power Costs - Comparison bx Rbtl-Staff-Jt-PC_Final Order Electric EXHIBIT A-1" xfId="1180"/>
    <cellStyle name="_Tenaska Comparison_Power Costs - Comparison bx Rbtl-Staff-Jt-PC_Final Order Electric EXHIBIT A-1 2" xfId="5300"/>
    <cellStyle name="_Tenaska Comparison_Power Costs - Comparison bx Rbtl-Staff-Jt-PC_Final Order Electric EXHIBIT A-1 2 2" xfId="5301"/>
    <cellStyle name="_Tenaska Comparison_Power Costs - Comparison bx Rbtl-Staff-Jt-PC_Final Order Electric EXHIBIT A-1 3" xfId="5302"/>
    <cellStyle name="_Tenaska Comparison_Production Adj 4.37" xfId="5303"/>
    <cellStyle name="_Tenaska Comparison_Production Adj 4.37 2" xfId="5304"/>
    <cellStyle name="_Tenaska Comparison_Production Adj 4.37 2 2" xfId="5305"/>
    <cellStyle name="_Tenaska Comparison_Production Adj 4.37 3" xfId="5306"/>
    <cellStyle name="_Tenaska Comparison_Purchased Power Adj 4.03" xfId="5307"/>
    <cellStyle name="_Tenaska Comparison_Purchased Power Adj 4.03 2" xfId="5308"/>
    <cellStyle name="_Tenaska Comparison_Purchased Power Adj 4.03 2 2" xfId="5309"/>
    <cellStyle name="_Tenaska Comparison_Purchased Power Adj 4.03 3" xfId="5310"/>
    <cellStyle name="_Tenaska Comparison_Rebuttal Power Costs" xfId="1181"/>
    <cellStyle name="_Tenaska Comparison_Rebuttal Power Costs 2" xfId="5311"/>
    <cellStyle name="_Tenaska Comparison_Rebuttal Power Costs 2 2" xfId="5312"/>
    <cellStyle name="_Tenaska Comparison_Rebuttal Power Costs 3" xfId="5313"/>
    <cellStyle name="_Tenaska Comparison_Rebuttal Power Costs_Adj Bench DR 3 for Initial Briefs (Electric)" xfId="1182"/>
    <cellStyle name="_Tenaska Comparison_Rebuttal Power Costs_Adj Bench DR 3 for Initial Briefs (Electric) 2" xfId="5314"/>
    <cellStyle name="_Tenaska Comparison_Rebuttal Power Costs_Adj Bench DR 3 for Initial Briefs (Electric) 2 2" xfId="5315"/>
    <cellStyle name="_Tenaska Comparison_Rebuttal Power Costs_Adj Bench DR 3 for Initial Briefs (Electric) 3" xfId="5316"/>
    <cellStyle name="_Tenaska Comparison_Rebuttal Power Costs_Electric Rev Req Model (2009 GRC) Rebuttal" xfId="1183"/>
    <cellStyle name="_Tenaska Comparison_Rebuttal Power Costs_Electric Rev Req Model (2009 GRC) Rebuttal 2" xfId="5317"/>
    <cellStyle name="_Tenaska Comparison_Rebuttal Power Costs_Electric Rev Req Model (2009 GRC) Rebuttal 2 2" xfId="5318"/>
    <cellStyle name="_Tenaska Comparison_Rebuttal Power Costs_Electric Rev Req Model (2009 GRC) Rebuttal 3" xfId="5319"/>
    <cellStyle name="_Tenaska Comparison_Rebuttal Power Costs_Electric Rev Req Model (2009 GRC) Rebuttal REmoval of New  WH Solar AdjustMI" xfId="1184"/>
    <cellStyle name="_Tenaska Comparison_Rebuttal Power Costs_Electric Rev Req Model (2009 GRC) Rebuttal REmoval of New  WH Solar AdjustMI 2" xfId="5320"/>
    <cellStyle name="_Tenaska Comparison_Rebuttal Power Costs_Electric Rev Req Model (2009 GRC) Rebuttal REmoval of New  WH Solar AdjustMI 2 2" xfId="5321"/>
    <cellStyle name="_Tenaska Comparison_Rebuttal Power Costs_Electric Rev Req Model (2009 GRC) Rebuttal REmoval of New  WH Solar AdjustMI 3" xfId="5322"/>
    <cellStyle name="_Tenaska Comparison_Rebuttal Power Costs_Electric Rev Req Model (2009 GRC) Revised 01-18-2010" xfId="1185"/>
    <cellStyle name="_Tenaska Comparison_Rebuttal Power Costs_Electric Rev Req Model (2009 GRC) Revised 01-18-2010 2" xfId="5323"/>
    <cellStyle name="_Tenaska Comparison_Rebuttal Power Costs_Electric Rev Req Model (2009 GRC) Revised 01-18-2010 2 2" xfId="5324"/>
    <cellStyle name="_Tenaska Comparison_Rebuttal Power Costs_Electric Rev Req Model (2009 GRC) Revised 01-18-2010 3" xfId="5325"/>
    <cellStyle name="_Tenaska Comparison_Rebuttal Power Costs_Final Order Electric EXHIBIT A-1" xfId="1186"/>
    <cellStyle name="_Tenaska Comparison_Rebuttal Power Costs_Final Order Electric EXHIBIT A-1 2" xfId="5326"/>
    <cellStyle name="_Tenaska Comparison_Rebuttal Power Costs_Final Order Electric EXHIBIT A-1 2 2" xfId="5327"/>
    <cellStyle name="_Tenaska Comparison_Rebuttal Power Costs_Final Order Electric EXHIBIT A-1 3" xfId="5328"/>
    <cellStyle name="_Tenaska Comparison_ROR 5.02" xfId="5329"/>
    <cellStyle name="_Tenaska Comparison_ROR 5.02 2" xfId="5330"/>
    <cellStyle name="_Tenaska Comparison_ROR 5.02 2 2" xfId="5331"/>
    <cellStyle name="_Tenaska Comparison_ROR 5.02 3" xfId="5332"/>
    <cellStyle name="_Tenaska Comparison_Transmission Workbook for May BOD" xfId="5333"/>
    <cellStyle name="_Tenaska Comparison_Transmission Workbook for May BOD 2" xfId="5334"/>
    <cellStyle name="_Tenaska Comparison_Wind Integration 10GRC" xfId="5335"/>
    <cellStyle name="_Tenaska Comparison_Wind Integration 10GRC 2" xfId="5336"/>
    <cellStyle name="_x0013__TENASKA REGULATORY ASSET" xfId="1187"/>
    <cellStyle name="_x0013__TENASKA REGULATORY ASSET 2" xfId="5337"/>
    <cellStyle name="_x0013__TENASKA REGULATORY ASSET 2 2" xfId="5338"/>
    <cellStyle name="_x0013__TENASKA REGULATORY ASSET 3" xfId="5339"/>
    <cellStyle name="_Therms Data" xfId="5340"/>
    <cellStyle name="_Therms Data_Pro Forma Rev 09 GRC" xfId="5341"/>
    <cellStyle name="_Therms Data_Pro Forma Rev 2010 GRC" xfId="5342"/>
    <cellStyle name="_Therms Data_Pro Forma Rev 2010 GRC_Preliminary" xfId="5343"/>
    <cellStyle name="_Therms Data_Revenue (Feb 09 - Jan 10)" xfId="5344"/>
    <cellStyle name="_Therms Data_Revenue (Jan 09 - Dec 09)" xfId="5345"/>
    <cellStyle name="_Therms Data_Revenue (Mar 09 - Feb 10)" xfId="5346"/>
    <cellStyle name="_Therms Data_Volume Exhibit (Jan09 - Dec09)" xfId="5347"/>
    <cellStyle name="_Value Copy 11 30 05 gas 12 09 05 AURORA at 12 14 05" xfId="28"/>
    <cellStyle name="_Value Copy 11 30 05 gas 12 09 05 AURORA at 12 14 05 2" xfId="1188"/>
    <cellStyle name="_Value Copy 11 30 05 gas 12 09 05 AURORA at 12 14 05 2 2" xfId="5348"/>
    <cellStyle name="_Value Copy 11 30 05 gas 12 09 05 AURORA at 12 14 05 2 2 2" xfId="5349"/>
    <cellStyle name="_Value Copy 11 30 05 gas 12 09 05 AURORA at 12 14 05 2 3" xfId="5350"/>
    <cellStyle name="_Value Copy 11 30 05 gas 12 09 05 AURORA at 12 14 05 3" xfId="5351"/>
    <cellStyle name="_Value Copy 11 30 05 gas 12 09 05 AURORA at 12 14 05 3 2" xfId="5352"/>
    <cellStyle name="_Value Copy 11 30 05 gas 12 09 05 AURORA at 12 14 05 4" xfId="5353"/>
    <cellStyle name="_Value Copy 11 30 05 gas 12 09 05 AURORA at 12 14 05 4 2" xfId="5354"/>
    <cellStyle name="_Value Copy 11 30 05 gas 12 09 05 AURORA at 12 14 05_04 07E Wild Horse Wind Expansion (C) (2)" xfId="1189"/>
    <cellStyle name="_Value Copy 11 30 05 gas 12 09 05 AURORA at 12 14 05_04 07E Wild Horse Wind Expansion (C) (2) 2" xfId="5355"/>
    <cellStyle name="_Value Copy 11 30 05 gas 12 09 05 AURORA at 12 14 05_04 07E Wild Horse Wind Expansion (C) (2) 2 2" xfId="5356"/>
    <cellStyle name="_Value Copy 11 30 05 gas 12 09 05 AURORA at 12 14 05_04 07E Wild Horse Wind Expansion (C) (2) 3" xfId="5357"/>
    <cellStyle name="_Value Copy 11 30 05 gas 12 09 05 AURORA at 12 14 05_04 07E Wild Horse Wind Expansion (C) (2)_Adj Bench DR 3 for Initial Briefs (Electric)" xfId="1190"/>
    <cellStyle name="_Value Copy 11 30 05 gas 12 09 05 AURORA at 12 14 05_04 07E Wild Horse Wind Expansion (C) (2)_Adj Bench DR 3 for Initial Briefs (Electric) 2" xfId="5358"/>
    <cellStyle name="_Value Copy 11 30 05 gas 12 09 05 AURORA at 12 14 05_04 07E Wild Horse Wind Expansion (C) (2)_Adj Bench DR 3 for Initial Briefs (Electric) 2 2" xfId="5359"/>
    <cellStyle name="_Value Copy 11 30 05 gas 12 09 05 AURORA at 12 14 05_04 07E Wild Horse Wind Expansion (C) (2)_Adj Bench DR 3 for Initial Briefs (Electric) 3" xfId="5360"/>
    <cellStyle name="_Value Copy 11 30 05 gas 12 09 05 AURORA at 12 14 05_04 07E Wild Horse Wind Expansion (C) (2)_Electric Rev Req Model (2009 GRC) " xfId="1191"/>
    <cellStyle name="_Value Copy 11 30 05 gas 12 09 05 AURORA at 12 14 05_04 07E Wild Horse Wind Expansion (C) (2)_Electric Rev Req Model (2009 GRC)  2" xfId="5361"/>
    <cellStyle name="_Value Copy 11 30 05 gas 12 09 05 AURORA at 12 14 05_04 07E Wild Horse Wind Expansion (C) (2)_Electric Rev Req Model (2009 GRC)  2 2" xfId="5362"/>
    <cellStyle name="_Value Copy 11 30 05 gas 12 09 05 AURORA at 12 14 05_04 07E Wild Horse Wind Expansion (C) (2)_Electric Rev Req Model (2009 GRC)  3" xfId="5363"/>
    <cellStyle name="_Value Copy 11 30 05 gas 12 09 05 AURORA at 12 14 05_04 07E Wild Horse Wind Expansion (C) (2)_Electric Rev Req Model (2009 GRC) Rebuttal" xfId="1192"/>
    <cellStyle name="_Value Copy 11 30 05 gas 12 09 05 AURORA at 12 14 05_04 07E Wild Horse Wind Expansion (C) (2)_Electric Rev Req Model (2009 GRC) Rebuttal 2" xfId="5364"/>
    <cellStyle name="_Value Copy 11 30 05 gas 12 09 05 AURORA at 12 14 05_04 07E Wild Horse Wind Expansion (C) (2)_Electric Rev Req Model (2009 GRC) Rebuttal 2 2" xfId="5365"/>
    <cellStyle name="_Value Copy 11 30 05 gas 12 09 05 AURORA at 12 14 05_04 07E Wild Horse Wind Expansion (C) (2)_Electric Rev Req Model (2009 GRC) Rebuttal 3" xfId="5366"/>
    <cellStyle name="_Value Copy 11 30 05 gas 12 09 05 AURORA at 12 14 05_04 07E Wild Horse Wind Expansion (C) (2)_Electric Rev Req Model (2009 GRC) Rebuttal REmoval of New  WH Solar AdjustMI" xfId="1193"/>
    <cellStyle name="_Value Copy 11 30 05 gas 12 09 05 AURORA at 12 14 05_04 07E Wild Horse Wind Expansion (C) (2)_Electric Rev Req Model (2009 GRC) Rebuttal REmoval of New  WH Solar AdjustMI 2" xfId="5367"/>
    <cellStyle name="_Value Copy 11 30 05 gas 12 09 05 AURORA at 12 14 05_04 07E Wild Horse Wind Expansion (C) (2)_Electric Rev Req Model (2009 GRC) Rebuttal REmoval of New  WH Solar AdjustMI 2 2" xfId="5368"/>
    <cellStyle name="_Value Copy 11 30 05 gas 12 09 05 AURORA at 12 14 05_04 07E Wild Horse Wind Expansion (C) (2)_Electric Rev Req Model (2009 GRC) Rebuttal REmoval of New  WH Solar AdjustMI 3" xfId="5369"/>
    <cellStyle name="_Value Copy 11 30 05 gas 12 09 05 AURORA at 12 14 05_04 07E Wild Horse Wind Expansion (C) (2)_Electric Rev Req Model (2009 GRC) Revised 01-18-2010" xfId="1194"/>
    <cellStyle name="_Value Copy 11 30 05 gas 12 09 05 AURORA at 12 14 05_04 07E Wild Horse Wind Expansion (C) (2)_Electric Rev Req Model (2009 GRC) Revised 01-18-2010 2" xfId="5370"/>
    <cellStyle name="_Value Copy 11 30 05 gas 12 09 05 AURORA at 12 14 05_04 07E Wild Horse Wind Expansion (C) (2)_Electric Rev Req Model (2009 GRC) Revised 01-18-2010 2 2" xfId="5371"/>
    <cellStyle name="_Value Copy 11 30 05 gas 12 09 05 AURORA at 12 14 05_04 07E Wild Horse Wind Expansion (C) (2)_Electric Rev Req Model (2009 GRC) Revised 01-18-2010 3" xfId="5372"/>
    <cellStyle name="_Value Copy 11 30 05 gas 12 09 05 AURORA at 12 14 05_04 07E Wild Horse Wind Expansion (C) (2)_Final Order Electric EXHIBIT A-1" xfId="1195"/>
    <cellStyle name="_Value Copy 11 30 05 gas 12 09 05 AURORA at 12 14 05_04 07E Wild Horse Wind Expansion (C) (2)_Final Order Electric EXHIBIT A-1 2" xfId="5373"/>
    <cellStyle name="_Value Copy 11 30 05 gas 12 09 05 AURORA at 12 14 05_04 07E Wild Horse Wind Expansion (C) (2)_Final Order Electric EXHIBIT A-1 2 2" xfId="5374"/>
    <cellStyle name="_Value Copy 11 30 05 gas 12 09 05 AURORA at 12 14 05_04 07E Wild Horse Wind Expansion (C) (2)_Final Order Electric EXHIBIT A-1 3" xfId="5375"/>
    <cellStyle name="_Value Copy 11 30 05 gas 12 09 05 AURORA at 12 14 05_04 07E Wild Horse Wind Expansion (C) (2)_TENASKA REGULATORY ASSET" xfId="1196"/>
    <cellStyle name="_Value Copy 11 30 05 gas 12 09 05 AURORA at 12 14 05_04 07E Wild Horse Wind Expansion (C) (2)_TENASKA REGULATORY ASSET 2" xfId="5376"/>
    <cellStyle name="_Value Copy 11 30 05 gas 12 09 05 AURORA at 12 14 05_04 07E Wild Horse Wind Expansion (C) (2)_TENASKA REGULATORY ASSET 2 2" xfId="5377"/>
    <cellStyle name="_Value Copy 11 30 05 gas 12 09 05 AURORA at 12 14 05_04 07E Wild Horse Wind Expansion (C) (2)_TENASKA REGULATORY ASSET 3" xfId="5378"/>
    <cellStyle name="_Value Copy 11 30 05 gas 12 09 05 AURORA at 12 14 05_16.37E Wild Horse Expansion DeferralRevwrkingfile SF" xfId="1197"/>
    <cellStyle name="_Value Copy 11 30 05 gas 12 09 05 AURORA at 12 14 05_16.37E Wild Horse Expansion DeferralRevwrkingfile SF 2" xfId="5379"/>
    <cellStyle name="_Value Copy 11 30 05 gas 12 09 05 AURORA at 12 14 05_16.37E Wild Horse Expansion DeferralRevwrkingfile SF 2 2" xfId="5380"/>
    <cellStyle name="_Value Copy 11 30 05 gas 12 09 05 AURORA at 12 14 05_16.37E Wild Horse Expansion DeferralRevwrkingfile SF 3" xfId="5381"/>
    <cellStyle name="_Value Copy 11 30 05 gas 12 09 05 AURORA at 12 14 05_2009 GRC Compl Filing - Exhibit D" xfId="5382"/>
    <cellStyle name="_Value Copy 11 30 05 gas 12 09 05 AURORA at 12 14 05_2009 GRC Compl Filing - Exhibit D 2" xfId="5383"/>
    <cellStyle name="_Value Copy 11 30 05 gas 12 09 05 AURORA at 12 14 05_3.01 Income Statement" xfId="356"/>
    <cellStyle name="_Value Copy 11 30 05 gas 12 09 05 AURORA at 12 14 05_4 31 Regulatory Assets and Liabilities  7 06- Exhibit D" xfId="1198"/>
    <cellStyle name="_Value Copy 11 30 05 gas 12 09 05 AURORA at 12 14 05_4 31 Regulatory Assets and Liabilities  7 06- Exhibit D 2" xfId="5384"/>
    <cellStyle name="_Value Copy 11 30 05 gas 12 09 05 AURORA at 12 14 05_4 31 Regulatory Assets and Liabilities  7 06- Exhibit D 2 2" xfId="5385"/>
    <cellStyle name="_Value Copy 11 30 05 gas 12 09 05 AURORA at 12 14 05_4 31 Regulatory Assets and Liabilities  7 06- Exhibit D 3" xfId="5386"/>
    <cellStyle name="_Value Copy 11 30 05 gas 12 09 05 AURORA at 12 14 05_4 31 Regulatory Assets and Liabilities  7 06- Exhibit D_NIM Summary" xfId="5387"/>
    <cellStyle name="_Value Copy 11 30 05 gas 12 09 05 AURORA at 12 14 05_4 31 Regulatory Assets and Liabilities  7 06- Exhibit D_NIM Summary 2" xfId="5388"/>
    <cellStyle name="_Value Copy 11 30 05 gas 12 09 05 AURORA at 12 14 05_4 32 Regulatory Assets and Liabilities  7 06- Exhibit D" xfId="1199"/>
    <cellStyle name="_Value Copy 11 30 05 gas 12 09 05 AURORA at 12 14 05_4 32 Regulatory Assets and Liabilities  7 06- Exhibit D 2" xfId="5389"/>
    <cellStyle name="_Value Copy 11 30 05 gas 12 09 05 AURORA at 12 14 05_4 32 Regulatory Assets and Liabilities  7 06- Exhibit D 2 2" xfId="5390"/>
    <cellStyle name="_Value Copy 11 30 05 gas 12 09 05 AURORA at 12 14 05_4 32 Regulatory Assets and Liabilities  7 06- Exhibit D 3" xfId="5391"/>
    <cellStyle name="_Value Copy 11 30 05 gas 12 09 05 AURORA at 12 14 05_4 32 Regulatory Assets and Liabilities  7 06- Exhibit D_NIM Summary" xfId="5392"/>
    <cellStyle name="_Value Copy 11 30 05 gas 12 09 05 AURORA at 12 14 05_4 32 Regulatory Assets and Liabilities  7 06- Exhibit D_NIM Summary 2" xfId="5393"/>
    <cellStyle name="_Value Copy 11 30 05 gas 12 09 05 AURORA at 12 14 05_AURORA Total New" xfId="5394"/>
    <cellStyle name="_Value Copy 11 30 05 gas 12 09 05 AURORA at 12 14 05_AURORA Total New 2" xfId="5395"/>
    <cellStyle name="_Value Copy 11 30 05 gas 12 09 05 AURORA at 12 14 05_Book2" xfId="1200"/>
    <cellStyle name="_Value Copy 11 30 05 gas 12 09 05 AURORA at 12 14 05_Book2 2" xfId="5396"/>
    <cellStyle name="_Value Copy 11 30 05 gas 12 09 05 AURORA at 12 14 05_Book2 2 2" xfId="5397"/>
    <cellStyle name="_Value Copy 11 30 05 gas 12 09 05 AURORA at 12 14 05_Book2 3" xfId="5398"/>
    <cellStyle name="_Value Copy 11 30 05 gas 12 09 05 AURORA at 12 14 05_Book2_Adj Bench DR 3 for Initial Briefs (Electric)" xfId="1201"/>
    <cellStyle name="_Value Copy 11 30 05 gas 12 09 05 AURORA at 12 14 05_Book2_Adj Bench DR 3 for Initial Briefs (Electric) 2" xfId="5399"/>
    <cellStyle name="_Value Copy 11 30 05 gas 12 09 05 AURORA at 12 14 05_Book2_Adj Bench DR 3 for Initial Briefs (Electric) 2 2" xfId="5400"/>
    <cellStyle name="_Value Copy 11 30 05 gas 12 09 05 AURORA at 12 14 05_Book2_Adj Bench DR 3 for Initial Briefs (Electric) 3" xfId="5401"/>
    <cellStyle name="_Value Copy 11 30 05 gas 12 09 05 AURORA at 12 14 05_Book2_Electric Rev Req Model (2009 GRC) Rebuttal" xfId="1202"/>
    <cellStyle name="_Value Copy 11 30 05 gas 12 09 05 AURORA at 12 14 05_Book2_Electric Rev Req Model (2009 GRC) Rebuttal 2" xfId="5402"/>
    <cellStyle name="_Value Copy 11 30 05 gas 12 09 05 AURORA at 12 14 05_Book2_Electric Rev Req Model (2009 GRC) Rebuttal 2 2" xfId="5403"/>
    <cellStyle name="_Value Copy 11 30 05 gas 12 09 05 AURORA at 12 14 05_Book2_Electric Rev Req Model (2009 GRC) Rebuttal 3" xfId="5404"/>
    <cellStyle name="_Value Copy 11 30 05 gas 12 09 05 AURORA at 12 14 05_Book2_Electric Rev Req Model (2009 GRC) Rebuttal REmoval of New  WH Solar AdjustMI" xfId="1203"/>
    <cellStyle name="_Value Copy 11 30 05 gas 12 09 05 AURORA at 12 14 05_Book2_Electric Rev Req Model (2009 GRC) Rebuttal REmoval of New  WH Solar AdjustMI 2" xfId="5405"/>
    <cellStyle name="_Value Copy 11 30 05 gas 12 09 05 AURORA at 12 14 05_Book2_Electric Rev Req Model (2009 GRC) Rebuttal REmoval of New  WH Solar AdjustMI 2 2" xfId="5406"/>
    <cellStyle name="_Value Copy 11 30 05 gas 12 09 05 AURORA at 12 14 05_Book2_Electric Rev Req Model (2009 GRC) Rebuttal REmoval of New  WH Solar AdjustMI 3" xfId="5407"/>
    <cellStyle name="_Value Copy 11 30 05 gas 12 09 05 AURORA at 12 14 05_Book2_Electric Rev Req Model (2009 GRC) Revised 01-18-2010" xfId="1204"/>
    <cellStyle name="_Value Copy 11 30 05 gas 12 09 05 AURORA at 12 14 05_Book2_Electric Rev Req Model (2009 GRC) Revised 01-18-2010 2" xfId="5408"/>
    <cellStyle name="_Value Copy 11 30 05 gas 12 09 05 AURORA at 12 14 05_Book2_Electric Rev Req Model (2009 GRC) Revised 01-18-2010 2 2" xfId="5409"/>
    <cellStyle name="_Value Copy 11 30 05 gas 12 09 05 AURORA at 12 14 05_Book2_Electric Rev Req Model (2009 GRC) Revised 01-18-2010 3" xfId="5410"/>
    <cellStyle name="_Value Copy 11 30 05 gas 12 09 05 AURORA at 12 14 05_Book2_Final Order Electric EXHIBIT A-1" xfId="1205"/>
    <cellStyle name="_Value Copy 11 30 05 gas 12 09 05 AURORA at 12 14 05_Book2_Final Order Electric EXHIBIT A-1 2" xfId="5411"/>
    <cellStyle name="_Value Copy 11 30 05 gas 12 09 05 AURORA at 12 14 05_Book2_Final Order Electric EXHIBIT A-1 2 2" xfId="5412"/>
    <cellStyle name="_Value Copy 11 30 05 gas 12 09 05 AURORA at 12 14 05_Book2_Final Order Electric EXHIBIT A-1 3" xfId="5413"/>
    <cellStyle name="_Value Copy 11 30 05 gas 12 09 05 AURORA at 12 14 05_Book4" xfId="1206"/>
    <cellStyle name="_Value Copy 11 30 05 gas 12 09 05 AURORA at 12 14 05_Book4 2" xfId="5414"/>
    <cellStyle name="_Value Copy 11 30 05 gas 12 09 05 AURORA at 12 14 05_Book4 2 2" xfId="5415"/>
    <cellStyle name="_Value Copy 11 30 05 gas 12 09 05 AURORA at 12 14 05_Book4 3" xfId="5416"/>
    <cellStyle name="_Value Copy 11 30 05 gas 12 09 05 AURORA at 12 14 05_Book9" xfId="1207"/>
    <cellStyle name="_Value Copy 11 30 05 gas 12 09 05 AURORA at 12 14 05_Book9 2" xfId="5417"/>
    <cellStyle name="_Value Copy 11 30 05 gas 12 09 05 AURORA at 12 14 05_Book9 2 2" xfId="5418"/>
    <cellStyle name="_Value Copy 11 30 05 gas 12 09 05 AURORA at 12 14 05_Book9 3" xfId="5419"/>
    <cellStyle name="_Value Copy 11 30 05 gas 12 09 05 AURORA at 12 14 05_Direct Assignment Distribution Plant 2008" xfId="5420"/>
    <cellStyle name="_Value Copy 11 30 05 gas 12 09 05 AURORA at 12 14 05_Direct Assignment Distribution Plant 2008 2" xfId="5421"/>
    <cellStyle name="_Value Copy 11 30 05 gas 12 09 05 AURORA at 12 14 05_Direct Assignment Distribution Plant 2008 2 2" xfId="5422"/>
    <cellStyle name="_Value Copy 11 30 05 gas 12 09 05 AURORA at 12 14 05_Direct Assignment Distribution Plant 2008 2 2 2" xfId="5423"/>
    <cellStyle name="_Value Copy 11 30 05 gas 12 09 05 AURORA at 12 14 05_Direct Assignment Distribution Plant 2008 2 3" xfId="5424"/>
    <cellStyle name="_Value Copy 11 30 05 gas 12 09 05 AURORA at 12 14 05_Direct Assignment Distribution Plant 2008 2 3 2" xfId="5425"/>
    <cellStyle name="_Value Copy 11 30 05 gas 12 09 05 AURORA at 12 14 05_Direct Assignment Distribution Plant 2008 2 4" xfId="5426"/>
    <cellStyle name="_Value Copy 11 30 05 gas 12 09 05 AURORA at 12 14 05_Direct Assignment Distribution Plant 2008 2 4 2" xfId="5427"/>
    <cellStyle name="_Value Copy 11 30 05 gas 12 09 05 AURORA at 12 14 05_Direct Assignment Distribution Plant 2008 3" xfId="5428"/>
    <cellStyle name="_Value Copy 11 30 05 gas 12 09 05 AURORA at 12 14 05_Direct Assignment Distribution Plant 2008 3 2" xfId="5429"/>
    <cellStyle name="_Value Copy 11 30 05 gas 12 09 05 AURORA at 12 14 05_Direct Assignment Distribution Plant 2008 4" xfId="5430"/>
    <cellStyle name="_Value Copy 11 30 05 gas 12 09 05 AURORA at 12 14 05_Direct Assignment Distribution Plant 2008 4 2" xfId="5431"/>
    <cellStyle name="_Value Copy 11 30 05 gas 12 09 05 AURORA at 12 14 05_Direct Assignment Distribution Plant 2008 5" xfId="5432"/>
    <cellStyle name="_Value Copy 11 30 05 gas 12 09 05 AURORA at 12 14 05_Electric COS Inputs" xfId="5433"/>
    <cellStyle name="_Value Copy 11 30 05 gas 12 09 05 AURORA at 12 14 05_Electric COS Inputs 2" xfId="5434"/>
    <cellStyle name="_Value Copy 11 30 05 gas 12 09 05 AURORA at 12 14 05_Electric COS Inputs 2 2" xfId="5435"/>
    <cellStyle name="_Value Copy 11 30 05 gas 12 09 05 AURORA at 12 14 05_Electric COS Inputs 2 2 2" xfId="5436"/>
    <cellStyle name="_Value Copy 11 30 05 gas 12 09 05 AURORA at 12 14 05_Electric COS Inputs 2 3" xfId="5437"/>
    <cellStyle name="_Value Copy 11 30 05 gas 12 09 05 AURORA at 12 14 05_Electric COS Inputs 2 3 2" xfId="5438"/>
    <cellStyle name="_Value Copy 11 30 05 gas 12 09 05 AURORA at 12 14 05_Electric COS Inputs 2 4" xfId="5439"/>
    <cellStyle name="_Value Copy 11 30 05 gas 12 09 05 AURORA at 12 14 05_Electric COS Inputs 2 4 2" xfId="5440"/>
    <cellStyle name="_Value Copy 11 30 05 gas 12 09 05 AURORA at 12 14 05_Electric COS Inputs 3" xfId="5441"/>
    <cellStyle name="_Value Copy 11 30 05 gas 12 09 05 AURORA at 12 14 05_Electric COS Inputs 3 2" xfId="5442"/>
    <cellStyle name="_Value Copy 11 30 05 gas 12 09 05 AURORA at 12 14 05_Electric COS Inputs 4" xfId="5443"/>
    <cellStyle name="_Value Copy 11 30 05 gas 12 09 05 AURORA at 12 14 05_Electric COS Inputs 4 2" xfId="5444"/>
    <cellStyle name="_Value Copy 11 30 05 gas 12 09 05 AURORA at 12 14 05_Electric COS Inputs 5" xfId="5445"/>
    <cellStyle name="_Value Copy 11 30 05 gas 12 09 05 AURORA at 12 14 05_Electric Rate Spread and Rate Design 3.23.09" xfId="5446"/>
    <cellStyle name="_Value Copy 11 30 05 gas 12 09 05 AURORA at 12 14 05_Electric Rate Spread and Rate Design 3.23.09 2" xfId="5447"/>
    <cellStyle name="_Value Copy 11 30 05 gas 12 09 05 AURORA at 12 14 05_Electric Rate Spread and Rate Design 3.23.09 2 2" xfId="5448"/>
    <cellStyle name="_Value Copy 11 30 05 gas 12 09 05 AURORA at 12 14 05_Electric Rate Spread and Rate Design 3.23.09 2 2 2" xfId="5449"/>
    <cellStyle name="_Value Copy 11 30 05 gas 12 09 05 AURORA at 12 14 05_Electric Rate Spread and Rate Design 3.23.09 2 3" xfId="5450"/>
    <cellStyle name="_Value Copy 11 30 05 gas 12 09 05 AURORA at 12 14 05_Electric Rate Spread and Rate Design 3.23.09 2 3 2" xfId="5451"/>
    <cellStyle name="_Value Copy 11 30 05 gas 12 09 05 AURORA at 12 14 05_Electric Rate Spread and Rate Design 3.23.09 2 4" xfId="5452"/>
    <cellStyle name="_Value Copy 11 30 05 gas 12 09 05 AURORA at 12 14 05_Electric Rate Spread and Rate Design 3.23.09 2 4 2" xfId="5453"/>
    <cellStyle name="_Value Copy 11 30 05 gas 12 09 05 AURORA at 12 14 05_Electric Rate Spread and Rate Design 3.23.09 3" xfId="5454"/>
    <cellStyle name="_Value Copy 11 30 05 gas 12 09 05 AURORA at 12 14 05_Electric Rate Spread and Rate Design 3.23.09 3 2" xfId="5455"/>
    <cellStyle name="_Value Copy 11 30 05 gas 12 09 05 AURORA at 12 14 05_Electric Rate Spread and Rate Design 3.23.09 4" xfId="5456"/>
    <cellStyle name="_Value Copy 11 30 05 gas 12 09 05 AURORA at 12 14 05_Electric Rate Spread and Rate Design 3.23.09 4 2" xfId="5457"/>
    <cellStyle name="_Value Copy 11 30 05 gas 12 09 05 AURORA at 12 14 05_Electric Rate Spread and Rate Design 3.23.09 5" xfId="5458"/>
    <cellStyle name="_Value Copy 11 30 05 gas 12 09 05 AURORA at 12 14 05_Exhibit D fr R Gho 12-31-08" xfId="5459"/>
    <cellStyle name="_Value Copy 11 30 05 gas 12 09 05 AURORA at 12 14 05_Exhibit D fr R Gho 12-31-08 2" xfId="5460"/>
    <cellStyle name="_Value Copy 11 30 05 gas 12 09 05 AURORA at 12 14 05_Exhibit D fr R Gho 12-31-08 v2" xfId="5461"/>
    <cellStyle name="_Value Copy 11 30 05 gas 12 09 05 AURORA at 12 14 05_Exhibit D fr R Gho 12-31-08 v2 2" xfId="5462"/>
    <cellStyle name="_Value Copy 11 30 05 gas 12 09 05 AURORA at 12 14 05_Exhibit D fr R Gho 12-31-08 v2_NIM Summary" xfId="5463"/>
    <cellStyle name="_Value Copy 11 30 05 gas 12 09 05 AURORA at 12 14 05_Exhibit D fr R Gho 12-31-08 v2_NIM Summary 2" xfId="5464"/>
    <cellStyle name="_Value Copy 11 30 05 gas 12 09 05 AURORA at 12 14 05_Exhibit D fr R Gho 12-31-08_NIM Summary" xfId="5465"/>
    <cellStyle name="_Value Copy 11 30 05 gas 12 09 05 AURORA at 12 14 05_Exhibit D fr R Gho 12-31-08_NIM Summary 2" xfId="5466"/>
    <cellStyle name="_Value Copy 11 30 05 gas 12 09 05 AURORA at 12 14 05_Hopkins Ridge Prepaid Tran - Interest Earned RY 12ME Feb  '11" xfId="5467"/>
    <cellStyle name="_Value Copy 11 30 05 gas 12 09 05 AURORA at 12 14 05_Hopkins Ridge Prepaid Tran - Interest Earned RY 12ME Feb  '11 2" xfId="5468"/>
    <cellStyle name="_Value Copy 11 30 05 gas 12 09 05 AURORA at 12 14 05_Hopkins Ridge Prepaid Tran - Interest Earned RY 12ME Feb  '11_NIM Summary" xfId="5469"/>
    <cellStyle name="_Value Copy 11 30 05 gas 12 09 05 AURORA at 12 14 05_Hopkins Ridge Prepaid Tran - Interest Earned RY 12ME Feb  '11_NIM Summary 2" xfId="5470"/>
    <cellStyle name="_Value Copy 11 30 05 gas 12 09 05 AURORA at 12 14 05_Hopkins Ridge Prepaid Tran - Interest Earned RY 12ME Feb  '11_Transmission Workbook for May BOD" xfId="5471"/>
    <cellStyle name="_Value Copy 11 30 05 gas 12 09 05 AURORA at 12 14 05_Hopkins Ridge Prepaid Tran - Interest Earned RY 12ME Feb  '11_Transmission Workbook for May BOD 2" xfId="5472"/>
    <cellStyle name="_Value Copy 11 30 05 gas 12 09 05 AURORA at 12 14 05_INPUTS" xfId="5473"/>
    <cellStyle name="_Value Copy 11 30 05 gas 12 09 05 AURORA at 12 14 05_INPUTS 2" xfId="5474"/>
    <cellStyle name="_Value Copy 11 30 05 gas 12 09 05 AURORA at 12 14 05_INPUTS 2 2" xfId="5475"/>
    <cellStyle name="_Value Copy 11 30 05 gas 12 09 05 AURORA at 12 14 05_INPUTS 2 2 2" xfId="5476"/>
    <cellStyle name="_Value Copy 11 30 05 gas 12 09 05 AURORA at 12 14 05_INPUTS 2 3" xfId="5477"/>
    <cellStyle name="_Value Copy 11 30 05 gas 12 09 05 AURORA at 12 14 05_INPUTS 2 3 2" xfId="5478"/>
    <cellStyle name="_Value Copy 11 30 05 gas 12 09 05 AURORA at 12 14 05_INPUTS 2 4" xfId="5479"/>
    <cellStyle name="_Value Copy 11 30 05 gas 12 09 05 AURORA at 12 14 05_INPUTS 2 4 2" xfId="5480"/>
    <cellStyle name="_Value Copy 11 30 05 gas 12 09 05 AURORA at 12 14 05_INPUTS 3" xfId="5481"/>
    <cellStyle name="_Value Copy 11 30 05 gas 12 09 05 AURORA at 12 14 05_INPUTS 3 2" xfId="5482"/>
    <cellStyle name="_Value Copy 11 30 05 gas 12 09 05 AURORA at 12 14 05_INPUTS 4" xfId="5483"/>
    <cellStyle name="_Value Copy 11 30 05 gas 12 09 05 AURORA at 12 14 05_INPUTS 4 2" xfId="5484"/>
    <cellStyle name="_Value Copy 11 30 05 gas 12 09 05 AURORA at 12 14 05_INPUTS 5" xfId="5485"/>
    <cellStyle name="_Value Copy 11 30 05 gas 12 09 05 AURORA at 12 14 05_Leased Transformer &amp; Substation Plant &amp; Rev 12-2009" xfId="5486"/>
    <cellStyle name="_Value Copy 11 30 05 gas 12 09 05 AURORA at 12 14 05_Leased Transformer &amp; Substation Plant &amp; Rev 12-2009 2" xfId="5487"/>
    <cellStyle name="_Value Copy 11 30 05 gas 12 09 05 AURORA at 12 14 05_Leased Transformer &amp; Substation Plant &amp; Rev 12-2009 2 2" xfId="5488"/>
    <cellStyle name="_Value Copy 11 30 05 gas 12 09 05 AURORA at 12 14 05_Leased Transformer &amp; Substation Plant &amp; Rev 12-2009 2 2 2" xfId="5489"/>
    <cellStyle name="_Value Copy 11 30 05 gas 12 09 05 AURORA at 12 14 05_Leased Transformer &amp; Substation Plant &amp; Rev 12-2009 2 3" xfId="5490"/>
    <cellStyle name="_Value Copy 11 30 05 gas 12 09 05 AURORA at 12 14 05_Leased Transformer &amp; Substation Plant &amp; Rev 12-2009 2 3 2" xfId="5491"/>
    <cellStyle name="_Value Copy 11 30 05 gas 12 09 05 AURORA at 12 14 05_Leased Transformer &amp; Substation Plant &amp; Rev 12-2009 2 4" xfId="5492"/>
    <cellStyle name="_Value Copy 11 30 05 gas 12 09 05 AURORA at 12 14 05_Leased Transformer &amp; Substation Plant &amp; Rev 12-2009 2 4 2" xfId="5493"/>
    <cellStyle name="_Value Copy 11 30 05 gas 12 09 05 AURORA at 12 14 05_Leased Transformer &amp; Substation Plant &amp; Rev 12-2009 3" xfId="5494"/>
    <cellStyle name="_Value Copy 11 30 05 gas 12 09 05 AURORA at 12 14 05_Leased Transformer &amp; Substation Plant &amp; Rev 12-2009 3 2" xfId="5495"/>
    <cellStyle name="_Value Copy 11 30 05 gas 12 09 05 AURORA at 12 14 05_Leased Transformer &amp; Substation Plant &amp; Rev 12-2009 4" xfId="5496"/>
    <cellStyle name="_Value Copy 11 30 05 gas 12 09 05 AURORA at 12 14 05_Leased Transformer &amp; Substation Plant &amp; Rev 12-2009 4 2" xfId="5497"/>
    <cellStyle name="_Value Copy 11 30 05 gas 12 09 05 AURORA at 12 14 05_Leased Transformer &amp; Substation Plant &amp; Rev 12-2009 5" xfId="5498"/>
    <cellStyle name="_Value Copy 11 30 05 gas 12 09 05 AURORA at 12 14 05_NIM Summary" xfId="5499"/>
    <cellStyle name="_Value Copy 11 30 05 gas 12 09 05 AURORA at 12 14 05_NIM Summary 09GRC" xfId="5500"/>
    <cellStyle name="_Value Copy 11 30 05 gas 12 09 05 AURORA at 12 14 05_NIM Summary 09GRC 2" xfId="5501"/>
    <cellStyle name="_Value Copy 11 30 05 gas 12 09 05 AURORA at 12 14 05_NIM Summary 2" xfId="5502"/>
    <cellStyle name="_Value Copy 11 30 05 gas 12 09 05 AURORA at 12 14 05_NIM Summary 3" xfId="5503"/>
    <cellStyle name="_Value Copy 11 30 05 gas 12 09 05 AURORA at 12 14 05_NIM Summary 4" xfId="5504"/>
    <cellStyle name="_Value Copy 11 30 05 gas 12 09 05 AURORA at 12 14 05_NIM Summary 5" xfId="5505"/>
    <cellStyle name="_Value Copy 11 30 05 gas 12 09 05 AURORA at 12 14 05_NIM Summary 6" xfId="5506"/>
    <cellStyle name="_Value Copy 11 30 05 gas 12 09 05 AURORA at 12 14 05_NIM Summary 7" xfId="5507"/>
    <cellStyle name="_Value Copy 11 30 05 gas 12 09 05 AURORA at 12 14 05_NIM Summary 8" xfId="5508"/>
    <cellStyle name="_Value Copy 11 30 05 gas 12 09 05 AURORA at 12 14 05_NIM Summary 9" xfId="5509"/>
    <cellStyle name="_Value Copy 11 30 05 gas 12 09 05 AURORA at 12 14 05_PCA 7 - Exhibit D update 11_30_08 (2)" xfId="5510"/>
    <cellStyle name="_Value Copy 11 30 05 gas 12 09 05 AURORA at 12 14 05_PCA 7 - Exhibit D update 11_30_08 (2) 2" xfId="5511"/>
    <cellStyle name="_Value Copy 11 30 05 gas 12 09 05 AURORA at 12 14 05_PCA 7 - Exhibit D update 11_30_08 (2) 2 2" xfId="5512"/>
    <cellStyle name="_Value Copy 11 30 05 gas 12 09 05 AURORA at 12 14 05_PCA 7 - Exhibit D update 11_30_08 (2) 3" xfId="5513"/>
    <cellStyle name="_Value Copy 11 30 05 gas 12 09 05 AURORA at 12 14 05_PCA 7 - Exhibit D update 11_30_08 (2)_NIM Summary" xfId="5514"/>
    <cellStyle name="_Value Copy 11 30 05 gas 12 09 05 AURORA at 12 14 05_PCA 7 - Exhibit D update 11_30_08 (2)_NIM Summary 2" xfId="5515"/>
    <cellStyle name="_Value Copy 11 30 05 gas 12 09 05 AURORA at 12 14 05_PCA 9 -  Exhibit D April 2010 (3)" xfId="5516"/>
    <cellStyle name="_Value Copy 11 30 05 gas 12 09 05 AURORA at 12 14 05_PCA 9 -  Exhibit D April 2010 (3) 2" xfId="5517"/>
    <cellStyle name="_Value Copy 11 30 05 gas 12 09 05 AURORA at 12 14 05_Power Costs - Comparison bx Rbtl-Staff-Jt-PC" xfId="1208"/>
    <cellStyle name="_Value Copy 11 30 05 gas 12 09 05 AURORA at 12 14 05_Power Costs - Comparison bx Rbtl-Staff-Jt-PC 2" xfId="5518"/>
    <cellStyle name="_Value Copy 11 30 05 gas 12 09 05 AURORA at 12 14 05_Power Costs - Comparison bx Rbtl-Staff-Jt-PC 2 2" xfId="5519"/>
    <cellStyle name="_Value Copy 11 30 05 gas 12 09 05 AURORA at 12 14 05_Power Costs - Comparison bx Rbtl-Staff-Jt-PC 3" xfId="5520"/>
    <cellStyle name="_Value Copy 11 30 05 gas 12 09 05 AURORA at 12 14 05_Power Costs - Comparison bx Rbtl-Staff-Jt-PC_Adj Bench DR 3 for Initial Briefs (Electric)" xfId="1209"/>
    <cellStyle name="_Value Copy 11 30 05 gas 12 09 05 AURORA at 12 14 05_Power Costs - Comparison bx Rbtl-Staff-Jt-PC_Adj Bench DR 3 for Initial Briefs (Electric) 2" xfId="5521"/>
    <cellStyle name="_Value Copy 11 30 05 gas 12 09 05 AURORA at 12 14 05_Power Costs - Comparison bx Rbtl-Staff-Jt-PC_Adj Bench DR 3 for Initial Briefs (Electric) 2 2" xfId="5522"/>
    <cellStyle name="_Value Copy 11 30 05 gas 12 09 05 AURORA at 12 14 05_Power Costs - Comparison bx Rbtl-Staff-Jt-PC_Adj Bench DR 3 for Initial Briefs (Electric) 3" xfId="5523"/>
    <cellStyle name="_Value Copy 11 30 05 gas 12 09 05 AURORA at 12 14 05_Power Costs - Comparison bx Rbtl-Staff-Jt-PC_Electric Rev Req Model (2009 GRC) Rebuttal" xfId="1210"/>
    <cellStyle name="_Value Copy 11 30 05 gas 12 09 05 AURORA at 12 14 05_Power Costs - Comparison bx Rbtl-Staff-Jt-PC_Electric Rev Req Model (2009 GRC) Rebuttal 2" xfId="5524"/>
    <cellStyle name="_Value Copy 11 30 05 gas 12 09 05 AURORA at 12 14 05_Power Costs - Comparison bx Rbtl-Staff-Jt-PC_Electric Rev Req Model (2009 GRC) Rebuttal 2 2" xfId="5525"/>
    <cellStyle name="_Value Copy 11 30 05 gas 12 09 05 AURORA at 12 14 05_Power Costs - Comparison bx Rbtl-Staff-Jt-PC_Electric Rev Req Model (2009 GRC) Rebuttal 3" xfId="5526"/>
    <cellStyle name="_Value Copy 11 30 05 gas 12 09 05 AURORA at 12 14 05_Power Costs - Comparison bx Rbtl-Staff-Jt-PC_Electric Rev Req Model (2009 GRC) Rebuttal REmoval of New  WH Solar AdjustMI" xfId="1211"/>
    <cellStyle name="_Value Copy 11 30 05 gas 12 09 05 AURORA at 12 14 05_Power Costs - Comparison bx Rbtl-Staff-Jt-PC_Electric Rev Req Model (2009 GRC) Rebuttal REmoval of New  WH Solar AdjustMI 2" xfId="5527"/>
    <cellStyle name="_Value Copy 11 30 05 gas 12 09 05 AURORA at 12 14 05_Power Costs - Comparison bx Rbtl-Staff-Jt-PC_Electric Rev Req Model (2009 GRC) Rebuttal REmoval of New  WH Solar AdjustMI 2 2" xfId="5528"/>
    <cellStyle name="_Value Copy 11 30 05 gas 12 09 05 AURORA at 12 14 05_Power Costs - Comparison bx Rbtl-Staff-Jt-PC_Electric Rev Req Model (2009 GRC) Rebuttal REmoval of New  WH Solar AdjustMI 3" xfId="5529"/>
    <cellStyle name="_Value Copy 11 30 05 gas 12 09 05 AURORA at 12 14 05_Power Costs - Comparison bx Rbtl-Staff-Jt-PC_Electric Rev Req Model (2009 GRC) Revised 01-18-2010" xfId="1212"/>
    <cellStyle name="_Value Copy 11 30 05 gas 12 09 05 AURORA at 12 14 05_Power Costs - Comparison bx Rbtl-Staff-Jt-PC_Electric Rev Req Model (2009 GRC) Revised 01-18-2010 2" xfId="5530"/>
    <cellStyle name="_Value Copy 11 30 05 gas 12 09 05 AURORA at 12 14 05_Power Costs - Comparison bx Rbtl-Staff-Jt-PC_Electric Rev Req Model (2009 GRC) Revised 01-18-2010 2 2" xfId="5531"/>
    <cellStyle name="_Value Copy 11 30 05 gas 12 09 05 AURORA at 12 14 05_Power Costs - Comparison bx Rbtl-Staff-Jt-PC_Electric Rev Req Model (2009 GRC) Revised 01-18-2010 3" xfId="5532"/>
    <cellStyle name="_Value Copy 11 30 05 gas 12 09 05 AURORA at 12 14 05_Power Costs - Comparison bx Rbtl-Staff-Jt-PC_Final Order Electric EXHIBIT A-1" xfId="1213"/>
    <cellStyle name="_Value Copy 11 30 05 gas 12 09 05 AURORA at 12 14 05_Power Costs - Comparison bx Rbtl-Staff-Jt-PC_Final Order Electric EXHIBIT A-1 2" xfId="5533"/>
    <cellStyle name="_Value Copy 11 30 05 gas 12 09 05 AURORA at 12 14 05_Power Costs - Comparison bx Rbtl-Staff-Jt-PC_Final Order Electric EXHIBIT A-1 2 2" xfId="5534"/>
    <cellStyle name="_Value Copy 11 30 05 gas 12 09 05 AURORA at 12 14 05_Power Costs - Comparison bx Rbtl-Staff-Jt-PC_Final Order Electric EXHIBIT A-1 3" xfId="5535"/>
    <cellStyle name="_Value Copy 11 30 05 gas 12 09 05 AURORA at 12 14 05_Production Adj 4.37" xfId="5536"/>
    <cellStyle name="_Value Copy 11 30 05 gas 12 09 05 AURORA at 12 14 05_Production Adj 4.37 2" xfId="5537"/>
    <cellStyle name="_Value Copy 11 30 05 gas 12 09 05 AURORA at 12 14 05_Production Adj 4.37 2 2" xfId="5538"/>
    <cellStyle name="_Value Copy 11 30 05 gas 12 09 05 AURORA at 12 14 05_Production Adj 4.37 3" xfId="5539"/>
    <cellStyle name="_Value Copy 11 30 05 gas 12 09 05 AURORA at 12 14 05_Purchased Power Adj 4.03" xfId="5540"/>
    <cellStyle name="_Value Copy 11 30 05 gas 12 09 05 AURORA at 12 14 05_Purchased Power Adj 4.03 2" xfId="5541"/>
    <cellStyle name="_Value Copy 11 30 05 gas 12 09 05 AURORA at 12 14 05_Purchased Power Adj 4.03 2 2" xfId="5542"/>
    <cellStyle name="_Value Copy 11 30 05 gas 12 09 05 AURORA at 12 14 05_Purchased Power Adj 4.03 3" xfId="5543"/>
    <cellStyle name="_Value Copy 11 30 05 gas 12 09 05 AURORA at 12 14 05_Rate Design Sch 24" xfId="5544"/>
    <cellStyle name="_Value Copy 11 30 05 gas 12 09 05 AURORA at 12 14 05_Rate Design Sch 24 2" xfId="5545"/>
    <cellStyle name="_Value Copy 11 30 05 gas 12 09 05 AURORA at 12 14 05_Rate Design Sch 25" xfId="5546"/>
    <cellStyle name="_Value Copy 11 30 05 gas 12 09 05 AURORA at 12 14 05_Rate Design Sch 25 2" xfId="5547"/>
    <cellStyle name="_Value Copy 11 30 05 gas 12 09 05 AURORA at 12 14 05_Rate Design Sch 25 2 2" xfId="5548"/>
    <cellStyle name="_Value Copy 11 30 05 gas 12 09 05 AURORA at 12 14 05_Rate Design Sch 25 3" xfId="5549"/>
    <cellStyle name="_Value Copy 11 30 05 gas 12 09 05 AURORA at 12 14 05_Rate Design Sch 26" xfId="5550"/>
    <cellStyle name="_Value Copy 11 30 05 gas 12 09 05 AURORA at 12 14 05_Rate Design Sch 26 2" xfId="5551"/>
    <cellStyle name="_Value Copy 11 30 05 gas 12 09 05 AURORA at 12 14 05_Rate Design Sch 26 2 2" xfId="5552"/>
    <cellStyle name="_Value Copy 11 30 05 gas 12 09 05 AURORA at 12 14 05_Rate Design Sch 26 3" xfId="5553"/>
    <cellStyle name="_Value Copy 11 30 05 gas 12 09 05 AURORA at 12 14 05_Rate Design Sch 31" xfId="5554"/>
    <cellStyle name="_Value Copy 11 30 05 gas 12 09 05 AURORA at 12 14 05_Rate Design Sch 31 2" xfId="5555"/>
    <cellStyle name="_Value Copy 11 30 05 gas 12 09 05 AURORA at 12 14 05_Rate Design Sch 31 2 2" xfId="5556"/>
    <cellStyle name="_Value Copy 11 30 05 gas 12 09 05 AURORA at 12 14 05_Rate Design Sch 31 3" xfId="5557"/>
    <cellStyle name="_Value Copy 11 30 05 gas 12 09 05 AURORA at 12 14 05_Rate Design Sch 43" xfId="5558"/>
    <cellStyle name="_Value Copy 11 30 05 gas 12 09 05 AURORA at 12 14 05_Rate Design Sch 43 2" xfId="5559"/>
    <cellStyle name="_Value Copy 11 30 05 gas 12 09 05 AURORA at 12 14 05_Rate Design Sch 43 2 2" xfId="5560"/>
    <cellStyle name="_Value Copy 11 30 05 gas 12 09 05 AURORA at 12 14 05_Rate Design Sch 43 3" xfId="5561"/>
    <cellStyle name="_Value Copy 11 30 05 gas 12 09 05 AURORA at 12 14 05_Rate Design Sch 448-449" xfId="5562"/>
    <cellStyle name="_Value Copy 11 30 05 gas 12 09 05 AURORA at 12 14 05_Rate Design Sch 448-449 2" xfId="5563"/>
    <cellStyle name="_Value Copy 11 30 05 gas 12 09 05 AURORA at 12 14 05_Rate Design Sch 46" xfId="5564"/>
    <cellStyle name="_Value Copy 11 30 05 gas 12 09 05 AURORA at 12 14 05_Rate Design Sch 46 2" xfId="5565"/>
    <cellStyle name="_Value Copy 11 30 05 gas 12 09 05 AURORA at 12 14 05_Rate Design Sch 46 2 2" xfId="5566"/>
    <cellStyle name="_Value Copy 11 30 05 gas 12 09 05 AURORA at 12 14 05_Rate Design Sch 46 3" xfId="5567"/>
    <cellStyle name="_Value Copy 11 30 05 gas 12 09 05 AURORA at 12 14 05_Rate Spread" xfId="5568"/>
    <cellStyle name="_Value Copy 11 30 05 gas 12 09 05 AURORA at 12 14 05_Rate Spread 2" xfId="5569"/>
    <cellStyle name="_Value Copy 11 30 05 gas 12 09 05 AURORA at 12 14 05_Rate Spread 2 2" xfId="5570"/>
    <cellStyle name="_Value Copy 11 30 05 gas 12 09 05 AURORA at 12 14 05_Rate Spread 3" xfId="5571"/>
    <cellStyle name="_Value Copy 11 30 05 gas 12 09 05 AURORA at 12 14 05_Rebuttal Power Costs" xfId="1214"/>
    <cellStyle name="_Value Copy 11 30 05 gas 12 09 05 AURORA at 12 14 05_Rebuttal Power Costs 2" xfId="5572"/>
    <cellStyle name="_Value Copy 11 30 05 gas 12 09 05 AURORA at 12 14 05_Rebuttal Power Costs 2 2" xfId="5573"/>
    <cellStyle name="_Value Copy 11 30 05 gas 12 09 05 AURORA at 12 14 05_Rebuttal Power Costs 3" xfId="5574"/>
    <cellStyle name="_Value Copy 11 30 05 gas 12 09 05 AURORA at 12 14 05_Rebuttal Power Costs_Adj Bench DR 3 for Initial Briefs (Electric)" xfId="1215"/>
    <cellStyle name="_Value Copy 11 30 05 gas 12 09 05 AURORA at 12 14 05_Rebuttal Power Costs_Adj Bench DR 3 for Initial Briefs (Electric) 2" xfId="5575"/>
    <cellStyle name="_Value Copy 11 30 05 gas 12 09 05 AURORA at 12 14 05_Rebuttal Power Costs_Adj Bench DR 3 for Initial Briefs (Electric) 2 2" xfId="5576"/>
    <cellStyle name="_Value Copy 11 30 05 gas 12 09 05 AURORA at 12 14 05_Rebuttal Power Costs_Adj Bench DR 3 for Initial Briefs (Electric) 3" xfId="5577"/>
    <cellStyle name="_Value Copy 11 30 05 gas 12 09 05 AURORA at 12 14 05_Rebuttal Power Costs_Electric Rev Req Model (2009 GRC) Rebuttal" xfId="1216"/>
    <cellStyle name="_Value Copy 11 30 05 gas 12 09 05 AURORA at 12 14 05_Rebuttal Power Costs_Electric Rev Req Model (2009 GRC) Rebuttal 2" xfId="5578"/>
    <cellStyle name="_Value Copy 11 30 05 gas 12 09 05 AURORA at 12 14 05_Rebuttal Power Costs_Electric Rev Req Model (2009 GRC) Rebuttal 2 2" xfId="5579"/>
    <cellStyle name="_Value Copy 11 30 05 gas 12 09 05 AURORA at 12 14 05_Rebuttal Power Costs_Electric Rev Req Model (2009 GRC) Rebuttal 3" xfId="5580"/>
    <cellStyle name="_Value Copy 11 30 05 gas 12 09 05 AURORA at 12 14 05_Rebuttal Power Costs_Electric Rev Req Model (2009 GRC) Rebuttal REmoval of New  WH Solar AdjustMI" xfId="1217"/>
    <cellStyle name="_Value Copy 11 30 05 gas 12 09 05 AURORA at 12 14 05_Rebuttal Power Costs_Electric Rev Req Model (2009 GRC) Rebuttal REmoval of New  WH Solar AdjustMI 2" xfId="5581"/>
    <cellStyle name="_Value Copy 11 30 05 gas 12 09 05 AURORA at 12 14 05_Rebuttal Power Costs_Electric Rev Req Model (2009 GRC) Rebuttal REmoval of New  WH Solar AdjustMI 2 2" xfId="5582"/>
    <cellStyle name="_Value Copy 11 30 05 gas 12 09 05 AURORA at 12 14 05_Rebuttal Power Costs_Electric Rev Req Model (2009 GRC) Rebuttal REmoval of New  WH Solar AdjustMI 3" xfId="5583"/>
    <cellStyle name="_Value Copy 11 30 05 gas 12 09 05 AURORA at 12 14 05_Rebuttal Power Costs_Electric Rev Req Model (2009 GRC) Revised 01-18-2010" xfId="1218"/>
    <cellStyle name="_Value Copy 11 30 05 gas 12 09 05 AURORA at 12 14 05_Rebuttal Power Costs_Electric Rev Req Model (2009 GRC) Revised 01-18-2010 2" xfId="5584"/>
    <cellStyle name="_Value Copy 11 30 05 gas 12 09 05 AURORA at 12 14 05_Rebuttal Power Costs_Electric Rev Req Model (2009 GRC) Revised 01-18-2010 2 2" xfId="5585"/>
    <cellStyle name="_Value Copy 11 30 05 gas 12 09 05 AURORA at 12 14 05_Rebuttal Power Costs_Electric Rev Req Model (2009 GRC) Revised 01-18-2010 3" xfId="5586"/>
    <cellStyle name="_Value Copy 11 30 05 gas 12 09 05 AURORA at 12 14 05_Rebuttal Power Costs_Final Order Electric EXHIBIT A-1" xfId="1219"/>
    <cellStyle name="_Value Copy 11 30 05 gas 12 09 05 AURORA at 12 14 05_Rebuttal Power Costs_Final Order Electric EXHIBIT A-1 2" xfId="5587"/>
    <cellStyle name="_Value Copy 11 30 05 gas 12 09 05 AURORA at 12 14 05_Rebuttal Power Costs_Final Order Electric EXHIBIT A-1 2 2" xfId="5588"/>
    <cellStyle name="_Value Copy 11 30 05 gas 12 09 05 AURORA at 12 14 05_Rebuttal Power Costs_Final Order Electric EXHIBIT A-1 3" xfId="5589"/>
    <cellStyle name="_Value Copy 11 30 05 gas 12 09 05 AURORA at 12 14 05_ROR 5.02" xfId="5590"/>
    <cellStyle name="_Value Copy 11 30 05 gas 12 09 05 AURORA at 12 14 05_ROR 5.02 2" xfId="5591"/>
    <cellStyle name="_Value Copy 11 30 05 gas 12 09 05 AURORA at 12 14 05_ROR 5.02 2 2" xfId="5592"/>
    <cellStyle name="_Value Copy 11 30 05 gas 12 09 05 AURORA at 12 14 05_ROR 5.02 3" xfId="5593"/>
    <cellStyle name="_Value Copy 11 30 05 gas 12 09 05 AURORA at 12 14 05_Sch 40 Feeder OH 2008" xfId="5594"/>
    <cellStyle name="_Value Copy 11 30 05 gas 12 09 05 AURORA at 12 14 05_Sch 40 Feeder OH 2008 2" xfId="5595"/>
    <cellStyle name="_Value Copy 11 30 05 gas 12 09 05 AURORA at 12 14 05_Sch 40 Feeder OH 2008 2 2" xfId="5596"/>
    <cellStyle name="_Value Copy 11 30 05 gas 12 09 05 AURORA at 12 14 05_Sch 40 Feeder OH 2008 3" xfId="5597"/>
    <cellStyle name="_Value Copy 11 30 05 gas 12 09 05 AURORA at 12 14 05_Sch 40 Interim Energy Rates " xfId="5598"/>
    <cellStyle name="_Value Copy 11 30 05 gas 12 09 05 AURORA at 12 14 05_Sch 40 Interim Energy Rates  2" xfId="5599"/>
    <cellStyle name="_Value Copy 11 30 05 gas 12 09 05 AURORA at 12 14 05_Sch 40 Interim Energy Rates  2 2" xfId="5600"/>
    <cellStyle name="_Value Copy 11 30 05 gas 12 09 05 AURORA at 12 14 05_Sch 40 Interim Energy Rates  3" xfId="5601"/>
    <cellStyle name="_Value Copy 11 30 05 gas 12 09 05 AURORA at 12 14 05_Sch 40 Substation A&amp;G 2008" xfId="5602"/>
    <cellStyle name="_Value Copy 11 30 05 gas 12 09 05 AURORA at 12 14 05_Sch 40 Substation A&amp;G 2008 2" xfId="5603"/>
    <cellStyle name="_Value Copy 11 30 05 gas 12 09 05 AURORA at 12 14 05_Sch 40 Substation A&amp;G 2008 2 2" xfId="5604"/>
    <cellStyle name="_Value Copy 11 30 05 gas 12 09 05 AURORA at 12 14 05_Sch 40 Substation A&amp;G 2008 3" xfId="5605"/>
    <cellStyle name="_Value Copy 11 30 05 gas 12 09 05 AURORA at 12 14 05_Sch 40 Substation O&amp;M 2008" xfId="5606"/>
    <cellStyle name="_Value Copy 11 30 05 gas 12 09 05 AURORA at 12 14 05_Sch 40 Substation O&amp;M 2008 2" xfId="5607"/>
    <cellStyle name="_Value Copy 11 30 05 gas 12 09 05 AURORA at 12 14 05_Sch 40 Substation O&amp;M 2008 2 2" xfId="5608"/>
    <cellStyle name="_Value Copy 11 30 05 gas 12 09 05 AURORA at 12 14 05_Sch 40 Substation O&amp;M 2008 3" xfId="5609"/>
    <cellStyle name="_Value Copy 11 30 05 gas 12 09 05 AURORA at 12 14 05_Subs 2008" xfId="5610"/>
    <cellStyle name="_Value Copy 11 30 05 gas 12 09 05 AURORA at 12 14 05_Subs 2008 2" xfId="5611"/>
    <cellStyle name="_Value Copy 11 30 05 gas 12 09 05 AURORA at 12 14 05_Subs 2008 2 2" xfId="5612"/>
    <cellStyle name="_Value Copy 11 30 05 gas 12 09 05 AURORA at 12 14 05_Subs 2008 3" xfId="5613"/>
    <cellStyle name="_Value Copy 11 30 05 gas 12 09 05 AURORA at 12 14 05_Transmission Workbook for May BOD" xfId="5614"/>
    <cellStyle name="_Value Copy 11 30 05 gas 12 09 05 AURORA at 12 14 05_Transmission Workbook for May BOD 2" xfId="5615"/>
    <cellStyle name="_Value Copy 11 30 05 gas 12 09 05 AURORA at 12 14 05_Wind Integration 10GRC" xfId="5616"/>
    <cellStyle name="_Value Copy 11 30 05 gas 12 09 05 AURORA at 12 14 05_Wind Integration 10GRC 2" xfId="5617"/>
    <cellStyle name="_VC 6.15.06 update on 06GRC power costs.xls Chart 1" xfId="29"/>
    <cellStyle name="_VC 6.15.06 update on 06GRC power costs.xls Chart 1 2" xfId="1220"/>
    <cellStyle name="_VC 6.15.06 update on 06GRC power costs.xls Chart 1 2 2" xfId="5618"/>
    <cellStyle name="_VC 6.15.06 update on 06GRC power costs.xls Chart 1 2 2 2" xfId="5619"/>
    <cellStyle name="_VC 6.15.06 update on 06GRC power costs.xls Chart 1 2 3" xfId="5620"/>
    <cellStyle name="_VC 6.15.06 update on 06GRC power costs.xls Chart 1 3" xfId="5621"/>
    <cellStyle name="_VC 6.15.06 update on 06GRC power costs.xls Chart 1 3 2" xfId="5622"/>
    <cellStyle name="_VC 6.15.06 update on 06GRC power costs.xls Chart 1 3 2 2" xfId="5623"/>
    <cellStyle name="_VC 6.15.06 update on 06GRC power costs.xls Chart 1 3 3" xfId="5624"/>
    <cellStyle name="_VC 6.15.06 update on 06GRC power costs.xls Chart 1 3 3 2" xfId="5625"/>
    <cellStyle name="_VC 6.15.06 update on 06GRC power costs.xls Chart 1 3 4" xfId="5626"/>
    <cellStyle name="_VC 6.15.06 update on 06GRC power costs.xls Chart 1 3 4 2" xfId="5627"/>
    <cellStyle name="_VC 6.15.06 update on 06GRC power costs.xls Chart 1 4" xfId="5628"/>
    <cellStyle name="_VC 6.15.06 update on 06GRC power costs.xls Chart 1 4 2" xfId="5629"/>
    <cellStyle name="_VC 6.15.06 update on 06GRC power costs.xls Chart 1 5" xfId="5630"/>
    <cellStyle name="_VC 6.15.06 update on 06GRC power costs.xls Chart 1_04 07E Wild Horse Wind Expansion (C) (2)" xfId="1221"/>
    <cellStyle name="_VC 6.15.06 update on 06GRC power costs.xls Chart 1_04 07E Wild Horse Wind Expansion (C) (2) 2" xfId="5631"/>
    <cellStyle name="_VC 6.15.06 update on 06GRC power costs.xls Chart 1_04 07E Wild Horse Wind Expansion (C) (2) 2 2" xfId="5632"/>
    <cellStyle name="_VC 6.15.06 update on 06GRC power costs.xls Chart 1_04 07E Wild Horse Wind Expansion (C) (2) 3" xfId="5633"/>
    <cellStyle name="_VC 6.15.06 update on 06GRC power costs.xls Chart 1_04 07E Wild Horse Wind Expansion (C) (2)_Adj Bench DR 3 for Initial Briefs (Electric)" xfId="1222"/>
    <cellStyle name="_VC 6.15.06 update on 06GRC power costs.xls Chart 1_04 07E Wild Horse Wind Expansion (C) (2)_Adj Bench DR 3 for Initial Briefs (Electric) 2" xfId="5634"/>
    <cellStyle name="_VC 6.15.06 update on 06GRC power costs.xls Chart 1_04 07E Wild Horse Wind Expansion (C) (2)_Adj Bench DR 3 for Initial Briefs (Electric) 2 2" xfId="5635"/>
    <cellStyle name="_VC 6.15.06 update on 06GRC power costs.xls Chart 1_04 07E Wild Horse Wind Expansion (C) (2)_Adj Bench DR 3 for Initial Briefs (Electric) 3" xfId="5636"/>
    <cellStyle name="_VC 6.15.06 update on 06GRC power costs.xls Chart 1_04 07E Wild Horse Wind Expansion (C) (2)_Electric Rev Req Model (2009 GRC) " xfId="1223"/>
    <cellStyle name="_VC 6.15.06 update on 06GRC power costs.xls Chart 1_04 07E Wild Horse Wind Expansion (C) (2)_Electric Rev Req Model (2009 GRC)  2" xfId="5637"/>
    <cellStyle name="_VC 6.15.06 update on 06GRC power costs.xls Chart 1_04 07E Wild Horse Wind Expansion (C) (2)_Electric Rev Req Model (2009 GRC)  2 2" xfId="5638"/>
    <cellStyle name="_VC 6.15.06 update on 06GRC power costs.xls Chart 1_04 07E Wild Horse Wind Expansion (C) (2)_Electric Rev Req Model (2009 GRC)  3" xfId="5639"/>
    <cellStyle name="_VC 6.15.06 update on 06GRC power costs.xls Chart 1_04 07E Wild Horse Wind Expansion (C) (2)_Electric Rev Req Model (2009 GRC) Rebuttal" xfId="1224"/>
    <cellStyle name="_VC 6.15.06 update on 06GRC power costs.xls Chart 1_04 07E Wild Horse Wind Expansion (C) (2)_Electric Rev Req Model (2009 GRC) Rebuttal 2" xfId="5640"/>
    <cellStyle name="_VC 6.15.06 update on 06GRC power costs.xls Chart 1_04 07E Wild Horse Wind Expansion (C) (2)_Electric Rev Req Model (2009 GRC) Rebuttal 2 2" xfId="5641"/>
    <cellStyle name="_VC 6.15.06 update on 06GRC power costs.xls Chart 1_04 07E Wild Horse Wind Expansion (C) (2)_Electric Rev Req Model (2009 GRC) Rebuttal 3" xfId="5642"/>
    <cellStyle name="_VC 6.15.06 update on 06GRC power costs.xls Chart 1_04 07E Wild Horse Wind Expansion (C) (2)_Electric Rev Req Model (2009 GRC) Rebuttal REmoval of New  WH Solar AdjustMI" xfId="1225"/>
    <cellStyle name="_VC 6.15.06 update on 06GRC power costs.xls Chart 1_04 07E Wild Horse Wind Expansion (C) (2)_Electric Rev Req Model (2009 GRC) Rebuttal REmoval of New  WH Solar AdjustMI 2" xfId="5643"/>
    <cellStyle name="_VC 6.15.06 update on 06GRC power costs.xls Chart 1_04 07E Wild Horse Wind Expansion (C) (2)_Electric Rev Req Model (2009 GRC) Rebuttal REmoval of New  WH Solar AdjustMI 2 2" xfId="5644"/>
    <cellStyle name="_VC 6.15.06 update on 06GRC power costs.xls Chart 1_04 07E Wild Horse Wind Expansion (C) (2)_Electric Rev Req Model (2009 GRC) Rebuttal REmoval of New  WH Solar AdjustMI 3" xfId="5645"/>
    <cellStyle name="_VC 6.15.06 update on 06GRC power costs.xls Chart 1_04 07E Wild Horse Wind Expansion (C) (2)_Electric Rev Req Model (2009 GRC) Revised 01-18-2010" xfId="1226"/>
    <cellStyle name="_VC 6.15.06 update on 06GRC power costs.xls Chart 1_04 07E Wild Horse Wind Expansion (C) (2)_Electric Rev Req Model (2009 GRC) Revised 01-18-2010 2" xfId="5646"/>
    <cellStyle name="_VC 6.15.06 update on 06GRC power costs.xls Chart 1_04 07E Wild Horse Wind Expansion (C) (2)_Electric Rev Req Model (2009 GRC) Revised 01-18-2010 2 2" xfId="5647"/>
    <cellStyle name="_VC 6.15.06 update on 06GRC power costs.xls Chart 1_04 07E Wild Horse Wind Expansion (C) (2)_Electric Rev Req Model (2009 GRC) Revised 01-18-2010 3" xfId="5648"/>
    <cellStyle name="_VC 6.15.06 update on 06GRC power costs.xls Chart 1_04 07E Wild Horse Wind Expansion (C) (2)_Final Order Electric EXHIBIT A-1" xfId="1227"/>
    <cellStyle name="_VC 6.15.06 update on 06GRC power costs.xls Chart 1_04 07E Wild Horse Wind Expansion (C) (2)_Final Order Electric EXHIBIT A-1 2" xfId="5649"/>
    <cellStyle name="_VC 6.15.06 update on 06GRC power costs.xls Chart 1_04 07E Wild Horse Wind Expansion (C) (2)_Final Order Electric EXHIBIT A-1 2 2" xfId="5650"/>
    <cellStyle name="_VC 6.15.06 update on 06GRC power costs.xls Chart 1_04 07E Wild Horse Wind Expansion (C) (2)_Final Order Electric EXHIBIT A-1 3" xfId="5651"/>
    <cellStyle name="_VC 6.15.06 update on 06GRC power costs.xls Chart 1_04 07E Wild Horse Wind Expansion (C) (2)_TENASKA REGULATORY ASSET" xfId="1228"/>
    <cellStyle name="_VC 6.15.06 update on 06GRC power costs.xls Chart 1_04 07E Wild Horse Wind Expansion (C) (2)_TENASKA REGULATORY ASSET 2" xfId="5652"/>
    <cellStyle name="_VC 6.15.06 update on 06GRC power costs.xls Chart 1_04 07E Wild Horse Wind Expansion (C) (2)_TENASKA REGULATORY ASSET 2 2" xfId="5653"/>
    <cellStyle name="_VC 6.15.06 update on 06GRC power costs.xls Chart 1_04 07E Wild Horse Wind Expansion (C) (2)_TENASKA REGULATORY ASSET 3" xfId="5654"/>
    <cellStyle name="_VC 6.15.06 update on 06GRC power costs.xls Chart 1_16.37E Wild Horse Expansion DeferralRevwrkingfile SF" xfId="1229"/>
    <cellStyle name="_VC 6.15.06 update on 06GRC power costs.xls Chart 1_16.37E Wild Horse Expansion DeferralRevwrkingfile SF 2" xfId="5655"/>
    <cellStyle name="_VC 6.15.06 update on 06GRC power costs.xls Chart 1_16.37E Wild Horse Expansion DeferralRevwrkingfile SF 2 2" xfId="5656"/>
    <cellStyle name="_VC 6.15.06 update on 06GRC power costs.xls Chart 1_16.37E Wild Horse Expansion DeferralRevwrkingfile SF 3" xfId="5657"/>
    <cellStyle name="_VC 6.15.06 update on 06GRC power costs.xls Chart 1_2009 GRC Compl Filing - Exhibit D" xfId="5658"/>
    <cellStyle name="_VC 6.15.06 update on 06GRC power costs.xls Chart 1_2009 GRC Compl Filing - Exhibit D 2" xfId="5659"/>
    <cellStyle name="_VC 6.15.06 update on 06GRC power costs.xls Chart 1_3.01 Income Statement" xfId="357"/>
    <cellStyle name="_VC 6.15.06 update on 06GRC power costs.xls Chart 1_4 31 Regulatory Assets and Liabilities  7 06- Exhibit D" xfId="1230"/>
    <cellStyle name="_VC 6.15.06 update on 06GRC power costs.xls Chart 1_4 31 Regulatory Assets and Liabilities  7 06- Exhibit D 2" xfId="5660"/>
    <cellStyle name="_VC 6.15.06 update on 06GRC power costs.xls Chart 1_4 31 Regulatory Assets and Liabilities  7 06- Exhibit D 2 2" xfId="5661"/>
    <cellStyle name="_VC 6.15.06 update on 06GRC power costs.xls Chart 1_4 31 Regulatory Assets and Liabilities  7 06- Exhibit D 3" xfId="5662"/>
    <cellStyle name="_VC 6.15.06 update on 06GRC power costs.xls Chart 1_4 31 Regulatory Assets and Liabilities  7 06- Exhibit D_NIM Summary" xfId="5663"/>
    <cellStyle name="_VC 6.15.06 update on 06GRC power costs.xls Chart 1_4 31 Regulatory Assets and Liabilities  7 06- Exhibit D_NIM Summary 2" xfId="5664"/>
    <cellStyle name="_VC 6.15.06 update on 06GRC power costs.xls Chart 1_4 32 Regulatory Assets and Liabilities  7 06- Exhibit D" xfId="1231"/>
    <cellStyle name="_VC 6.15.06 update on 06GRC power costs.xls Chart 1_4 32 Regulatory Assets and Liabilities  7 06- Exhibit D 2" xfId="5665"/>
    <cellStyle name="_VC 6.15.06 update on 06GRC power costs.xls Chart 1_4 32 Regulatory Assets and Liabilities  7 06- Exhibit D 2 2" xfId="5666"/>
    <cellStyle name="_VC 6.15.06 update on 06GRC power costs.xls Chart 1_4 32 Regulatory Assets and Liabilities  7 06- Exhibit D 3" xfId="5667"/>
    <cellStyle name="_VC 6.15.06 update on 06GRC power costs.xls Chart 1_4 32 Regulatory Assets and Liabilities  7 06- Exhibit D_NIM Summary" xfId="5668"/>
    <cellStyle name="_VC 6.15.06 update on 06GRC power costs.xls Chart 1_4 32 Regulatory Assets and Liabilities  7 06- Exhibit D_NIM Summary 2" xfId="5669"/>
    <cellStyle name="_VC 6.15.06 update on 06GRC power costs.xls Chart 1_AURORA Total New" xfId="5670"/>
    <cellStyle name="_VC 6.15.06 update on 06GRC power costs.xls Chart 1_AURORA Total New 2" xfId="5671"/>
    <cellStyle name="_VC 6.15.06 update on 06GRC power costs.xls Chart 1_Book2" xfId="1232"/>
    <cellStyle name="_VC 6.15.06 update on 06GRC power costs.xls Chart 1_Book2 2" xfId="5672"/>
    <cellStyle name="_VC 6.15.06 update on 06GRC power costs.xls Chart 1_Book2 2 2" xfId="5673"/>
    <cellStyle name="_VC 6.15.06 update on 06GRC power costs.xls Chart 1_Book2 3" xfId="5674"/>
    <cellStyle name="_VC 6.15.06 update on 06GRC power costs.xls Chart 1_Book2_Adj Bench DR 3 for Initial Briefs (Electric)" xfId="1233"/>
    <cellStyle name="_VC 6.15.06 update on 06GRC power costs.xls Chart 1_Book2_Adj Bench DR 3 for Initial Briefs (Electric) 2" xfId="5675"/>
    <cellStyle name="_VC 6.15.06 update on 06GRC power costs.xls Chart 1_Book2_Adj Bench DR 3 for Initial Briefs (Electric) 2 2" xfId="5676"/>
    <cellStyle name="_VC 6.15.06 update on 06GRC power costs.xls Chart 1_Book2_Adj Bench DR 3 for Initial Briefs (Electric) 3" xfId="5677"/>
    <cellStyle name="_VC 6.15.06 update on 06GRC power costs.xls Chart 1_Book2_Electric Rev Req Model (2009 GRC) Rebuttal" xfId="1234"/>
    <cellStyle name="_VC 6.15.06 update on 06GRC power costs.xls Chart 1_Book2_Electric Rev Req Model (2009 GRC) Rebuttal 2" xfId="5678"/>
    <cellStyle name="_VC 6.15.06 update on 06GRC power costs.xls Chart 1_Book2_Electric Rev Req Model (2009 GRC) Rebuttal 2 2" xfId="5679"/>
    <cellStyle name="_VC 6.15.06 update on 06GRC power costs.xls Chart 1_Book2_Electric Rev Req Model (2009 GRC) Rebuttal 3" xfId="5680"/>
    <cellStyle name="_VC 6.15.06 update on 06GRC power costs.xls Chart 1_Book2_Electric Rev Req Model (2009 GRC) Rebuttal REmoval of New  WH Solar AdjustMI" xfId="1235"/>
    <cellStyle name="_VC 6.15.06 update on 06GRC power costs.xls Chart 1_Book2_Electric Rev Req Model (2009 GRC) Rebuttal REmoval of New  WH Solar AdjustMI 2" xfId="5681"/>
    <cellStyle name="_VC 6.15.06 update on 06GRC power costs.xls Chart 1_Book2_Electric Rev Req Model (2009 GRC) Rebuttal REmoval of New  WH Solar AdjustMI 2 2" xfId="5682"/>
    <cellStyle name="_VC 6.15.06 update on 06GRC power costs.xls Chart 1_Book2_Electric Rev Req Model (2009 GRC) Rebuttal REmoval of New  WH Solar AdjustMI 3" xfId="5683"/>
    <cellStyle name="_VC 6.15.06 update on 06GRC power costs.xls Chart 1_Book2_Electric Rev Req Model (2009 GRC) Revised 01-18-2010" xfId="1236"/>
    <cellStyle name="_VC 6.15.06 update on 06GRC power costs.xls Chart 1_Book2_Electric Rev Req Model (2009 GRC) Revised 01-18-2010 2" xfId="5684"/>
    <cellStyle name="_VC 6.15.06 update on 06GRC power costs.xls Chart 1_Book2_Electric Rev Req Model (2009 GRC) Revised 01-18-2010 2 2" xfId="5685"/>
    <cellStyle name="_VC 6.15.06 update on 06GRC power costs.xls Chart 1_Book2_Electric Rev Req Model (2009 GRC) Revised 01-18-2010 3" xfId="5686"/>
    <cellStyle name="_VC 6.15.06 update on 06GRC power costs.xls Chart 1_Book2_Final Order Electric EXHIBIT A-1" xfId="1237"/>
    <cellStyle name="_VC 6.15.06 update on 06GRC power costs.xls Chart 1_Book2_Final Order Electric EXHIBIT A-1 2" xfId="5687"/>
    <cellStyle name="_VC 6.15.06 update on 06GRC power costs.xls Chart 1_Book2_Final Order Electric EXHIBIT A-1 2 2" xfId="5688"/>
    <cellStyle name="_VC 6.15.06 update on 06GRC power costs.xls Chart 1_Book2_Final Order Electric EXHIBIT A-1 3" xfId="5689"/>
    <cellStyle name="_VC 6.15.06 update on 06GRC power costs.xls Chart 1_Book4" xfId="1238"/>
    <cellStyle name="_VC 6.15.06 update on 06GRC power costs.xls Chart 1_Book4 2" xfId="5690"/>
    <cellStyle name="_VC 6.15.06 update on 06GRC power costs.xls Chart 1_Book4 2 2" xfId="5691"/>
    <cellStyle name="_VC 6.15.06 update on 06GRC power costs.xls Chart 1_Book4 3" xfId="5692"/>
    <cellStyle name="_VC 6.15.06 update on 06GRC power costs.xls Chart 1_Book9" xfId="1239"/>
    <cellStyle name="_VC 6.15.06 update on 06GRC power costs.xls Chart 1_Book9 2" xfId="5693"/>
    <cellStyle name="_VC 6.15.06 update on 06GRC power costs.xls Chart 1_Book9 2 2" xfId="5694"/>
    <cellStyle name="_VC 6.15.06 update on 06GRC power costs.xls Chart 1_Book9 3" xfId="5695"/>
    <cellStyle name="_VC 6.15.06 update on 06GRC power costs.xls Chart 1_INPUTS" xfId="5696"/>
    <cellStyle name="_VC 6.15.06 update on 06GRC power costs.xls Chart 1_INPUTS 2" xfId="5697"/>
    <cellStyle name="_VC 6.15.06 update on 06GRC power costs.xls Chart 1_INPUTS 2 2" xfId="5698"/>
    <cellStyle name="_VC 6.15.06 update on 06GRC power costs.xls Chart 1_INPUTS 3" xfId="5699"/>
    <cellStyle name="_VC 6.15.06 update on 06GRC power costs.xls Chart 1_NIM Summary" xfId="5700"/>
    <cellStyle name="_VC 6.15.06 update on 06GRC power costs.xls Chart 1_NIM Summary 09GRC" xfId="5701"/>
    <cellStyle name="_VC 6.15.06 update on 06GRC power costs.xls Chart 1_NIM Summary 09GRC 2" xfId="5702"/>
    <cellStyle name="_VC 6.15.06 update on 06GRC power costs.xls Chart 1_NIM Summary 2" xfId="5703"/>
    <cellStyle name="_VC 6.15.06 update on 06GRC power costs.xls Chart 1_NIM Summary 3" xfId="5704"/>
    <cellStyle name="_VC 6.15.06 update on 06GRC power costs.xls Chart 1_NIM Summary 4" xfId="5705"/>
    <cellStyle name="_VC 6.15.06 update on 06GRC power costs.xls Chart 1_NIM Summary 5" xfId="5706"/>
    <cellStyle name="_VC 6.15.06 update on 06GRC power costs.xls Chart 1_NIM Summary 6" xfId="5707"/>
    <cellStyle name="_VC 6.15.06 update on 06GRC power costs.xls Chart 1_NIM Summary 7" xfId="5708"/>
    <cellStyle name="_VC 6.15.06 update on 06GRC power costs.xls Chart 1_NIM Summary 8" xfId="5709"/>
    <cellStyle name="_VC 6.15.06 update on 06GRC power costs.xls Chart 1_NIM Summary 9" xfId="5710"/>
    <cellStyle name="_VC 6.15.06 update on 06GRC power costs.xls Chart 1_PCA 9 -  Exhibit D April 2010 (3)" xfId="5711"/>
    <cellStyle name="_VC 6.15.06 update on 06GRC power costs.xls Chart 1_PCA 9 -  Exhibit D April 2010 (3) 2" xfId="5712"/>
    <cellStyle name="_VC 6.15.06 update on 06GRC power costs.xls Chart 1_Power Costs - Comparison bx Rbtl-Staff-Jt-PC" xfId="1240"/>
    <cellStyle name="_VC 6.15.06 update on 06GRC power costs.xls Chart 1_Power Costs - Comparison bx Rbtl-Staff-Jt-PC 2" xfId="5713"/>
    <cellStyle name="_VC 6.15.06 update on 06GRC power costs.xls Chart 1_Power Costs - Comparison bx Rbtl-Staff-Jt-PC 2 2" xfId="5714"/>
    <cellStyle name="_VC 6.15.06 update on 06GRC power costs.xls Chart 1_Power Costs - Comparison bx Rbtl-Staff-Jt-PC 3" xfId="5715"/>
    <cellStyle name="_VC 6.15.06 update on 06GRC power costs.xls Chart 1_Power Costs - Comparison bx Rbtl-Staff-Jt-PC_Adj Bench DR 3 for Initial Briefs (Electric)" xfId="1241"/>
    <cellStyle name="_VC 6.15.06 update on 06GRC power costs.xls Chart 1_Power Costs - Comparison bx Rbtl-Staff-Jt-PC_Adj Bench DR 3 for Initial Briefs (Electric) 2" xfId="5716"/>
    <cellStyle name="_VC 6.15.06 update on 06GRC power costs.xls Chart 1_Power Costs - Comparison bx Rbtl-Staff-Jt-PC_Adj Bench DR 3 for Initial Briefs (Electric) 2 2" xfId="5717"/>
    <cellStyle name="_VC 6.15.06 update on 06GRC power costs.xls Chart 1_Power Costs - Comparison bx Rbtl-Staff-Jt-PC_Adj Bench DR 3 for Initial Briefs (Electric) 3" xfId="5718"/>
    <cellStyle name="_VC 6.15.06 update on 06GRC power costs.xls Chart 1_Power Costs - Comparison bx Rbtl-Staff-Jt-PC_Electric Rev Req Model (2009 GRC) Rebuttal" xfId="1242"/>
    <cellStyle name="_VC 6.15.06 update on 06GRC power costs.xls Chart 1_Power Costs - Comparison bx Rbtl-Staff-Jt-PC_Electric Rev Req Model (2009 GRC) Rebuttal 2" xfId="5719"/>
    <cellStyle name="_VC 6.15.06 update on 06GRC power costs.xls Chart 1_Power Costs - Comparison bx Rbtl-Staff-Jt-PC_Electric Rev Req Model (2009 GRC) Rebuttal 2 2" xfId="5720"/>
    <cellStyle name="_VC 6.15.06 update on 06GRC power costs.xls Chart 1_Power Costs - Comparison bx Rbtl-Staff-Jt-PC_Electric Rev Req Model (2009 GRC) Rebuttal 3" xfId="5721"/>
    <cellStyle name="_VC 6.15.06 update on 06GRC power costs.xls Chart 1_Power Costs - Comparison bx Rbtl-Staff-Jt-PC_Electric Rev Req Model (2009 GRC) Rebuttal REmoval of New  WH Solar AdjustMI" xfId="1243"/>
    <cellStyle name="_VC 6.15.06 update on 06GRC power costs.xls Chart 1_Power Costs - Comparison bx Rbtl-Staff-Jt-PC_Electric Rev Req Model (2009 GRC) Rebuttal REmoval of New  WH Solar AdjustMI 2" xfId="5722"/>
    <cellStyle name="_VC 6.15.06 update on 06GRC power costs.xls Chart 1_Power Costs - Comparison bx Rbtl-Staff-Jt-PC_Electric Rev Req Model (2009 GRC) Rebuttal REmoval of New  WH Solar AdjustMI 2 2" xfId="5723"/>
    <cellStyle name="_VC 6.15.06 update on 06GRC power costs.xls Chart 1_Power Costs - Comparison bx Rbtl-Staff-Jt-PC_Electric Rev Req Model (2009 GRC) Rebuttal REmoval of New  WH Solar AdjustMI 3" xfId="5724"/>
    <cellStyle name="_VC 6.15.06 update on 06GRC power costs.xls Chart 1_Power Costs - Comparison bx Rbtl-Staff-Jt-PC_Electric Rev Req Model (2009 GRC) Revised 01-18-2010" xfId="1244"/>
    <cellStyle name="_VC 6.15.06 update on 06GRC power costs.xls Chart 1_Power Costs - Comparison bx Rbtl-Staff-Jt-PC_Electric Rev Req Model (2009 GRC) Revised 01-18-2010 2" xfId="5725"/>
    <cellStyle name="_VC 6.15.06 update on 06GRC power costs.xls Chart 1_Power Costs - Comparison bx Rbtl-Staff-Jt-PC_Electric Rev Req Model (2009 GRC) Revised 01-18-2010 2 2" xfId="5726"/>
    <cellStyle name="_VC 6.15.06 update on 06GRC power costs.xls Chart 1_Power Costs - Comparison bx Rbtl-Staff-Jt-PC_Electric Rev Req Model (2009 GRC) Revised 01-18-2010 3" xfId="5727"/>
    <cellStyle name="_VC 6.15.06 update on 06GRC power costs.xls Chart 1_Power Costs - Comparison bx Rbtl-Staff-Jt-PC_Final Order Electric EXHIBIT A-1" xfId="1245"/>
    <cellStyle name="_VC 6.15.06 update on 06GRC power costs.xls Chart 1_Power Costs - Comparison bx Rbtl-Staff-Jt-PC_Final Order Electric EXHIBIT A-1 2" xfId="5728"/>
    <cellStyle name="_VC 6.15.06 update on 06GRC power costs.xls Chart 1_Power Costs - Comparison bx Rbtl-Staff-Jt-PC_Final Order Electric EXHIBIT A-1 2 2" xfId="5729"/>
    <cellStyle name="_VC 6.15.06 update on 06GRC power costs.xls Chart 1_Power Costs - Comparison bx Rbtl-Staff-Jt-PC_Final Order Electric EXHIBIT A-1 3" xfId="5730"/>
    <cellStyle name="_VC 6.15.06 update on 06GRC power costs.xls Chart 1_Production Adj 4.37" xfId="5731"/>
    <cellStyle name="_VC 6.15.06 update on 06GRC power costs.xls Chart 1_Production Adj 4.37 2" xfId="5732"/>
    <cellStyle name="_VC 6.15.06 update on 06GRC power costs.xls Chart 1_Production Adj 4.37 2 2" xfId="5733"/>
    <cellStyle name="_VC 6.15.06 update on 06GRC power costs.xls Chart 1_Production Adj 4.37 3" xfId="5734"/>
    <cellStyle name="_VC 6.15.06 update on 06GRC power costs.xls Chart 1_Purchased Power Adj 4.03" xfId="5735"/>
    <cellStyle name="_VC 6.15.06 update on 06GRC power costs.xls Chart 1_Purchased Power Adj 4.03 2" xfId="5736"/>
    <cellStyle name="_VC 6.15.06 update on 06GRC power costs.xls Chart 1_Purchased Power Adj 4.03 2 2" xfId="5737"/>
    <cellStyle name="_VC 6.15.06 update on 06GRC power costs.xls Chart 1_Purchased Power Adj 4.03 3" xfId="5738"/>
    <cellStyle name="_VC 6.15.06 update on 06GRC power costs.xls Chart 1_Rebuttal Power Costs" xfId="1246"/>
    <cellStyle name="_VC 6.15.06 update on 06GRC power costs.xls Chart 1_Rebuttal Power Costs 2" xfId="5739"/>
    <cellStyle name="_VC 6.15.06 update on 06GRC power costs.xls Chart 1_Rebuttal Power Costs 2 2" xfId="5740"/>
    <cellStyle name="_VC 6.15.06 update on 06GRC power costs.xls Chart 1_Rebuttal Power Costs 3" xfId="5741"/>
    <cellStyle name="_VC 6.15.06 update on 06GRC power costs.xls Chart 1_Rebuttal Power Costs_Adj Bench DR 3 for Initial Briefs (Electric)" xfId="1247"/>
    <cellStyle name="_VC 6.15.06 update on 06GRC power costs.xls Chart 1_Rebuttal Power Costs_Adj Bench DR 3 for Initial Briefs (Electric) 2" xfId="5742"/>
    <cellStyle name="_VC 6.15.06 update on 06GRC power costs.xls Chart 1_Rebuttal Power Costs_Adj Bench DR 3 for Initial Briefs (Electric) 2 2" xfId="5743"/>
    <cellStyle name="_VC 6.15.06 update on 06GRC power costs.xls Chart 1_Rebuttal Power Costs_Adj Bench DR 3 for Initial Briefs (Electric) 3" xfId="5744"/>
    <cellStyle name="_VC 6.15.06 update on 06GRC power costs.xls Chart 1_Rebuttal Power Costs_Electric Rev Req Model (2009 GRC) Rebuttal" xfId="1248"/>
    <cellStyle name="_VC 6.15.06 update on 06GRC power costs.xls Chart 1_Rebuttal Power Costs_Electric Rev Req Model (2009 GRC) Rebuttal 2" xfId="5745"/>
    <cellStyle name="_VC 6.15.06 update on 06GRC power costs.xls Chart 1_Rebuttal Power Costs_Electric Rev Req Model (2009 GRC) Rebuttal 2 2" xfId="5746"/>
    <cellStyle name="_VC 6.15.06 update on 06GRC power costs.xls Chart 1_Rebuttal Power Costs_Electric Rev Req Model (2009 GRC) Rebuttal 3" xfId="5747"/>
    <cellStyle name="_VC 6.15.06 update on 06GRC power costs.xls Chart 1_Rebuttal Power Costs_Electric Rev Req Model (2009 GRC) Rebuttal REmoval of New  WH Solar AdjustMI" xfId="1249"/>
    <cellStyle name="_VC 6.15.06 update on 06GRC power costs.xls Chart 1_Rebuttal Power Costs_Electric Rev Req Model (2009 GRC) Rebuttal REmoval of New  WH Solar AdjustMI 2" xfId="5748"/>
    <cellStyle name="_VC 6.15.06 update on 06GRC power costs.xls Chart 1_Rebuttal Power Costs_Electric Rev Req Model (2009 GRC) Rebuttal REmoval of New  WH Solar AdjustMI 2 2" xfId="5749"/>
    <cellStyle name="_VC 6.15.06 update on 06GRC power costs.xls Chart 1_Rebuttal Power Costs_Electric Rev Req Model (2009 GRC) Rebuttal REmoval of New  WH Solar AdjustMI 3" xfId="5750"/>
    <cellStyle name="_VC 6.15.06 update on 06GRC power costs.xls Chart 1_Rebuttal Power Costs_Electric Rev Req Model (2009 GRC) Revised 01-18-2010" xfId="1250"/>
    <cellStyle name="_VC 6.15.06 update on 06GRC power costs.xls Chart 1_Rebuttal Power Costs_Electric Rev Req Model (2009 GRC) Revised 01-18-2010 2" xfId="5751"/>
    <cellStyle name="_VC 6.15.06 update on 06GRC power costs.xls Chart 1_Rebuttal Power Costs_Electric Rev Req Model (2009 GRC) Revised 01-18-2010 2 2" xfId="5752"/>
    <cellStyle name="_VC 6.15.06 update on 06GRC power costs.xls Chart 1_Rebuttal Power Costs_Electric Rev Req Model (2009 GRC) Revised 01-18-2010 3" xfId="5753"/>
    <cellStyle name="_VC 6.15.06 update on 06GRC power costs.xls Chart 1_Rebuttal Power Costs_Final Order Electric EXHIBIT A-1" xfId="1251"/>
    <cellStyle name="_VC 6.15.06 update on 06GRC power costs.xls Chart 1_Rebuttal Power Costs_Final Order Electric EXHIBIT A-1 2" xfId="5754"/>
    <cellStyle name="_VC 6.15.06 update on 06GRC power costs.xls Chart 1_Rebuttal Power Costs_Final Order Electric EXHIBIT A-1 2 2" xfId="5755"/>
    <cellStyle name="_VC 6.15.06 update on 06GRC power costs.xls Chart 1_Rebuttal Power Costs_Final Order Electric EXHIBIT A-1 3" xfId="5756"/>
    <cellStyle name="_VC 6.15.06 update on 06GRC power costs.xls Chart 1_ROR &amp; CONV FACTOR" xfId="5757"/>
    <cellStyle name="_VC 6.15.06 update on 06GRC power costs.xls Chart 1_ROR &amp; CONV FACTOR 2" xfId="5758"/>
    <cellStyle name="_VC 6.15.06 update on 06GRC power costs.xls Chart 1_ROR &amp; CONV FACTOR 2 2" xfId="5759"/>
    <cellStyle name="_VC 6.15.06 update on 06GRC power costs.xls Chart 1_ROR &amp; CONV FACTOR 3" xfId="5760"/>
    <cellStyle name="_VC 6.15.06 update on 06GRC power costs.xls Chart 1_ROR 5.02" xfId="5761"/>
    <cellStyle name="_VC 6.15.06 update on 06GRC power costs.xls Chart 1_ROR 5.02 2" xfId="5762"/>
    <cellStyle name="_VC 6.15.06 update on 06GRC power costs.xls Chart 1_ROR 5.02 2 2" xfId="5763"/>
    <cellStyle name="_VC 6.15.06 update on 06GRC power costs.xls Chart 1_ROR 5.02 3" xfId="5764"/>
    <cellStyle name="_VC 6.15.06 update on 06GRC power costs.xls Chart 1_Wind Integration 10GRC" xfId="5765"/>
    <cellStyle name="_VC 6.15.06 update on 06GRC power costs.xls Chart 1_Wind Integration 10GRC 2" xfId="5766"/>
    <cellStyle name="_VC 6.15.06 update on 06GRC power costs.xls Chart 2" xfId="30"/>
    <cellStyle name="_VC 6.15.06 update on 06GRC power costs.xls Chart 2 2" xfId="1252"/>
    <cellStyle name="_VC 6.15.06 update on 06GRC power costs.xls Chart 2 2 2" xfId="5767"/>
    <cellStyle name="_VC 6.15.06 update on 06GRC power costs.xls Chart 2 2 2 2" xfId="5768"/>
    <cellStyle name="_VC 6.15.06 update on 06GRC power costs.xls Chart 2 2 3" xfId="5769"/>
    <cellStyle name="_VC 6.15.06 update on 06GRC power costs.xls Chart 2 3" xfId="5770"/>
    <cellStyle name="_VC 6.15.06 update on 06GRC power costs.xls Chart 2 3 2" xfId="5771"/>
    <cellStyle name="_VC 6.15.06 update on 06GRC power costs.xls Chart 2 3 2 2" xfId="5772"/>
    <cellStyle name="_VC 6.15.06 update on 06GRC power costs.xls Chart 2 3 3" xfId="5773"/>
    <cellStyle name="_VC 6.15.06 update on 06GRC power costs.xls Chart 2 3 3 2" xfId="5774"/>
    <cellStyle name="_VC 6.15.06 update on 06GRC power costs.xls Chart 2 3 4" xfId="5775"/>
    <cellStyle name="_VC 6.15.06 update on 06GRC power costs.xls Chart 2 3 4 2" xfId="5776"/>
    <cellStyle name="_VC 6.15.06 update on 06GRC power costs.xls Chart 2 4" xfId="5777"/>
    <cellStyle name="_VC 6.15.06 update on 06GRC power costs.xls Chart 2 4 2" xfId="5778"/>
    <cellStyle name="_VC 6.15.06 update on 06GRC power costs.xls Chart 2 5" xfId="5779"/>
    <cellStyle name="_VC 6.15.06 update on 06GRC power costs.xls Chart 2_04 07E Wild Horse Wind Expansion (C) (2)" xfId="1253"/>
    <cellStyle name="_VC 6.15.06 update on 06GRC power costs.xls Chart 2_04 07E Wild Horse Wind Expansion (C) (2) 2" xfId="5780"/>
    <cellStyle name="_VC 6.15.06 update on 06GRC power costs.xls Chart 2_04 07E Wild Horse Wind Expansion (C) (2) 2 2" xfId="5781"/>
    <cellStyle name="_VC 6.15.06 update on 06GRC power costs.xls Chart 2_04 07E Wild Horse Wind Expansion (C) (2) 3" xfId="5782"/>
    <cellStyle name="_VC 6.15.06 update on 06GRC power costs.xls Chart 2_04 07E Wild Horse Wind Expansion (C) (2)_Adj Bench DR 3 for Initial Briefs (Electric)" xfId="1254"/>
    <cellStyle name="_VC 6.15.06 update on 06GRC power costs.xls Chart 2_04 07E Wild Horse Wind Expansion (C) (2)_Adj Bench DR 3 for Initial Briefs (Electric) 2" xfId="5783"/>
    <cellStyle name="_VC 6.15.06 update on 06GRC power costs.xls Chart 2_04 07E Wild Horse Wind Expansion (C) (2)_Adj Bench DR 3 for Initial Briefs (Electric) 2 2" xfId="5784"/>
    <cellStyle name="_VC 6.15.06 update on 06GRC power costs.xls Chart 2_04 07E Wild Horse Wind Expansion (C) (2)_Adj Bench DR 3 for Initial Briefs (Electric) 3" xfId="5785"/>
    <cellStyle name="_VC 6.15.06 update on 06GRC power costs.xls Chart 2_04 07E Wild Horse Wind Expansion (C) (2)_Electric Rev Req Model (2009 GRC) " xfId="1255"/>
    <cellStyle name="_VC 6.15.06 update on 06GRC power costs.xls Chart 2_04 07E Wild Horse Wind Expansion (C) (2)_Electric Rev Req Model (2009 GRC)  2" xfId="5786"/>
    <cellStyle name="_VC 6.15.06 update on 06GRC power costs.xls Chart 2_04 07E Wild Horse Wind Expansion (C) (2)_Electric Rev Req Model (2009 GRC)  2 2" xfId="5787"/>
    <cellStyle name="_VC 6.15.06 update on 06GRC power costs.xls Chart 2_04 07E Wild Horse Wind Expansion (C) (2)_Electric Rev Req Model (2009 GRC)  3" xfId="5788"/>
    <cellStyle name="_VC 6.15.06 update on 06GRC power costs.xls Chart 2_04 07E Wild Horse Wind Expansion (C) (2)_Electric Rev Req Model (2009 GRC) Rebuttal" xfId="1256"/>
    <cellStyle name="_VC 6.15.06 update on 06GRC power costs.xls Chart 2_04 07E Wild Horse Wind Expansion (C) (2)_Electric Rev Req Model (2009 GRC) Rebuttal 2" xfId="5789"/>
    <cellStyle name="_VC 6.15.06 update on 06GRC power costs.xls Chart 2_04 07E Wild Horse Wind Expansion (C) (2)_Electric Rev Req Model (2009 GRC) Rebuttal 2 2" xfId="5790"/>
    <cellStyle name="_VC 6.15.06 update on 06GRC power costs.xls Chart 2_04 07E Wild Horse Wind Expansion (C) (2)_Electric Rev Req Model (2009 GRC) Rebuttal 3" xfId="5791"/>
    <cellStyle name="_VC 6.15.06 update on 06GRC power costs.xls Chart 2_04 07E Wild Horse Wind Expansion (C) (2)_Electric Rev Req Model (2009 GRC) Rebuttal REmoval of New  WH Solar AdjustMI" xfId="1257"/>
    <cellStyle name="_VC 6.15.06 update on 06GRC power costs.xls Chart 2_04 07E Wild Horse Wind Expansion (C) (2)_Electric Rev Req Model (2009 GRC) Rebuttal REmoval of New  WH Solar AdjustMI 2" xfId="5792"/>
    <cellStyle name="_VC 6.15.06 update on 06GRC power costs.xls Chart 2_04 07E Wild Horse Wind Expansion (C) (2)_Electric Rev Req Model (2009 GRC) Rebuttal REmoval of New  WH Solar AdjustMI 2 2" xfId="5793"/>
    <cellStyle name="_VC 6.15.06 update on 06GRC power costs.xls Chart 2_04 07E Wild Horse Wind Expansion (C) (2)_Electric Rev Req Model (2009 GRC) Rebuttal REmoval of New  WH Solar AdjustMI 3" xfId="5794"/>
    <cellStyle name="_VC 6.15.06 update on 06GRC power costs.xls Chart 2_04 07E Wild Horse Wind Expansion (C) (2)_Electric Rev Req Model (2009 GRC) Revised 01-18-2010" xfId="1258"/>
    <cellStyle name="_VC 6.15.06 update on 06GRC power costs.xls Chart 2_04 07E Wild Horse Wind Expansion (C) (2)_Electric Rev Req Model (2009 GRC) Revised 01-18-2010 2" xfId="5795"/>
    <cellStyle name="_VC 6.15.06 update on 06GRC power costs.xls Chart 2_04 07E Wild Horse Wind Expansion (C) (2)_Electric Rev Req Model (2009 GRC) Revised 01-18-2010 2 2" xfId="5796"/>
    <cellStyle name="_VC 6.15.06 update on 06GRC power costs.xls Chart 2_04 07E Wild Horse Wind Expansion (C) (2)_Electric Rev Req Model (2009 GRC) Revised 01-18-2010 3" xfId="5797"/>
    <cellStyle name="_VC 6.15.06 update on 06GRC power costs.xls Chart 2_04 07E Wild Horse Wind Expansion (C) (2)_Final Order Electric EXHIBIT A-1" xfId="1259"/>
    <cellStyle name="_VC 6.15.06 update on 06GRC power costs.xls Chart 2_04 07E Wild Horse Wind Expansion (C) (2)_Final Order Electric EXHIBIT A-1 2" xfId="5798"/>
    <cellStyle name="_VC 6.15.06 update on 06GRC power costs.xls Chart 2_04 07E Wild Horse Wind Expansion (C) (2)_Final Order Electric EXHIBIT A-1 2 2" xfId="5799"/>
    <cellStyle name="_VC 6.15.06 update on 06GRC power costs.xls Chart 2_04 07E Wild Horse Wind Expansion (C) (2)_Final Order Electric EXHIBIT A-1 3" xfId="5800"/>
    <cellStyle name="_VC 6.15.06 update on 06GRC power costs.xls Chart 2_04 07E Wild Horse Wind Expansion (C) (2)_TENASKA REGULATORY ASSET" xfId="1260"/>
    <cellStyle name="_VC 6.15.06 update on 06GRC power costs.xls Chart 2_04 07E Wild Horse Wind Expansion (C) (2)_TENASKA REGULATORY ASSET 2" xfId="5801"/>
    <cellStyle name="_VC 6.15.06 update on 06GRC power costs.xls Chart 2_04 07E Wild Horse Wind Expansion (C) (2)_TENASKA REGULATORY ASSET 2 2" xfId="5802"/>
    <cellStyle name="_VC 6.15.06 update on 06GRC power costs.xls Chart 2_04 07E Wild Horse Wind Expansion (C) (2)_TENASKA REGULATORY ASSET 3" xfId="5803"/>
    <cellStyle name="_VC 6.15.06 update on 06GRC power costs.xls Chart 2_16.37E Wild Horse Expansion DeferralRevwrkingfile SF" xfId="1261"/>
    <cellStyle name="_VC 6.15.06 update on 06GRC power costs.xls Chart 2_16.37E Wild Horse Expansion DeferralRevwrkingfile SF 2" xfId="5804"/>
    <cellStyle name="_VC 6.15.06 update on 06GRC power costs.xls Chart 2_16.37E Wild Horse Expansion DeferralRevwrkingfile SF 2 2" xfId="5805"/>
    <cellStyle name="_VC 6.15.06 update on 06GRC power costs.xls Chart 2_16.37E Wild Horse Expansion DeferralRevwrkingfile SF 3" xfId="5806"/>
    <cellStyle name="_VC 6.15.06 update on 06GRC power costs.xls Chart 2_2009 GRC Compl Filing - Exhibit D" xfId="5807"/>
    <cellStyle name="_VC 6.15.06 update on 06GRC power costs.xls Chart 2_2009 GRC Compl Filing - Exhibit D 2" xfId="5808"/>
    <cellStyle name="_VC 6.15.06 update on 06GRC power costs.xls Chart 2_3.01 Income Statement" xfId="358"/>
    <cellStyle name="_VC 6.15.06 update on 06GRC power costs.xls Chart 2_4 31 Regulatory Assets and Liabilities  7 06- Exhibit D" xfId="1262"/>
    <cellStyle name="_VC 6.15.06 update on 06GRC power costs.xls Chart 2_4 31 Regulatory Assets and Liabilities  7 06- Exhibit D 2" xfId="5809"/>
    <cellStyle name="_VC 6.15.06 update on 06GRC power costs.xls Chart 2_4 31 Regulatory Assets and Liabilities  7 06- Exhibit D 2 2" xfId="5810"/>
    <cellStyle name="_VC 6.15.06 update on 06GRC power costs.xls Chart 2_4 31 Regulatory Assets and Liabilities  7 06- Exhibit D 3" xfId="5811"/>
    <cellStyle name="_VC 6.15.06 update on 06GRC power costs.xls Chart 2_4 31 Regulatory Assets and Liabilities  7 06- Exhibit D_NIM Summary" xfId="5812"/>
    <cellStyle name="_VC 6.15.06 update on 06GRC power costs.xls Chart 2_4 31 Regulatory Assets and Liabilities  7 06- Exhibit D_NIM Summary 2" xfId="5813"/>
    <cellStyle name="_VC 6.15.06 update on 06GRC power costs.xls Chart 2_4 32 Regulatory Assets and Liabilities  7 06- Exhibit D" xfId="1263"/>
    <cellStyle name="_VC 6.15.06 update on 06GRC power costs.xls Chart 2_4 32 Regulatory Assets and Liabilities  7 06- Exhibit D 2" xfId="5814"/>
    <cellStyle name="_VC 6.15.06 update on 06GRC power costs.xls Chart 2_4 32 Regulatory Assets and Liabilities  7 06- Exhibit D 2 2" xfId="5815"/>
    <cellStyle name="_VC 6.15.06 update on 06GRC power costs.xls Chart 2_4 32 Regulatory Assets and Liabilities  7 06- Exhibit D 3" xfId="5816"/>
    <cellStyle name="_VC 6.15.06 update on 06GRC power costs.xls Chart 2_4 32 Regulatory Assets and Liabilities  7 06- Exhibit D_NIM Summary" xfId="5817"/>
    <cellStyle name="_VC 6.15.06 update on 06GRC power costs.xls Chart 2_4 32 Regulatory Assets and Liabilities  7 06- Exhibit D_NIM Summary 2" xfId="5818"/>
    <cellStyle name="_VC 6.15.06 update on 06GRC power costs.xls Chart 2_AURORA Total New" xfId="5819"/>
    <cellStyle name="_VC 6.15.06 update on 06GRC power costs.xls Chart 2_AURORA Total New 2" xfId="5820"/>
    <cellStyle name="_VC 6.15.06 update on 06GRC power costs.xls Chart 2_Book2" xfId="1264"/>
    <cellStyle name="_VC 6.15.06 update on 06GRC power costs.xls Chart 2_Book2 2" xfId="5821"/>
    <cellStyle name="_VC 6.15.06 update on 06GRC power costs.xls Chart 2_Book2 2 2" xfId="5822"/>
    <cellStyle name="_VC 6.15.06 update on 06GRC power costs.xls Chart 2_Book2 3" xfId="5823"/>
    <cellStyle name="_VC 6.15.06 update on 06GRC power costs.xls Chart 2_Book2_Adj Bench DR 3 for Initial Briefs (Electric)" xfId="1265"/>
    <cellStyle name="_VC 6.15.06 update on 06GRC power costs.xls Chart 2_Book2_Adj Bench DR 3 for Initial Briefs (Electric) 2" xfId="5824"/>
    <cellStyle name="_VC 6.15.06 update on 06GRC power costs.xls Chart 2_Book2_Adj Bench DR 3 for Initial Briefs (Electric) 2 2" xfId="5825"/>
    <cellStyle name="_VC 6.15.06 update on 06GRC power costs.xls Chart 2_Book2_Adj Bench DR 3 for Initial Briefs (Electric) 3" xfId="5826"/>
    <cellStyle name="_VC 6.15.06 update on 06GRC power costs.xls Chart 2_Book2_Electric Rev Req Model (2009 GRC) Rebuttal" xfId="1266"/>
    <cellStyle name="_VC 6.15.06 update on 06GRC power costs.xls Chart 2_Book2_Electric Rev Req Model (2009 GRC) Rebuttal 2" xfId="5827"/>
    <cellStyle name="_VC 6.15.06 update on 06GRC power costs.xls Chart 2_Book2_Electric Rev Req Model (2009 GRC) Rebuttal 2 2" xfId="5828"/>
    <cellStyle name="_VC 6.15.06 update on 06GRC power costs.xls Chart 2_Book2_Electric Rev Req Model (2009 GRC) Rebuttal 3" xfId="5829"/>
    <cellStyle name="_VC 6.15.06 update on 06GRC power costs.xls Chart 2_Book2_Electric Rev Req Model (2009 GRC) Rebuttal REmoval of New  WH Solar AdjustMI" xfId="1267"/>
    <cellStyle name="_VC 6.15.06 update on 06GRC power costs.xls Chart 2_Book2_Electric Rev Req Model (2009 GRC) Rebuttal REmoval of New  WH Solar AdjustMI 2" xfId="5830"/>
    <cellStyle name="_VC 6.15.06 update on 06GRC power costs.xls Chart 2_Book2_Electric Rev Req Model (2009 GRC) Rebuttal REmoval of New  WH Solar AdjustMI 2 2" xfId="5831"/>
    <cellStyle name="_VC 6.15.06 update on 06GRC power costs.xls Chart 2_Book2_Electric Rev Req Model (2009 GRC) Rebuttal REmoval of New  WH Solar AdjustMI 3" xfId="5832"/>
    <cellStyle name="_VC 6.15.06 update on 06GRC power costs.xls Chart 2_Book2_Electric Rev Req Model (2009 GRC) Revised 01-18-2010" xfId="1268"/>
    <cellStyle name="_VC 6.15.06 update on 06GRC power costs.xls Chart 2_Book2_Electric Rev Req Model (2009 GRC) Revised 01-18-2010 2" xfId="5833"/>
    <cellStyle name="_VC 6.15.06 update on 06GRC power costs.xls Chart 2_Book2_Electric Rev Req Model (2009 GRC) Revised 01-18-2010 2 2" xfId="5834"/>
    <cellStyle name="_VC 6.15.06 update on 06GRC power costs.xls Chart 2_Book2_Electric Rev Req Model (2009 GRC) Revised 01-18-2010 3" xfId="5835"/>
    <cellStyle name="_VC 6.15.06 update on 06GRC power costs.xls Chart 2_Book2_Final Order Electric EXHIBIT A-1" xfId="1269"/>
    <cellStyle name="_VC 6.15.06 update on 06GRC power costs.xls Chart 2_Book2_Final Order Electric EXHIBIT A-1 2" xfId="5836"/>
    <cellStyle name="_VC 6.15.06 update on 06GRC power costs.xls Chart 2_Book2_Final Order Electric EXHIBIT A-1 2 2" xfId="5837"/>
    <cellStyle name="_VC 6.15.06 update on 06GRC power costs.xls Chart 2_Book2_Final Order Electric EXHIBIT A-1 3" xfId="5838"/>
    <cellStyle name="_VC 6.15.06 update on 06GRC power costs.xls Chart 2_Book4" xfId="1270"/>
    <cellStyle name="_VC 6.15.06 update on 06GRC power costs.xls Chart 2_Book4 2" xfId="5839"/>
    <cellStyle name="_VC 6.15.06 update on 06GRC power costs.xls Chart 2_Book4 2 2" xfId="5840"/>
    <cellStyle name="_VC 6.15.06 update on 06GRC power costs.xls Chart 2_Book4 3" xfId="5841"/>
    <cellStyle name="_VC 6.15.06 update on 06GRC power costs.xls Chart 2_Book9" xfId="1271"/>
    <cellStyle name="_VC 6.15.06 update on 06GRC power costs.xls Chart 2_Book9 2" xfId="5842"/>
    <cellStyle name="_VC 6.15.06 update on 06GRC power costs.xls Chart 2_Book9 2 2" xfId="5843"/>
    <cellStyle name="_VC 6.15.06 update on 06GRC power costs.xls Chart 2_Book9 3" xfId="5844"/>
    <cellStyle name="_VC 6.15.06 update on 06GRC power costs.xls Chart 2_INPUTS" xfId="5845"/>
    <cellStyle name="_VC 6.15.06 update on 06GRC power costs.xls Chart 2_INPUTS 2" xfId="5846"/>
    <cellStyle name="_VC 6.15.06 update on 06GRC power costs.xls Chart 2_INPUTS 2 2" xfId="5847"/>
    <cellStyle name="_VC 6.15.06 update on 06GRC power costs.xls Chart 2_INPUTS 3" xfId="5848"/>
    <cellStyle name="_VC 6.15.06 update on 06GRC power costs.xls Chart 2_NIM Summary" xfId="5849"/>
    <cellStyle name="_VC 6.15.06 update on 06GRC power costs.xls Chart 2_NIM Summary 09GRC" xfId="5850"/>
    <cellStyle name="_VC 6.15.06 update on 06GRC power costs.xls Chart 2_NIM Summary 09GRC 2" xfId="5851"/>
    <cellStyle name="_VC 6.15.06 update on 06GRC power costs.xls Chart 2_NIM Summary 2" xfId="5852"/>
    <cellStyle name="_VC 6.15.06 update on 06GRC power costs.xls Chart 2_NIM Summary 3" xfId="5853"/>
    <cellStyle name="_VC 6.15.06 update on 06GRC power costs.xls Chart 2_NIM Summary 4" xfId="5854"/>
    <cellStyle name="_VC 6.15.06 update on 06GRC power costs.xls Chart 2_NIM Summary 5" xfId="5855"/>
    <cellStyle name="_VC 6.15.06 update on 06GRC power costs.xls Chart 2_NIM Summary 6" xfId="5856"/>
    <cellStyle name="_VC 6.15.06 update on 06GRC power costs.xls Chart 2_NIM Summary 7" xfId="5857"/>
    <cellStyle name="_VC 6.15.06 update on 06GRC power costs.xls Chart 2_NIM Summary 8" xfId="5858"/>
    <cellStyle name="_VC 6.15.06 update on 06GRC power costs.xls Chart 2_NIM Summary 9" xfId="5859"/>
    <cellStyle name="_VC 6.15.06 update on 06GRC power costs.xls Chart 2_PCA 9 -  Exhibit D April 2010 (3)" xfId="5860"/>
    <cellStyle name="_VC 6.15.06 update on 06GRC power costs.xls Chart 2_PCA 9 -  Exhibit D April 2010 (3) 2" xfId="5861"/>
    <cellStyle name="_VC 6.15.06 update on 06GRC power costs.xls Chart 2_Power Costs - Comparison bx Rbtl-Staff-Jt-PC" xfId="1272"/>
    <cellStyle name="_VC 6.15.06 update on 06GRC power costs.xls Chart 2_Power Costs - Comparison bx Rbtl-Staff-Jt-PC 2" xfId="5862"/>
    <cellStyle name="_VC 6.15.06 update on 06GRC power costs.xls Chart 2_Power Costs - Comparison bx Rbtl-Staff-Jt-PC 2 2" xfId="5863"/>
    <cellStyle name="_VC 6.15.06 update on 06GRC power costs.xls Chart 2_Power Costs - Comparison bx Rbtl-Staff-Jt-PC 3" xfId="5864"/>
    <cellStyle name="_VC 6.15.06 update on 06GRC power costs.xls Chart 2_Power Costs - Comparison bx Rbtl-Staff-Jt-PC_Adj Bench DR 3 for Initial Briefs (Electric)" xfId="1273"/>
    <cellStyle name="_VC 6.15.06 update on 06GRC power costs.xls Chart 2_Power Costs - Comparison bx Rbtl-Staff-Jt-PC_Adj Bench DR 3 for Initial Briefs (Electric) 2" xfId="5865"/>
    <cellStyle name="_VC 6.15.06 update on 06GRC power costs.xls Chart 2_Power Costs - Comparison bx Rbtl-Staff-Jt-PC_Adj Bench DR 3 for Initial Briefs (Electric) 2 2" xfId="5866"/>
    <cellStyle name="_VC 6.15.06 update on 06GRC power costs.xls Chart 2_Power Costs - Comparison bx Rbtl-Staff-Jt-PC_Adj Bench DR 3 for Initial Briefs (Electric) 3" xfId="5867"/>
    <cellStyle name="_VC 6.15.06 update on 06GRC power costs.xls Chart 2_Power Costs - Comparison bx Rbtl-Staff-Jt-PC_Electric Rev Req Model (2009 GRC) Rebuttal" xfId="1274"/>
    <cellStyle name="_VC 6.15.06 update on 06GRC power costs.xls Chart 2_Power Costs - Comparison bx Rbtl-Staff-Jt-PC_Electric Rev Req Model (2009 GRC) Rebuttal 2" xfId="5868"/>
    <cellStyle name="_VC 6.15.06 update on 06GRC power costs.xls Chart 2_Power Costs - Comparison bx Rbtl-Staff-Jt-PC_Electric Rev Req Model (2009 GRC) Rebuttal 2 2" xfId="5869"/>
    <cellStyle name="_VC 6.15.06 update on 06GRC power costs.xls Chart 2_Power Costs - Comparison bx Rbtl-Staff-Jt-PC_Electric Rev Req Model (2009 GRC) Rebuttal 3" xfId="5870"/>
    <cellStyle name="_VC 6.15.06 update on 06GRC power costs.xls Chart 2_Power Costs - Comparison bx Rbtl-Staff-Jt-PC_Electric Rev Req Model (2009 GRC) Rebuttal REmoval of New  WH Solar AdjustMI" xfId="1275"/>
    <cellStyle name="_VC 6.15.06 update on 06GRC power costs.xls Chart 2_Power Costs - Comparison bx Rbtl-Staff-Jt-PC_Electric Rev Req Model (2009 GRC) Rebuttal REmoval of New  WH Solar AdjustMI 2" xfId="5871"/>
    <cellStyle name="_VC 6.15.06 update on 06GRC power costs.xls Chart 2_Power Costs - Comparison bx Rbtl-Staff-Jt-PC_Electric Rev Req Model (2009 GRC) Rebuttal REmoval of New  WH Solar AdjustMI 2 2" xfId="5872"/>
    <cellStyle name="_VC 6.15.06 update on 06GRC power costs.xls Chart 2_Power Costs - Comparison bx Rbtl-Staff-Jt-PC_Electric Rev Req Model (2009 GRC) Rebuttal REmoval of New  WH Solar AdjustMI 3" xfId="5873"/>
    <cellStyle name="_VC 6.15.06 update on 06GRC power costs.xls Chart 2_Power Costs - Comparison bx Rbtl-Staff-Jt-PC_Electric Rev Req Model (2009 GRC) Revised 01-18-2010" xfId="1276"/>
    <cellStyle name="_VC 6.15.06 update on 06GRC power costs.xls Chart 2_Power Costs - Comparison bx Rbtl-Staff-Jt-PC_Electric Rev Req Model (2009 GRC) Revised 01-18-2010 2" xfId="5874"/>
    <cellStyle name="_VC 6.15.06 update on 06GRC power costs.xls Chart 2_Power Costs - Comparison bx Rbtl-Staff-Jt-PC_Electric Rev Req Model (2009 GRC) Revised 01-18-2010 2 2" xfId="5875"/>
    <cellStyle name="_VC 6.15.06 update on 06GRC power costs.xls Chart 2_Power Costs - Comparison bx Rbtl-Staff-Jt-PC_Electric Rev Req Model (2009 GRC) Revised 01-18-2010 3" xfId="5876"/>
    <cellStyle name="_VC 6.15.06 update on 06GRC power costs.xls Chart 2_Power Costs - Comparison bx Rbtl-Staff-Jt-PC_Final Order Electric EXHIBIT A-1" xfId="1277"/>
    <cellStyle name="_VC 6.15.06 update on 06GRC power costs.xls Chart 2_Power Costs - Comparison bx Rbtl-Staff-Jt-PC_Final Order Electric EXHIBIT A-1 2" xfId="5877"/>
    <cellStyle name="_VC 6.15.06 update on 06GRC power costs.xls Chart 2_Power Costs - Comparison bx Rbtl-Staff-Jt-PC_Final Order Electric EXHIBIT A-1 2 2" xfId="5878"/>
    <cellStyle name="_VC 6.15.06 update on 06GRC power costs.xls Chart 2_Power Costs - Comparison bx Rbtl-Staff-Jt-PC_Final Order Electric EXHIBIT A-1 3" xfId="5879"/>
    <cellStyle name="_VC 6.15.06 update on 06GRC power costs.xls Chart 2_Production Adj 4.37" xfId="5880"/>
    <cellStyle name="_VC 6.15.06 update on 06GRC power costs.xls Chart 2_Production Adj 4.37 2" xfId="5881"/>
    <cellStyle name="_VC 6.15.06 update on 06GRC power costs.xls Chart 2_Production Adj 4.37 2 2" xfId="5882"/>
    <cellStyle name="_VC 6.15.06 update on 06GRC power costs.xls Chart 2_Production Adj 4.37 3" xfId="5883"/>
    <cellStyle name="_VC 6.15.06 update on 06GRC power costs.xls Chart 2_Purchased Power Adj 4.03" xfId="5884"/>
    <cellStyle name="_VC 6.15.06 update on 06GRC power costs.xls Chart 2_Purchased Power Adj 4.03 2" xfId="5885"/>
    <cellStyle name="_VC 6.15.06 update on 06GRC power costs.xls Chart 2_Purchased Power Adj 4.03 2 2" xfId="5886"/>
    <cellStyle name="_VC 6.15.06 update on 06GRC power costs.xls Chart 2_Purchased Power Adj 4.03 3" xfId="5887"/>
    <cellStyle name="_VC 6.15.06 update on 06GRC power costs.xls Chart 2_Rebuttal Power Costs" xfId="1278"/>
    <cellStyle name="_VC 6.15.06 update on 06GRC power costs.xls Chart 2_Rebuttal Power Costs 2" xfId="5888"/>
    <cellStyle name="_VC 6.15.06 update on 06GRC power costs.xls Chart 2_Rebuttal Power Costs 2 2" xfId="5889"/>
    <cellStyle name="_VC 6.15.06 update on 06GRC power costs.xls Chart 2_Rebuttal Power Costs 3" xfId="5890"/>
    <cellStyle name="_VC 6.15.06 update on 06GRC power costs.xls Chart 2_Rebuttal Power Costs_Adj Bench DR 3 for Initial Briefs (Electric)" xfId="1279"/>
    <cellStyle name="_VC 6.15.06 update on 06GRC power costs.xls Chart 2_Rebuttal Power Costs_Adj Bench DR 3 for Initial Briefs (Electric) 2" xfId="5891"/>
    <cellStyle name="_VC 6.15.06 update on 06GRC power costs.xls Chart 2_Rebuttal Power Costs_Adj Bench DR 3 for Initial Briefs (Electric) 2 2" xfId="5892"/>
    <cellStyle name="_VC 6.15.06 update on 06GRC power costs.xls Chart 2_Rebuttal Power Costs_Adj Bench DR 3 for Initial Briefs (Electric) 3" xfId="5893"/>
    <cellStyle name="_VC 6.15.06 update on 06GRC power costs.xls Chart 2_Rebuttal Power Costs_Electric Rev Req Model (2009 GRC) Rebuttal" xfId="1280"/>
    <cellStyle name="_VC 6.15.06 update on 06GRC power costs.xls Chart 2_Rebuttal Power Costs_Electric Rev Req Model (2009 GRC) Rebuttal 2" xfId="5894"/>
    <cellStyle name="_VC 6.15.06 update on 06GRC power costs.xls Chart 2_Rebuttal Power Costs_Electric Rev Req Model (2009 GRC) Rebuttal 2 2" xfId="5895"/>
    <cellStyle name="_VC 6.15.06 update on 06GRC power costs.xls Chart 2_Rebuttal Power Costs_Electric Rev Req Model (2009 GRC) Rebuttal 3" xfId="5896"/>
    <cellStyle name="_VC 6.15.06 update on 06GRC power costs.xls Chart 2_Rebuttal Power Costs_Electric Rev Req Model (2009 GRC) Rebuttal REmoval of New  WH Solar AdjustMI" xfId="1281"/>
    <cellStyle name="_VC 6.15.06 update on 06GRC power costs.xls Chart 2_Rebuttal Power Costs_Electric Rev Req Model (2009 GRC) Rebuttal REmoval of New  WH Solar AdjustMI 2" xfId="5897"/>
    <cellStyle name="_VC 6.15.06 update on 06GRC power costs.xls Chart 2_Rebuttal Power Costs_Electric Rev Req Model (2009 GRC) Rebuttal REmoval of New  WH Solar AdjustMI 2 2" xfId="5898"/>
    <cellStyle name="_VC 6.15.06 update on 06GRC power costs.xls Chart 2_Rebuttal Power Costs_Electric Rev Req Model (2009 GRC) Rebuttal REmoval of New  WH Solar AdjustMI 3" xfId="5899"/>
    <cellStyle name="_VC 6.15.06 update on 06GRC power costs.xls Chart 2_Rebuttal Power Costs_Electric Rev Req Model (2009 GRC) Revised 01-18-2010" xfId="1282"/>
    <cellStyle name="_VC 6.15.06 update on 06GRC power costs.xls Chart 2_Rebuttal Power Costs_Electric Rev Req Model (2009 GRC) Revised 01-18-2010 2" xfId="5900"/>
    <cellStyle name="_VC 6.15.06 update on 06GRC power costs.xls Chart 2_Rebuttal Power Costs_Electric Rev Req Model (2009 GRC) Revised 01-18-2010 2 2" xfId="5901"/>
    <cellStyle name="_VC 6.15.06 update on 06GRC power costs.xls Chart 2_Rebuttal Power Costs_Electric Rev Req Model (2009 GRC) Revised 01-18-2010 3" xfId="5902"/>
    <cellStyle name="_VC 6.15.06 update on 06GRC power costs.xls Chart 2_Rebuttal Power Costs_Final Order Electric EXHIBIT A-1" xfId="1283"/>
    <cellStyle name="_VC 6.15.06 update on 06GRC power costs.xls Chart 2_Rebuttal Power Costs_Final Order Electric EXHIBIT A-1 2" xfId="5903"/>
    <cellStyle name="_VC 6.15.06 update on 06GRC power costs.xls Chart 2_Rebuttal Power Costs_Final Order Electric EXHIBIT A-1 2 2" xfId="5904"/>
    <cellStyle name="_VC 6.15.06 update on 06GRC power costs.xls Chart 2_Rebuttal Power Costs_Final Order Electric EXHIBIT A-1 3" xfId="5905"/>
    <cellStyle name="_VC 6.15.06 update on 06GRC power costs.xls Chart 2_ROR &amp; CONV FACTOR" xfId="5906"/>
    <cellStyle name="_VC 6.15.06 update on 06GRC power costs.xls Chart 2_ROR &amp; CONV FACTOR 2" xfId="5907"/>
    <cellStyle name="_VC 6.15.06 update on 06GRC power costs.xls Chart 2_ROR &amp; CONV FACTOR 2 2" xfId="5908"/>
    <cellStyle name="_VC 6.15.06 update on 06GRC power costs.xls Chart 2_ROR &amp; CONV FACTOR 3" xfId="5909"/>
    <cellStyle name="_VC 6.15.06 update on 06GRC power costs.xls Chart 2_ROR 5.02" xfId="5910"/>
    <cellStyle name="_VC 6.15.06 update on 06GRC power costs.xls Chart 2_ROR 5.02 2" xfId="5911"/>
    <cellStyle name="_VC 6.15.06 update on 06GRC power costs.xls Chart 2_ROR 5.02 2 2" xfId="5912"/>
    <cellStyle name="_VC 6.15.06 update on 06GRC power costs.xls Chart 2_ROR 5.02 3" xfId="5913"/>
    <cellStyle name="_VC 6.15.06 update on 06GRC power costs.xls Chart 2_Wind Integration 10GRC" xfId="5914"/>
    <cellStyle name="_VC 6.15.06 update on 06GRC power costs.xls Chart 2_Wind Integration 10GRC 2" xfId="5915"/>
    <cellStyle name="_VC 6.15.06 update on 06GRC power costs.xls Chart 3" xfId="31"/>
    <cellStyle name="_VC 6.15.06 update on 06GRC power costs.xls Chart 3 2" xfId="1284"/>
    <cellStyle name="_VC 6.15.06 update on 06GRC power costs.xls Chart 3 2 2" xfId="5916"/>
    <cellStyle name="_VC 6.15.06 update on 06GRC power costs.xls Chart 3 2 2 2" xfId="5917"/>
    <cellStyle name="_VC 6.15.06 update on 06GRC power costs.xls Chart 3 2 3" xfId="5918"/>
    <cellStyle name="_VC 6.15.06 update on 06GRC power costs.xls Chart 3 3" xfId="5919"/>
    <cellStyle name="_VC 6.15.06 update on 06GRC power costs.xls Chart 3 3 2" xfId="5920"/>
    <cellStyle name="_VC 6.15.06 update on 06GRC power costs.xls Chart 3 3 2 2" xfId="5921"/>
    <cellStyle name="_VC 6.15.06 update on 06GRC power costs.xls Chart 3 3 3" xfId="5922"/>
    <cellStyle name="_VC 6.15.06 update on 06GRC power costs.xls Chart 3 3 3 2" xfId="5923"/>
    <cellStyle name="_VC 6.15.06 update on 06GRC power costs.xls Chart 3 3 4" xfId="5924"/>
    <cellStyle name="_VC 6.15.06 update on 06GRC power costs.xls Chart 3 3 4 2" xfId="5925"/>
    <cellStyle name="_VC 6.15.06 update on 06GRC power costs.xls Chart 3 4" xfId="5926"/>
    <cellStyle name="_VC 6.15.06 update on 06GRC power costs.xls Chart 3 4 2" xfId="5927"/>
    <cellStyle name="_VC 6.15.06 update on 06GRC power costs.xls Chart 3 5" xfId="5928"/>
    <cellStyle name="_VC 6.15.06 update on 06GRC power costs.xls Chart 3_04 07E Wild Horse Wind Expansion (C) (2)" xfId="1285"/>
    <cellStyle name="_VC 6.15.06 update on 06GRC power costs.xls Chart 3_04 07E Wild Horse Wind Expansion (C) (2) 2" xfId="5929"/>
    <cellStyle name="_VC 6.15.06 update on 06GRC power costs.xls Chart 3_04 07E Wild Horse Wind Expansion (C) (2) 2 2" xfId="5930"/>
    <cellStyle name="_VC 6.15.06 update on 06GRC power costs.xls Chart 3_04 07E Wild Horse Wind Expansion (C) (2) 3" xfId="5931"/>
    <cellStyle name="_VC 6.15.06 update on 06GRC power costs.xls Chart 3_04 07E Wild Horse Wind Expansion (C) (2)_Adj Bench DR 3 for Initial Briefs (Electric)" xfId="1286"/>
    <cellStyle name="_VC 6.15.06 update on 06GRC power costs.xls Chart 3_04 07E Wild Horse Wind Expansion (C) (2)_Adj Bench DR 3 for Initial Briefs (Electric) 2" xfId="5932"/>
    <cellStyle name="_VC 6.15.06 update on 06GRC power costs.xls Chart 3_04 07E Wild Horse Wind Expansion (C) (2)_Adj Bench DR 3 for Initial Briefs (Electric) 2 2" xfId="5933"/>
    <cellStyle name="_VC 6.15.06 update on 06GRC power costs.xls Chart 3_04 07E Wild Horse Wind Expansion (C) (2)_Adj Bench DR 3 for Initial Briefs (Electric) 3" xfId="5934"/>
    <cellStyle name="_VC 6.15.06 update on 06GRC power costs.xls Chart 3_04 07E Wild Horse Wind Expansion (C) (2)_Electric Rev Req Model (2009 GRC) " xfId="1287"/>
    <cellStyle name="_VC 6.15.06 update on 06GRC power costs.xls Chart 3_04 07E Wild Horse Wind Expansion (C) (2)_Electric Rev Req Model (2009 GRC)  2" xfId="5935"/>
    <cellStyle name="_VC 6.15.06 update on 06GRC power costs.xls Chart 3_04 07E Wild Horse Wind Expansion (C) (2)_Electric Rev Req Model (2009 GRC)  2 2" xfId="5936"/>
    <cellStyle name="_VC 6.15.06 update on 06GRC power costs.xls Chart 3_04 07E Wild Horse Wind Expansion (C) (2)_Electric Rev Req Model (2009 GRC)  3" xfId="5937"/>
    <cellStyle name="_VC 6.15.06 update on 06GRC power costs.xls Chart 3_04 07E Wild Horse Wind Expansion (C) (2)_Electric Rev Req Model (2009 GRC) Rebuttal" xfId="1288"/>
    <cellStyle name="_VC 6.15.06 update on 06GRC power costs.xls Chart 3_04 07E Wild Horse Wind Expansion (C) (2)_Electric Rev Req Model (2009 GRC) Rebuttal 2" xfId="5938"/>
    <cellStyle name="_VC 6.15.06 update on 06GRC power costs.xls Chart 3_04 07E Wild Horse Wind Expansion (C) (2)_Electric Rev Req Model (2009 GRC) Rebuttal 2 2" xfId="5939"/>
    <cellStyle name="_VC 6.15.06 update on 06GRC power costs.xls Chart 3_04 07E Wild Horse Wind Expansion (C) (2)_Electric Rev Req Model (2009 GRC) Rebuttal 3" xfId="5940"/>
    <cellStyle name="_VC 6.15.06 update on 06GRC power costs.xls Chart 3_04 07E Wild Horse Wind Expansion (C) (2)_Electric Rev Req Model (2009 GRC) Rebuttal REmoval of New  WH Solar AdjustMI" xfId="1289"/>
    <cellStyle name="_VC 6.15.06 update on 06GRC power costs.xls Chart 3_04 07E Wild Horse Wind Expansion (C) (2)_Electric Rev Req Model (2009 GRC) Rebuttal REmoval of New  WH Solar AdjustMI 2" xfId="5941"/>
    <cellStyle name="_VC 6.15.06 update on 06GRC power costs.xls Chart 3_04 07E Wild Horse Wind Expansion (C) (2)_Electric Rev Req Model (2009 GRC) Rebuttal REmoval of New  WH Solar AdjustMI 2 2" xfId="5942"/>
    <cellStyle name="_VC 6.15.06 update on 06GRC power costs.xls Chart 3_04 07E Wild Horse Wind Expansion (C) (2)_Electric Rev Req Model (2009 GRC) Rebuttal REmoval of New  WH Solar AdjustMI 3" xfId="5943"/>
    <cellStyle name="_VC 6.15.06 update on 06GRC power costs.xls Chart 3_04 07E Wild Horse Wind Expansion (C) (2)_Electric Rev Req Model (2009 GRC) Revised 01-18-2010" xfId="1290"/>
    <cellStyle name="_VC 6.15.06 update on 06GRC power costs.xls Chart 3_04 07E Wild Horse Wind Expansion (C) (2)_Electric Rev Req Model (2009 GRC) Revised 01-18-2010 2" xfId="5944"/>
    <cellStyle name="_VC 6.15.06 update on 06GRC power costs.xls Chart 3_04 07E Wild Horse Wind Expansion (C) (2)_Electric Rev Req Model (2009 GRC) Revised 01-18-2010 2 2" xfId="5945"/>
    <cellStyle name="_VC 6.15.06 update on 06GRC power costs.xls Chart 3_04 07E Wild Horse Wind Expansion (C) (2)_Electric Rev Req Model (2009 GRC) Revised 01-18-2010 3" xfId="5946"/>
    <cellStyle name="_VC 6.15.06 update on 06GRC power costs.xls Chart 3_04 07E Wild Horse Wind Expansion (C) (2)_Final Order Electric EXHIBIT A-1" xfId="1291"/>
    <cellStyle name="_VC 6.15.06 update on 06GRC power costs.xls Chart 3_04 07E Wild Horse Wind Expansion (C) (2)_Final Order Electric EXHIBIT A-1 2" xfId="5947"/>
    <cellStyle name="_VC 6.15.06 update on 06GRC power costs.xls Chart 3_04 07E Wild Horse Wind Expansion (C) (2)_Final Order Electric EXHIBIT A-1 2 2" xfId="5948"/>
    <cellStyle name="_VC 6.15.06 update on 06GRC power costs.xls Chart 3_04 07E Wild Horse Wind Expansion (C) (2)_Final Order Electric EXHIBIT A-1 3" xfId="5949"/>
    <cellStyle name="_VC 6.15.06 update on 06GRC power costs.xls Chart 3_04 07E Wild Horse Wind Expansion (C) (2)_TENASKA REGULATORY ASSET" xfId="1292"/>
    <cellStyle name="_VC 6.15.06 update on 06GRC power costs.xls Chart 3_04 07E Wild Horse Wind Expansion (C) (2)_TENASKA REGULATORY ASSET 2" xfId="5950"/>
    <cellStyle name="_VC 6.15.06 update on 06GRC power costs.xls Chart 3_04 07E Wild Horse Wind Expansion (C) (2)_TENASKA REGULATORY ASSET 2 2" xfId="5951"/>
    <cellStyle name="_VC 6.15.06 update on 06GRC power costs.xls Chart 3_04 07E Wild Horse Wind Expansion (C) (2)_TENASKA REGULATORY ASSET 3" xfId="5952"/>
    <cellStyle name="_VC 6.15.06 update on 06GRC power costs.xls Chart 3_16.37E Wild Horse Expansion DeferralRevwrkingfile SF" xfId="1293"/>
    <cellStyle name="_VC 6.15.06 update on 06GRC power costs.xls Chart 3_16.37E Wild Horse Expansion DeferralRevwrkingfile SF 2" xfId="5953"/>
    <cellStyle name="_VC 6.15.06 update on 06GRC power costs.xls Chart 3_16.37E Wild Horse Expansion DeferralRevwrkingfile SF 2 2" xfId="5954"/>
    <cellStyle name="_VC 6.15.06 update on 06GRC power costs.xls Chart 3_16.37E Wild Horse Expansion DeferralRevwrkingfile SF 3" xfId="5955"/>
    <cellStyle name="_VC 6.15.06 update on 06GRC power costs.xls Chart 3_2009 GRC Compl Filing - Exhibit D" xfId="5956"/>
    <cellStyle name="_VC 6.15.06 update on 06GRC power costs.xls Chart 3_2009 GRC Compl Filing - Exhibit D 2" xfId="5957"/>
    <cellStyle name="_VC 6.15.06 update on 06GRC power costs.xls Chart 3_3.01 Income Statement" xfId="359"/>
    <cellStyle name="_VC 6.15.06 update on 06GRC power costs.xls Chart 3_4 31 Regulatory Assets and Liabilities  7 06- Exhibit D" xfId="1294"/>
    <cellStyle name="_VC 6.15.06 update on 06GRC power costs.xls Chart 3_4 31 Regulatory Assets and Liabilities  7 06- Exhibit D 2" xfId="5958"/>
    <cellStyle name="_VC 6.15.06 update on 06GRC power costs.xls Chart 3_4 31 Regulatory Assets and Liabilities  7 06- Exhibit D 2 2" xfId="5959"/>
    <cellStyle name="_VC 6.15.06 update on 06GRC power costs.xls Chart 3_4 31 Regulatory Assets and Liabilities  7 06- Exhibit D 3" xfId="5960"/>
    <cellStyle name="_VC 6.15.06 update on 06GRC power costs.xls Chart 3_4 31 Regulatory Assets and Liabilities  7 06- Exhibit D_NIM Summary" xfId="5961"/>
    <cellStyle name="_VC 6.15.06 update on 06GRC power costs.xls Chart 3_4 31 Regulatory Assets and Liabilities  7 06- Exhibit D_NIM Summary 2" xfId="5962"/>
    <cellStyle name="_VC 6.15.06 update on 06GRC power costs.xls Chart 3_4 32 Regulatory Assets and Liabilities  7 06- Exhibit D" xfId="1295"/>
    <cellStyle name="_VC 6.15.06 update on 06GRC power costs.xls Chart 3_4 32 Regulatory Assets and Liabilities  7 06- Exhibit D 2" xfId="5963"/>
    <cellStyle name="_VC 6.15.06 update on 06GRC power costs.xls Chart 3_4 32 Regulatory Assets and Liabilities  7 06- Exhibit D 2 2" xfId="5964"/>
    <cellStyle name="_VC 6.15.06 update on 06GRC power costs.xls Chart 3_4 32 Regulatory Assets and Liabilities  7 06- Exhibit D 3" xfId="5965"/>
    <cellStyle name="_VC 6.15.06 update on 06GRC power costs.xls Chart 3_4 32 Regulatory Assets and Liabilities  7 06- Exhibit D_NIM Summary" xfId="5966"/>
    <cellStyle name="_VC 6.15.06 update on 06GRC power costs.xls Chart 3_4 32 Regulatory Assets and Liabilities  7 06- Exhibit D_NIM Summary 2" xfId="5967"/>
    <cellStyle name="_VC 6.15.06 update on 06GRC power costs.xls Chart 3_AURORA Total New" xfId="5968"/>
    <cellStyle name="_VC 6.15.06 update on 06GRC power costs.xls Chart 3_AURORA Total New 2" xfId="5969"/>
    <cellStyle name="_VC 6.15.06 update on 06GRC power costs.xls Chart 3_Book2" xfId="1296"/>
    <cellStyle name="_VC 6.15.06 update on 06GRC power costs.xls Chart 3_Book2 2" xfId="5970"/>
    <cellStyle name="_VC 6.15.06 update on 06GRC power costs.xls Chart 3_Book2 2 2" xfId="5971"/>
    <cellStyle name="_VC 6.15.06 update on 06GRC power costs.xls Chart 3_Book2 3" xfId="5972"/>
    <cellStyle name="_VC 6.15.06 update on 06GRC power costs.xls Chart 3_Book2_Adj Bench DR 3 for Initial Briefs (Electric)" xfId="1297"/>
    <cellStyle name="_VC 6.15.06 update on 06GRC power costs.xls Chart 3_Book2_Adj Bench DR 3 for Initial Briefs (Electric) 2" xfId="5973"/>
    <cellStyle name="_VC 6.15.06 update on 06GRC power costs.xls Chart 3_Book2_Adj Bench DR 3 for Initial Briefs (Electric) 2 2" xfId="5974"/>
    <cellStyle name="_VC 6.15.06 update on 06GRC power costs.xls Chart 3_Book2_Adj Bench DR 3 for Initial Briefs (Electric) 3" xfId="5975"/>
    <cellStyle name="_VC 6.15.06 update on 06GRC power costs.xls Chart 3_Book2_Electric Rev Req Model (2009 GRC) Rebuttal" xfId="1298"/>
    <cellStyle name="_VC 6.15.06 update on 06GRC power costs.xls Chart 3_Book2_Electric Rev Req Model (2009 GRC) Rebuttal 2" xfId="5976"/>
    <cellStyle name="_VC 6.15.06 update on 06GRC power costs.xls Chart 3_Book2_Electric Rev Req Model (2009 GRC) Rebuttal 2 2" xfId="5977"/>
    <cellStyle name="_VC 6.15.06 update on 06GRC power costs.xls Chart 3_Book2_Electric Rev Req Model (2009 GRC) Rebuttal 3" xfId="5978"/>
    <cellStyle name="_VC 6.15.06 update on 06GRC power costs.xls Chart 3_Book2_Electric Rev Req Model (2009 GRC) Rebuttal REmoval of New  WH Solar AdjustMI" xfId="1299"/>
    <cellStyle name="_VC 6.15.06 update on 06GRC power costs.xls Chart 3_Book2_Electric Rev Req Model (2009 GRC) Rebuttal REmoval of New  WH Solar AdjustMI 2" xfId="5979"/>
    <cellStyle name="_VC 6.15.06 update on 06GRC power costs.xls Chart 3_Book2_Electric Rev Req Model (2009 GRC) Rebuttal REmoval of New  WH Solar AdjustMI 2 2" xfId="5980"/>
    <cellStyle name="_VC 6.15.06 update on 06GRC power costs.xls Chart 3_Book2_Electric Rev Req Model (2009 GRC) Rebuttal REmoval of New  WH Solar AdjustMI 3" xfId="5981"/>
    <cellStyle name="_VC 6.15.06 update on 06GRC power costs.xls Chart 3_Book2_Electric Rev Req Model (2009 GRC) Revised 01-18-2010" xfId="1300"/>
    <cellStyle name="_VC 6.15.06 update on 06GRC power costs.xls Chart 3_Book2_Electric Rev Req Model (2009 GRC) Revised 01-18-2010 2" xfId="5982"/>
    <cellStyle name="_VC 6.15.06 update on 06GRC power costs.xls Chart 3_Book2_Electric Rev Req Model (2009 GRC) Revised 01-18-2010 2 2" xfId="5983"/>
    <cellStyle name="_VC 6.15.06 update on 06GRC power costs.xls Chart 3_Book2_Electric Rev Req Model (2009 GRC) Revised 01-18-2010 3" xfId="5984"/>
    <cellStyle name="_VC 6.15.06 update on 06GRC power costs.xls Chart 3_Book2_Final Order Electric EXHIBIT A-1" xfId="1301"/>
    <cellStyle name="_VC 6.15.06 update on 06GRC power costs.xls Chart 3_Book2_Final Order Electric EXHIBIT A-1 2" xfId="5985"/>
    <cellStyle name="_VC 6.15.06 update on 06GRC power costs.xls Chart 3_Book2_Final Order Electric EXHIBIT A-1 2 2" xfId="5986"/>
    <cellStyle name="_VC 6.15.06 update on 06GRC power costs.xls Chart 3_Book2_Final Order Electric EXHIBIT A-1 3" xfId="5987"/>
    <cellStyle name="_VC 6.15.06 update on 06GRC power costs.xls Chart 3_Book4" xfId="1302"/>
    <cellStyle name="_VC 6.15.06 update on 06GRC power costs.xls Chart 3_Book4 2" xfId="5988"/>
    <cellStyle name="_VC 6.15.06 update on 06GRC power costs.xls Chart 3_Book4 2 2" xfId="5989"/>
    <cellStyle name="_VC 6.15.06 update on 06GRC power costs.xls Chart 3_Book4 3" xfId="5990"/>
    <cellStyle name="_VC 6.15.06 update on 06GRC power costs.xls Chart 3_Book9" xfId="1303"/>
    <cellStyle name="_VC 6.15.06 update on 06GRC power costs.xls Chart 3_Book9 2" xfId="5991"/>
    <cellStyle name="_VC 6.15.06 update on 06GRC power costs.xls Chart 3_Book9 2 2" xfId="5992"/>
    <cellStyle name="_VC 6.15.06 update on 06GRC power costs.xls Chart 3_Book9 3" xfId="5993"/>
    <cellStyle name="_VC 6.15.06 update on 06GRC power costs.xls Chart 3_INPUTS" xfId="5994"/>
    <cellStyle name="_VC 6.15.06 update on 06GRC power costs.xls Chart 3_INPUTS 2" xfId="5995"/>
    <cellStyle name="_VC 6.15.06 update on 06GRC power costs.xls Chart 3_INPUTS 2 2" xfId="5996"/>
    <cellStyle name="_VC 6.15.06 update on 06GRC power costs.xls Chart 3_INPUTS 3" xfId="5997"/>
    <cellStyle name="_VC 6.15.06 update on 06GRC power costs.xls Chart 3_NIM Summary" xfId="5998"/>
    <cellStyle name="_VC 6.15.06 update on 06GRC power costs.xls Chart 3_NIM Summary 09GRC" xfId="5999"/>
    <cellStyle name="_VC 6.15.06 update on 06GRC power costs.xls Chart 3_NIM Summary 09GRC 2" xfId="6000"/>
    <cellStyle name="_VC 6.15.06 update on 06GRC power costs.xls Chart 3_NIM Summary 2" xfId="6001"/>
    <cellStyle name="_VC 6.15.06 update on 06GRC power costs.xls Chart 3_NIM Summary 3" xfId="6002"/>
    <cellStyle name="_VC 6.15.06 update on 06GRC power costs.xls Chart 3_NIM Summary 4" xfId="6003"/>
    <cellStyle name="_VC 6.15.06 update on 06GRC power costs.xls Chart 3_NIM Summary 5" xfId="6004"/>
    <cellStyle name="_VC 6.15.06 update on 06GRC power costs.xls Chart 3_NIM Summary 6" xfId="6005"/>
    <cellStyle name="_VC 6.15.06 update on 06GRC power costs.xls Chart 3_NIM Summary 7" xfId="6006"/>
    <cellStyle name="_VC 6.15.06 update on 06GRC power costs.xls Chart 3_NIM Summary 8" xfId="6007"/>
    <cellStyle name="_VC 6.15.06 update on 06GRC power costs.xls Chart 3_NIM Summary 9" xfId="6008"/>
    <cellStyle name="_VC 6.15.06 update on 06GRC power costs.xls Chart 3_PCA 9 -  Exhibit D April 2010 (3)" xfId="6009"/>
    <cellStyle name="_VC 6.15.06 update on 06GRC power costs.xls Chart 3_PCA 9 -  Exhibit D April 2010 (3) 2" xfId="6010"/>
    <cellStyle name="_VC 6.15.06 update on 06GRC power costs.xls Chart 3_Power Costs - Comparison bx Rbtl-Staff-Jt-PC" xfId="1304"/>
    <cellStyle name="_VC 6.15.06 update on 06GRC power costs.xls Chart 3_Power Costs - Comparison bx Rbtl-Staff-Jt-PC 2" xfId="6011"/>
    <cellStyle name="_VC 6.15.06 update on 06GRC power costs.xls Chart 3_Power Costs - Comparison bx Rbtl-Staff-Jt-PC 2 2" xfId="6012"/>
    <cellStyle name="_VC 6.15.06 update on 06GRC power costs.xls Chart 3_Power Costs - Comparison bx Rbtl-Staff-Jt-PC 3" xfId="6013"/>
    <cellStyle name="_VC 6.15.06 update on 06GRC power costs.xls Chart 3_Power Costs - Comparison bx Rbtl-Staff-Jt-PC_Adj Bench DR 3 for Initial Briefs (Electric)" xfId="1305"/>
    <cellStyle name="_VC 6.15.06 update on 06GRC power costs.xls Chart 3_Power Costs - Comparison bx Rbtl-Staff-Jt-PC_Adj Bench DR 3 for Initial Briefs (Electric) 2" xfId="6014"/>
    <cellStyle name="_VC 6.15.06 update on 06GRC power costs.xls Chart 3_Power Costs - Comparison bx Rbtl-Staff-Jt-PC_Adj Bench DR 3 for Initial Briefs (Electric) 2 2" xfId="6015"/>
    <cellStyle name="_VC 6.15.06 update on 06GRC power costs.xls Chart 3_Power Costs - Comparison bx Rbtl-Staff-Jt-PC_Adj Bench DR 3 for Initial Briefs (Electric) 3" xfId="6016"/>
    <cellStyle name="_VC 6.15.06 update on 06GRC power costs.xls Chart 3_Power Costs - Comparison bx Rbtl-Staff-Jt-PC_Electric Rev Req Model (2009 GRC) Rebuttal" xfId="1306"/>
    <cellStyle name="_VC 6.15.06 update on 06GRC power costs.xls Chart 3_Power Costs - Comparison bx Rbtl-Staff-Jt-PC_Electric Rev Req Model (2009 GRC) Rebuttal 2" xfId="6017"/>
    <cellStyle name="_VC 6.15.06 update on 06GRC power costs.xls Chart 3_Power Costs - Comparison bx Rbtl-Staff-Jt-PC_Electric Rev Req Model (2009 GRC) Rebuttal 2 2" xfId="6018"/>
    <cellStyle name="_VC 6.15.06 update on 06GRC power costs.xls Chart 3_Power Costs - Comparison bx Rbtl-Staff-Jt-PC_Electric Rev Req Model (2009 GRC) Rebuttal 3" xfId="6019"/>
    <cellStyle name="_VC 6.15.06 update on 06GRC power costs.xls Chart 3_Power Costs - Comparison bx Rbtl-Staff-Jt-PC_Electric Rev Req Model (2009 GRC) Rebuttal REmoval of New  WH Solar AdjustMI" xfId="1307"/>
    <cellStyle name="_VC 6.15.06 update on 06GRC power costs.xls Chart 3_Power Costs - Comparison bx Rbtl-Staff-Jt-PC_Electric Rev Req Model (2009 GRC) Rebuttal REmoval of New  WH Solar AdjustMI 2" xfId="6020"/>
    <cellStyle name="_VC 6.15.06 update on 06GRC power costs.xls Chart 3_Power Costs - Comparison bx Rbtl-Staff-Jt-PC_Electric Rev Req Model (2009 GRC) Rebuttal REmoval of New  WH Solar AdjustMI 2 2" xfId="6021"/>
    <cellStyle name="_VC 6.15.06 update on 06GRC power costs.xls Chart 3_Power Costs - Comparison bx Rbtl-Staff-Jt-PC_Electric Rev Req Model (2009 GRC) Rebuttal REmoval of New  WH Solar AdjustMI 3" xfId="6022"/>
    <cellStyle name="_VC 6.15.06 update on 06GRC power costs.xls Chart 3_Power Costs - Comparison bx Rbtl-Staff-Jt-PC_Electric Rev Req Model (2009 GRC) Revised 01-18-2010" xfId="1308"/>
    <cellStyle name="_VC 6.15.06 update on 06GRC power costs.xls Chart 3_Power Costs - Comparison bx Rbtl-Staff-Jt-PC_Electric Rev Req Model (2009 GRC) Revised 01-18-2010 2" xfId="6023"/>
    <cellStyle name="_VC 6.15.06 update on 06GRC power costs.xls Chart 3_Power Costs - Comparison bx Rbtl-Staff-Jt-PC_Electric Rev Req Model (2009 GRC) Revised 01-18-2010 2 2" xfId="6024"/>
    <cellStyle name="_VC 6.15.06 update on 06GRC power costs.xls Chart 3_Power Costs - Comparison bx Rbtl-Staff-Jt-PC_Electric Rev Req Model (2009 GRC) Revised 01-18-2010 3" xfId="6025"/>
    <cellStyle name="_VC 6.15.06 update on 06GRC power costs.xls Chart 3_Power Costs - Comparison bx Rbtl-Staff-Jt-PC_Final Order Electric EXHIBIT A-1" xfId="1309"/>
    <cellStyle name="_VC 6.15.06 update on 06GRC power costs.xls Chart 3_Power Costs - Comparison bx Rbtl-Staff-Jt-PC_Final Order Electric EXHIBIT A-1 2" xfId="6026"/>
    <cellStyle name="_VC 6.15.06 update on 06GRC power costs.xls Chart 3_Power Costs - Comparison bx Rbtl-Staff-Jt-PC_Final Order Electric EXHIBIT A-1 2 2" xfId="6027"/>
    <cellStyle name="_VC 6.15.06 update on 06GRC power costs.xls Chart 3_Power Costs - Comparison bx Rbtl-Staff-Jt-PC_Final Order Electric EXHIBIT A-1 3" xfId="6028"/>
    <cellStyle name="_VC 6.15.06 update on 06GRC power costs.xls Chart 3_Production Adj 4.37" xfId="6029"/>
    <cellStyle name="_VC 6.15.06 update on 06GRC power costs.xls Chart 3_Production Adj 4.37 2" xfId="6030"/>
    <cellStyle name="_VC 6.15.06 update on 06GRC power costs.xls Chart 3_Production Adj 4.37 2 2" xfId="6031"/>
    <cellStyle name="_VC 6.15.06 update on 06GRC power costs.xls Chart 3_Production Adj 4.37 3" xfId="6032"/>
    <cellStyle name="_VC 6.15.06 update on 06GRC power costs.xls Chart 3_Purchased Power Adj 4.03" xfId="6033"/>
    <cellStyle name="_VC 6.15.06 update on 06GRC power costs.xls Chart 3_Purchased Power Adj 4.03 2" xfId="6034"/>
    <cellStyle name="_VC 6.15.06 update on 06GRC power costs.xls Chart 3_Purchased Power Adj 4.03 2 2" xfId="6035"/>
    <cellStyle name="_VC 6.15.06 update on 06GRC power costs.xls Chart 3_Purchased Power Adj 4.03 3" xfId="6036"/>
    <cellStyle name="_VC 6.15.06 update on 06GRC power costs.xls Chart 3_Rebuttal Power Costs" xfId="1310"/>
    <cellStyle name="_VC 6.15.06 update on 06GRC power costs.xls Chart 3_Rebuttal Power Costs 2" xfId="6037"/>
    <cellStyle name="_VC 6.15.06 update on 06GRC power costs.xls Chart 3_Rebuttal Power Costs 2 2" xfId="6038"/>
    <cellStyle name="_VC 6.15.06 update on 06GRC power costs.xls Chart 3_Rebuttal Power Costs 3" xfId="6039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6040"/>
    <cellStyle name="_VC 6.15.06 update on 06GRC power costs.xls Chart 3_Rebuttal Power Costs_Adj Bench DR 3 for Initial Briefs (Electric) 2 2" xfId="6041"/>
    <cellStyle name="_VC 6.15.06 update on 06GRC power costs.xls Chart 3_Rebuttal Power Costs_Adj Bench DR 3 for Initial Briefs (Electric) 3" xfId="6042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6043"/>
    <cellStyle name="_VC 6.15.06 update on 06GRC power costs.xls Chart 3_Rebuttal Power Costs_Electric Rev Req Model (2009 GRC) Rebuttal 2 2" xfId="6044"/>
    <cellStyle name="_VC 6.15.06 update on 06GRC power costs.xls Chart 3_Rebuttal Power Costs_Electric Rev Req Model (2009 GRC) Rebuttal 3" xfId="6045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6046"/>
    <cellStyle name="_VC 6.15.06 update on 06GRC power costs.xls Chart 3_Rebuttal Power Costs_Electric Rev Req Model (2009 GRC) Rebuttal REmoval of New  WH Solar AdjustMI 2 2" xfId="6047"/>
    <cellStyle name="_VC 6.15.06 update on 06GRC power costs.xls Chart 3_Rebuttal Power Costs_Electric Rev Req Model (2009 GRC) Rebuttal REmoval of New  WH Solar AdjustMI 3" xfId="6048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6049"/>
    <cellStyle name="_VC 6.15.06 update on 06GRC power costs.xls Chart 3_Rebuttal Power Costs_Electric Rev Req Model (2009 GRC) Revised 01-18-2010 2 2" xfId="6050"/>
    <cellStyle name="_VC 6.15.06 update on 06GRC power costs.xls Chart 3_Rebuttal Power Costs_Electric Rev Req Model (2009 GRC) Revised 01-18-2010 3" xfId="6051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6052"/>
    <cellStyle name="_VC 6.15.06 update on 06GRC power costs.xls Chart 3_Rebuttal Power Costs_Final Order Electric EXHIBIT A-1 2 2" xfId="6053"/>
    <cellStyle name="_VC 6.15.06 update on 06GRC power costs.xls Chart 3_Rebuttal Power Costs_Final Order Electric EXHIBIT A-1 3" xfId="6054"/>
    <cellStyle name="_VC 6.15.06 update on 06GRC power costs.xls Chart 3_ROR &amp; CONV FACTOR" xfId="6055"/>
    <cellStyle name="_VC 6.15.06 update on 06GRC power costs.xls Chart 3_ROR &amp; CONV FACTOR 2" xfId="6056"/>
    <cellStyle name="_VC 6.15.06 update on 06GRC power costs.xls Chart 3_ROR &amp; CONV FACTOR 2 2" xfId="6057"/>
    <cellStyle name="_VC 6.15.06 update on 06GRC power costs.xls Chart 3_ROR &amp; CONV FACTOR 3" xfId="6058"/>
    <cellStyle name="_VC 6.15.06 update on 06GRC power costs.xls Chart 3_ROR 5.02" xfId="6059"/>
    <cellStyle name="_VC 6.15.06 update on 06GRC power costs.xls Chart 3_ROR 5.02 2" xfId="6060"/>
    <cellStyle name="_VC 6.15.06 update on 06GRC power costs.xls Chart 3_ROR 5.02 2 2" xfId="6061"/>
    <cellStyle name="_VC 6.15.06 update on 06GRC power costs.xls Chart 3_ROR 5.02 3" xfId="6062"/>
    <cellStyle name="_VC 6.15.06 update on 06GRC power costs.xls Chart 3_Wind Integration 10GRC" xfId="6063"/>
    <cellStyle name="_VC 6.15.06 update on 06GRC power costs.xls Chart 3_Wind Integration 10GRC 2" xfId="6064"/>
    <cellStyle name="_Worksheet" xfId="6065"/>
    <cellStyle name="_Worksheet_NIM Summary" xfId="6066"/>
    <cellStyle name="_Worksheet_NIM Summary 2" xfId="6067"/>
    <cellStyle name="_Worksheet_Transmission Workbook for May BOD" xfId="6068"/>
    <cellStyle name="_Worksheet_Transmission Workbook for May BOD 2" xfId="6069"/>
    <cellStyle name="_Worksheet_Wind Integration 10GRC" xfId="6070"/>
    <cellStyle name="_Worksheet_Wind Integration 10GRC 2" xfId="6071"/>
    <cellStyle name="0,0_x000d__x000a_NA_x000d__x000a_" xfId="32"/>
    <cellStyle name="0000" xfId="33"/>
    <cellStyle name="000000" xfId="34"/>
    <cellStyle name="20% - Accent1" xfId="315" builtinId="30" customBuiltin="1"/>
    <cellStyle name="20% - Accent1 2" xfId="35"/>
    <cellStyle name="20% - Accent1 2 2" xfId="1316"/>
    <cellStyle name="20% - Accent1 2 2 2" xfId="6072"/>
    <cellStyle name="20% - Accent1 2 3" xfId="6073"/>
    <cellStyle name="20% - Accent1 2 4" xfId="7844"/>
    <cellStyle name="20% - Accent1 2_2009 GRC Compl Filing - Exhibit D" xfId="6074"/>
    <cellStyle name="20% - Accent1 3" xfId="36"/>
    <cellStyle name="20% - Accent1 3 2" xfId="6075"/>
    <cellStyle name="20% - Accent1 3 3" xfId="6076"/>
    <cellStyle name="20% - Accent1 3 3 2" xfId="7895"/>
    <cellStyle name="20% - Accent1 3 4" xfId="7845"/>
    <cellStyle name="20% - Accent1 3 5" xfId="360"/>
    <cellStyle name="20% - Accent1 4" xfId="6077"/>
    <cellStyle name="20% - Accent1 4 2" xfId="6078"/>
    <cellStyle name="20% - Accent1 4 2 2" xfId="6079"/>
    <cellStyle name="20% - Accent1 4 2 2 2" xfId="7897"/>
    <cellStyle name="20% - Accent1 4 2 3" xfId="6080"/>
    <cellStyle name="20% - Accent1 4 2 3 2" xfId="7898"/>
    <cellStyle name="20% - Accent1 4 2 4" xfId="6081"/>
    <cellStyle name="20% - Accent1 4 2 4 2" xfId="7899"/>
    <cellStyle name="20% - Accent1 4 2 5" xfId="7896"/>
    <cellStyle name="20% - Accent1 4 3" xfId="6082"/>
    <cellStyle name="20% - Accent1 4 3 2" xfId="6083"/>
    <cellStyle name="20% - Accent1 4 3 2 2" xfId="7901"/>
    <cellStyle name="20% - Accent1 4 3 3" xfId="7900"/>
    <cellStyle name="20% - Accent1 4 4" xfId="6084"/>
    <cellStyle name="20% - Accent1 4 4 2" xfId="7902"/>
    <cellStyle name="20% - Accent1 4 5" xfId="6085"/>
    <cellStyle name="20% - Accent1 4 5 2" xfId="7903"/>
    <cellStyle name="20% - Accent1 4 6" xfId="6086"/>
    <cellStyle name="20% - Accent1 4 6 2" xfId="7904"/>
    <cellStyle name="20% - Accent1 4 7" xfId="6087"/>
    <cellStyle name="20% - Accent1 4 7 2" xfId="7905"/>
    <cellStyle name="20% - Accent1 5" xfId="6088"/>
    <cellStyle name="20% - Accent1 5 2" xfId="7906"/>
    <cellStyle name="20% - Accent2" xfId="319" builtinId="34" customBuiltin="1"/>
    <cellStyle name="20% - Accent2 2" xfId="37"/>
    <cellStyle name="20% - Accent2 2 2" xfId="1317"/>
    <cellStyle name="20% - Accent2 2 2 2" xfId="6089"/>
    <cellStyle name="20% - Accent2 2 3" xfId="6090"/>
    <cellStyle name="20% - Accent2 2 4" xfId="7846"/>
    <cellStyle name="20% - Accent2 2_2009 GRC Compl Filing - Exhibit D" xfId="6091"/>
    <cellStyle name="20% - Accent2 3" xfId="38"/>
    <cellStyle name="20% - Accent2 3 2" xfId="6092"/>
    <cellStyle name="20% - Accent2 3 3" xfId="6093"/>
    <cellStyle name="20% - Accent2 3 3 2" xfId="7907"/>
    <cellStyle name="20% - Accent2 3 4" xfId="7847"/>
    <cellStyle name="20% - Accent2 3 5" xfId="361"/>
    <cellStyle name="20% - Accent2 4" xfId="6094"/>
    <cellStyle name="20% - Accent2 4 2" xfId="6095"/>
    <cellStyle name="20% - Accent2 4 2 2" xfId="6096"/>
    <cellStyle name="20% - Accent2 4 2 2 2" xfId="7909"/>
    <cellStyle name="20% - Accent2 4 2 3" xfId="6097"/>
    <cellStyle name="20% - Accent2 4 2 3 2" xfId="7910"/>
    <cellStyle name="20% - Accent2 4 2 4" xfId="6098"/>
    <cellStyle name="20% - Accent2 4 2 4 2" xfId="7911"/>
    <cellStyle name="20% - Accent2 4 2 5" xfId="7908"/>
    <cellStyle name="20% - Accent2 4 3" xfId="6099"/>
    <cellStyle name="20% - Accent2 4 3 2" xfId="6100"/>
    <cellStyle name="20% - Accent2 4 3 2 2" xfId="7913"/>
    <cellStyle name="20% - Accent2 4 3 3" xfId="7912"/>
    <cellStyle name="20% - Accent2 4 4" xfId="6101"/>
    <cellStyle name="20% - Accent2 4 4 2" xfId="7914"/>
    <cellStyle name="20% - Accent2 4 5" xfId="6102"/>
    <cellStyle name="20% - Accent2 4 5 2" xfId="7915"/>
    <cellStyle name="20% - Accent2 4 6" xfId="6103"/>
    <cellStyle name="20% - Accent2 4 6 2" xfId="7916"/>
    <cellStyle name="20% - Accent2 4 7" xfId="6104"/>
    <cellStyle name="20% - Accent2 4 7 2" xfId="7917"/>
    <cellStyle name="20% - Accent2 5" xfId="6105"/>
    <cellStyle name="20% - Accent2 5 2" xfId="7918"/>
    <cellStyle name="20% - Accent3" xfId="323" builtinId="38" customBuiltin="1"/>
    <cellStyle name="20% - Accent3 2" xfId="39"/>
    <cellStyle name="20% - Accent3 2 2" xfId="1318"/>
    <cellStyle name="20% - Accent3 2 2 2" xfId="6106"/>
    <cellStyle name="20% - Accent3 2 3" xfId="6107"/>
    <cellStyle name="20% - Accent3 2 4" xfId="7848"/>
    <cellStyle name="20% - Accent3 2_2009 GRC Compl Filing - Exhibit D" xfId="6108"/>
    <cellStyle name="20% - Accent3 3" xfId="40"/>
    <cellStyle name="20% - Accent3 3 2" xfId="6109"/>
    <cellStyle name="20% - Accent3 3 3" xfId="6110"/>
    <cellStyle name="20% - Accent3 3 3 2" xfId="7919"/>
    <cellStyle name="20% - Accent3 3 4" xfId="7849"/>
    <cellStyle name="20% - Accent3 3 5" xfId="362"/>
    <cellStyle name="20% - Accent3 4" xfId="6111"/>
    <cellStyle name="20% - Accent3 4 2" xfId="6112"/>
    <cellStyle name="20% - Accent3 4 2 2" xfId="6113"/>
    <cellStyle name="20% - Accent3 4 2 2 2" xfId="7921"/>
    <cellStyle name="20% - Accent3 4 2 3" xfId="6114"/>
    <cellStyle name="20% - Accent3 4 2 3 2" xfId="7922"/>
    <cellStyle name="20% - Accent3 4 2 4" xfId="6115"/>
    <cellStyle name="20% - Accent3 4 2 4 2" xfId="7923"/>
    <cellStyle name="20% - Accent3 4 2 5" xfId="7920"/>
    <cellStyle name="20% - Accent3 4 3" xfId="6116"/>
    <cellStyle name="20% - Accent3 4 3 2" xfId="6117"/>
    <cellStyle name="20% - Accent3 4 3 2 2" xfId="7925"/>
    <cellStyle name="20% - Accent3 4 3 3" xfId="7924"/>
    <cellStyle name="20% - Accent3 4 4" xfId="6118"/>
    <cellStyle name="20% - Accent3 4 4 2" xfId="7926"/>
    <cellStyle name="20% - Accent3 4 5" xfId="6119"/>
    <cellStyle name="20% - Accent3 4 5 2" xfId="7927"/>
    <cellStyle name="20% - Accent3 4 6" xfId="6120"/>
    <cellStyle name="20% - Accent3 4 6 2" xfId="7928"/>
    <cellStyle name="20% - Accent3 4 7" xfId="6121"/>
    <cellStyle name="20% - Accent3 4 7 2" xfId="7929"/>
    <cellStyle name="20% - Accent3 5" xfId="6122"/>
    <cellStyle name="20% - Accent3 5 2" xfId="7930"/>
    <cellStyle name="20% - Accent4" xfId="327" builtinId="42" customBuiltin="1"/>
    <cellStyle name="20% - Accent4 2" xfId="41"/>
    <cellStyle name="20% - Accent4 2 2" xfId="1319"/>
    <cellStyle name="20% - Accent4 2 2 2" xfId="6123"/>
    <cellStyle name="20% - Accent4 2 3" xfId="6124"/>
    <cellStyle name="20% - Accent4 2 4" xfId="7850"/>
    <cellStyle name="20% - Accent4 2_2009 GRC Compl Filing - Exhibit D" xfId="6125"/>
    <cellStyle name="20% - Accent4 3" xfId="42"/>
    <cellStyle name="20% - Accent4 3 2" xfId="6126"/>
    <cellStyle name="20% - Accent4 3 3" xfId="6127"/>
    <cellStyle name="20% - Accent4 3 3 2" xfId="7931"/>
    <cellStyle name="20% - Accent4 3 4" xfId="7851"/>
    <cellStyle name="20% - Accent4 3 5" xfId="363"/>
    <cellStyle name="20% - Accent4 4" xfId="6128"/>
    <cellStyle name="20% - Accent4 4 2" xfId="6129"/>
    <cellStyle name="20% - Accent4 4 2 2" xfId="6130"/>
    <cellStyle name="20% - Accent4 4 2 2 2" xfId="7933"/>
    <cellStyle name="20% - Accent4 4 2 3" xfId="6131"/>
    <cellStyle name="20% - Accent4 4 2 3 2" xfId="7934"/>
    <cellStyle name="20% - Accent4 4 2 4" xfId="6132"/>
    <cellStyle name="20% - Accent4 4 2 4 2" xfId="7935"/>
    <cellStyle name="20% - Accent4 4 2 5" xfId="7932"/>
    <cellStyle name="20% - Accent4 4 3" xfId="6133"/>
    <cellStyle name="20% - Accent4 4 3 2" xfId="6134"/>
    <cellStyle name="20% - Accent4 4 3 2 2" xfId="7937"/>
    <cellStyle name="20% - Accent4 4 3 3" xfId="7936"/>
    <cellStyle name="20% - Accent4 4 4" xfId="6135"/>
    <cellStyle name="20% - Accent4 4 4 2" xfId="7938"/>
    <cellStyle name="20% - Accent4 4 5" xfId="6136"/>
    <cellStyle name="20% - Accent4 4 5 2" xfId="7939"/>
    <cellStyle name="20% - Accent4 4 6" xfId="6137"/>
    <cellStyle name="20% - Accent4 4 6 2" xfId="7940"/>
    <cellStyle name="20% - Accent4 4 7" xfId="6138"/>
    <cellStyle name="20% - Accent4 4 7 2" xfId="7941"/>
    <cellStyle name="20% - Accent4 5" xfId="6139"/>
    <cellStyle name="20% - Accent4 5 2" xfId="7942"/>
    <cellStyle name="20% - Accent5" xfId="331" builtinId="46" customBuiltin="1"/>
    <cellStyle name="20% - Accent5 2" xfId="43"/>
    <cellStyle name="20% - Accent5 2 2" xfId="1320"/>
    <cellStyle name="20% - Accent5 2 2 2" xfId="6140"/>
    <cellStyle name="20% - Accent5 2 3" xfId="6141"/>
    <cellStyle name="20% - Accent5 2 4" xfId="7852"/>
    <cellStyle name="20% - Accent5 2_2009 GRC Compl Filing - Exhibit D" xfId="6142"/>
    <cellStyle name="20% - Accent5 3" xfId="44"/>
    <cellStyle name="20% - Accent5 3 2" xfId="6143"/>
    <cellStyle name="20% - Accent5 3 3" xfId="6144"/>
    <cellStyle name="20% - Accent5 3 3 2" xfId="7943"/>
    <cellStyle name="20% - Accent5 3 4" xfId="7853"/>
    <cellStyle name="20% - Accent5 3 5" xfId="364"/>
    <cellStyle name="20% - Accent5 4" xfId="6145"/>
    <cellStyle name="20% - Accent5 4 2" xfId="6146"/>
    <cellStyle name="20% - Accent5 4 2 2" xfId="7944"/>
    <cellStyle name="20% - Accent5 4 3" xfId="6147"/>
    <cellStyle name="20% - Accent5 4 3 2" xfId="7945"/>
    <cellStyle name="20% - Accent5 5" xfId="6148"/>
    <cellStyle name="20% - Accent5 5 2" xfId="6149"/>
    <cellStyle name="20% - Accent5 5 2 2" xfId="7947"/>
    <cellStyle name="20% - Accent5 5 3" xfId="7946"/>
    <cellStyle name="20% - Accent5 6" xfId="6150"/>
    <cellStyle name="20% - Accent5 6 2" xfId="6151"/>
    <cellStyle name="20% - Accent5 6 2 2" xfId="7949"/>
    <cellStyle name="20% - Accent5 6 3" xfId="7948"/>
    <cellStyle name="20% - Accent5 7" xfId="6152"/>
    <cellStyle name="20% - Accent5 7 2" xfId="7950"/>
    <cellStyle name="20% - Accent5 8" xfId="6153"/>
    <cellStyle name="20% - Accent5 8 2" xfId="7951"/>
    <cellStyle name="20% - Accent6" xfId="335" builtinId="50" customBuiltin="1"/>
    <cellStyle name="20% - Accent6 2" xfId="45"/>
    <cellStyle name="20% - Accent6 2 2" xfId="1321"/>
    <cellStyle name="20% - Accent6 2 2 2" xfId="6154"/>
    <cellStyle name="20% - Accent6 2 3" xfId="6155"/>
    <cellStyle name="20% - Accent6 2 4" xfId="7854"/>
    <cellStyle name="20% - Accent6 2_2009 GRC Compl Filing - Exhibit D" xfId="6156"/>
    <cellStyle name="20% - Accent6 3" xfId="46"/>
    <cellStyle name="20% - Accent6 3 2" xfId="6157"/>
    <cellStyle name="20% - Accent6 3 3" xfId="6158"/>
    <cellStyle name="20% - Accent6 3 3 2" xfId="7952"/>
    <cellStyle name="20% - Accent6 3 4" xfId="7855"/>
    <cellStyle name="20% - Accent6 3 5" xfId="365"/>
    <cellStyle name="20% - Accent6 4" xfId="6159"/>
    <cellStyle name="20% - Accent6 4 2" xfId="6160"/>
    <cellStyle name="20% - Accent6 4 2 2" xfId="6161"/>
    <cellStyle name="20% - Accent6 4 2 2 2" xfId="7954"/>
    <cellStyle name="20% - Accent6 4 2 3" xfId="6162"/>
    <cellStyle name="20% - Accent6 4 2 3 2" xfId="7955"/>
    <cellStyle name="20% - Accent6 4 2 4" xfId="6163"/>
    <cellStyle name="20% - Accent6 4 2 4 2" xfId="7956"/>
    <cellStyle name="20% - Accent6 4 2 5" xfId="7953"/>
    <cellStyle name="20% - Accent6 4 3" xfId="6164"/>
    <cellStyle name="20% - Accent6 4 3 2" xfId="6165"/>
    <cellStyle name="20% - Accent6 4 3 2 2" xfId="7958"/>
    <cellStyle name="20% - Accent6 4 3 3" xfId="7957"/>
    <cellStyle name="20% - Accent6 4 4" xfId="6166"/>
    <cellStyle name="20% - Accent6 4 4 2" xfId="7959"/>
    <cellStyle name="20% - Accent6 4 5" xfId="6167"/>
    <cellStyle name="20% - Accent6 4 5 2" xfId="7960"/>
    <cellStyle name="20% - Accent6 4 6" xfId="6168"/>
    <cellStyle name="20% - Accent6 4 6 2" xfId="7961"/>
    <cellStyle name="20% - Accent6 4 7" xfId="6169"/>
    <cellStyle name="20% - Accent6 4 7 2" xfId="7962"/>
    <cellStyle name="20% - Accent6 5" xfId="6170"/>
    <cellStyle name="20% - Accent6 5 2" xfId="7963"/>
    <cellStyle name="40% - Accent1" xfId="316" builtinId="31" customBuiltin="1"/>
    <cellStyle name="40% - Accent1 2" xfId="47"/>
    <cellStyle name="40% - Accent1 2 2" xfId="1322"/>
    <cellStyle name="40% - Accent1 2 2 2" xfId="6171"/>
    <cellStyle name="40% - Accent1 2 3" xfId="6172"/>
    <cellStyle name="40% - Accent1 2 4" xfId="7856"/>
    <cellStyle name="40% - Accent1 2_2009 GRC Compl Filing - Exhibit D" xfId="6173"/>
    <cellStyle name="40% - Accent1 3" xfId="48"/>
    <cellStyle name="40% - Accent1 3 2" xfId="6174"/>
    <cellStyle name="40% - Accent1 3 3" xfId="6175"/>
    <cellStyle name="40% - Accent1 3 3 2" xfId="7964"/>
    <cellStyle name="40% - Accent1 3 4" xfId="7857"/>
    <cellStyle name="40% - Accent1 3 5" xfId="366"/>
    <cellStyle name="40% - Accent1 4" xfId="6176"/>
    <cellStyle name="40% - Accent1 4 2" xfId="6177"/>
    <cellStyle name="40% - Accent1 4 2 2" xfId="6178"/>
    <cellStyle name="40% - Accent1 4 2 2 2" xfId="7966"/>
    <cellStyle name="40% - Accent1 4 2 3" xfId="6179"/>
    <cellStyle name="40% - Accent1 4 2 3 2" xfId="7967"/>
    <cellStyle name="40% - Accent1 4 2 4" xfId="6180"/>
    <cellStyle name="40% - Accent1 4 2 4 2" xfId="7968"/>
    <cellStyle name="40% - Accent1 4 2 5" xfId="7965"/>
    <cellStyle name="40% - Accent1 4 3" xfId="6181"/>
    <cellStyle name="40% - Accent1 4 3 2" xfId="6182"/>
    <cellStyle name="40% - Accent1 4 3 2 2" xfId="7970"/>
    <cellStyle name="40% - Accent1 4 3 3" xfId="7969"/>
    <cellStyle name="40% - Accent1 4 4" xfId="6183"/>
    <cellStyle name="40% - Accent1 4 4 2" xfId="7971"/>
    <cellStyle name="40% - Accent1 4 5" xfId="6184"/>
    <cellStyle name="40% - Accent1 4 5 2" xfId="7972"/>
    <cellStyle name="40% - Accent1 4 6" xfId="6185"/>
    <cellStyle name="40% - Accent1 4 6 2" xfId="7973"/>
    <cellStyle name="40% - Accent1 4 7" xfId="6186"/>
    <cellStyle name="40% - Accent1 4 7 2" xfId="7974"/>
    <cellStyle name="40% - Accent1 5" xfId="6187"/>
    <cellStyle name="40% - Accent1 5 2" xfId="7975"/>
    <cellStyle name="40% - Accent2" xfId="320" builtinId="35" customBuiltin="1"/>
    <cellStyle name="40% - Accent2 2" xfId="49"/>
    <cellStyle name="40% - Accent2 2 2" xfId="1323"/>
    <cellStyle name="40% - Accent2 2 2 2" xfId="6188"/>
    <cellStyle name="40% - Accent2 2 3" xfId="6189"/>
    <cellStyle name="40% - Accent2 2 4" xfId="7858"/>
    <cellStyle name="40% - Accent2 2_2009 GRC Compl Filing - Exhibit D" xfId="6190"/>
    <cellStyle name="40% - Accent2 3" xfId="50"/>
    <cellStyle name="40% - Accent2 3 2" xfId="6191"/>
    <cellStyle name="40% - Accent2 3 3" xfId="6192"/>
    <cellStyle name="40% - Accent2 3 3 2" xfId="7976"/>
    <cellStyle name="40% - Accent2 3 4" xfId="7859"/>
    <cellStyle name="40% - Accent2 3 5" xfId="367"/>
    <cellStyle name="40% - Accent2 4" xfId="6193"/>
    <cellStyle name="40% - Accent2 4 2" xfId="6194"/>
    <cellStyle name="40% - Accent2 4 2 2" xfId="7977"/>
    <cellStyle name="40% - Accent2 4 3" xfId="6195"/>
    <cellStyle name="40% - Accent2 4 3 2" xfId="7978"/>
    <cellStyle name="40% - Accent2 5" xfId="6196"/>
    <cellStyle name="40% - Accent2 5 2" xfId="6197"/>
    <cellStyle name="40% - Accent2 5 2 2" xfId="7980"/>
    <cellStyle name="40% - Accent2 5 3" xfId="7979"/>
    <cellStyle name="40% - Accent2 6" xfId="6198"/>
    <cellStyle name="40% - Accent2 6 2" xfId="6199"/>
    <cellStyle name="40% - Accent2 6 2 2" xfId="7982"/>
    <cellStyle name="40% - Accent2 6 3" xfId="7981"/>
    <cellStyle name="40% - Accent2 7" xfId="6200"/>
    <cellStyle name="40% - Accent2 7 2" xfId="7983"/>
    <cellStyle name="40% - Accent2 8" xfId="6201"/>
    <cellStyle name="40% - Accent2 8 2" xfId="7984"/>
    <cellStyle name="40% - Accent3" xfId="324" builtinId="39" customBuiltin="1"/>
    <cellStyle name="40% - Accent3 2" xfId="51"/>
    <cellStyle name="40% - Accent3 2 2" xfId="1324"/>
    <cellStyle name="40% - Accent3 2 2 2" xfId="6202"/>
    <cellStyle name="40% - Accent3 2 3" xfId="6203"/>
    <cellStyle name="40% - Accent3 2 4" xfId="7860"/>
    <cellStyle name="40% - Accent3 2_2009 GRC Compl Filing - Exhibit D" xfId="6204"/>
    <cellStyle name="40% - Accent3 3" xfId="52"/>
    <cellStyle name="40% - Accent3 3 2" xfId="6205"/>
    <cellStyle name="40% - Accent3 3 3" xfId="6206"/>
    <cellStyle name="40% - Accent3 3 3 2" xfId="7985"/>
    <cellStyle name="40% - Accent3 3 4" xfId="7861"/>
    <cellStyle name="40% - Accent3 3 5" xfId="368"/>
    <cellStyle name="40% - Accent3 4" xfId="6207"/>
    <cellStyle name="40% - Accent3 4 2" xfId="6208"/>
    <cellStyle name="40% - Accent3 4 2 2" xfId="6209"/>
    <cellStyle name="40% - Accent3 4 2 2 2" xfId="7987"/>
    <cellStyle name="40% - Accent3 4 2 3" xfId="6210"/>
    <cellStyle name="40% - Accent3 4 2 3 2" xfId="7988"/>
    <cellStyle name="40% - Accent3 4 2 4" xfId="6211"/>
    <cellStyle name="40% - Accent3 4 2 4 2" xfId="7989"/>
    <cellStyle name="40% - Accent3 4 2 5" xfId="7986"/>
    <cellStyle name="40% - Accent3 4 3" xfId="6212"/>
    <cellStyle name="40% - Accent3 4 3 2" xfId="6213"/>
    <cellStyle name="40% - Accent3 4 3 2 2" xfId="7991"/>
    <cellStyle name="40% - Accent3 4 3 3" xfId="7990"/>
    <cellStyle name="40% - Accent3 4 4" xfId="6214"/>
    <cellStyle name="40% - Accent3 4 4 2" xfId="7992"/>
    <cellStyle name="40% - Accent3 4 5" xfId="6215"/>
    <cellStyle name="40% - Accent3 4 5 2" xfId="7993"/>
    <cellStyle name="40% - Accent3 4 6" xfId="6216"/>
    <cellStyle name="40% - Accent3 4 6 2" xfId="7994"/>
    <cellStyle name="40% - Accent3 4 7" xfId="6217"/>
    <cellStyle name="40% - Accent3 4 7 2" xfId="7995"/>
    <cellStyle name="40% - Accent3 5" xfId="6218"/>
    <cellStyle name="40% - Accent3 5 2" xfId="7996"/>
    <cellStyle name="40% - Accent4" xfId="328" builtinId="43" customBuiltin="1"/>
    <cellStyle name="40% - Accent4 2" xfId="53"/>
    <cellStyle name="40% - Accent4 2 2" xfId="1325"/>
    <cellStyle name="40% - Accent4 2 2 2" xfId="6219"/>
    <cellStyle name="40% - Accent4 2 3" xfId="6220"/>
    <cellStyle name="40% - Accent4 2 4" xfId="7862"/>
    <cellStyle name="40% - Accent4 2_2009 GRC Compl Filing - Exhibit D" xfId="6221"/>
    <cellStyle name="40% - Accent4 3" xfId="54"/>
    <cellStyle name="40% - Accent4 3 2" xfId="6222"/>
    <cellStyle name="40% - Accent4 3 3" xfId="6223"/>
    <cellStyle name="40% - Accent4 3 3 2" xfId="7997"/>
    <cellStyle name="40% - Accent4 3 4" xfId="7863"/>
    <cellStyle name="40% - Accent4 3 5" xfId="369"/>
    <cellStyle name="40% - Accent4 4" xfId="6224"/>
    <cellStyle name="40% - Accent4 4 2" xfId="6225"/>
    <cellStyle name="40% - Accent4 4 2 2" xfId="6226"/>
    <cellStyle name="40% - Accent4 4 2 2 2" xfId="7999"/>
    <cellStyle name="40% - Accent4 4 2 3" xfId="6227"/>
    <cellStyle name="40% - Accent4 4 2 3 2" xfId="8000"/>
    <cellStyle name="40% - Accent4 4 2 4" xfId="6228"/>
    <cellStyle name="40% - Accent4 4 2 4 2" xfId="8001"/>
    <cellStyle name="40% - Accent4 4 2 5" xfId="7998"/>
    <cellStyle name="40% - Accent4 4 3" xfId="6229"/>
    <cellStyle name="40% - Accent4 4 3 2" xfId="6230"/>
    <cellStyle name="40% - Accent4 4 3 2 2" xfId="8003"/>
    <cellStyle name="40% - Accent4 4 3 3" xfId="8002"/>
    <cellStyle name="40% - Accent4 4 4" xfId="6231"/>
    <cellStyle name="40% - Accent4 4 4 2" xfId="8004"/>
    <cellStyle name="40% - Accent4 4 5" xfId="6232"/>
    <cellStyle name="40% - Accent4 4 5 2" xfId="8005"/>
    <cellStyle name="40% - Accent4 4 6" xfId="6233"/>
    <cellStyle name="40% - Accent4 4 6 2" xfId="8006"/>
    <cellStyle name="40% - Accent4 4 7" xfId="6234"/>
    <cellStyle name="40% - Accent4 4 7 2" xfId="8007"/>
    <cellStyle name="40% - Accent4 5" xfId="6235"/>
    <cellStyle name="40% - Accent4 5 2" xfId="8008"/>
    <cellStyle name="40% - Accent5" xfId="332" builtinId="47" customBuiltin="1"/>
    <cellStyle name="40% - Accent5 2" xfId="55"/>
    <cellStyle name="40% - Accent5 2 2" xfId="1326"/>
    <cellStyle name="40% - Accent5 2 2 2" xfId="6236"/>
    <cellStyle name="40% - Accent5 2 3" xfId="6237"/>
    <cellStyle name="40% - Accent5 2 4" xfId="7864"/>
    <cellStyle name="40% - Accent5 2_2009 GRC Compl Filing - Exhibit D" xfId="6238"/>
    <cellStyle name="40% - Accent5 3" xfId="56"/>
    <cellStyle name="40% - Accent5 3 2" xfId="6239"/>
    <cellStyle name="40% - Accent5 3 3" xfId="6240"/>
    <cellStyle name="40% - Accent5 3 3 2" xfId="8009"/>
    <cellStyle name="40% - Accent5 3 4" xfId="7865"/>
    <cellStyle name="40% - Accent5 3 5" xfId="370"/>
    <cellStyle name="40% - Accent5 4" xfId="6241"/>
    <cellStyle name="40% - Accent5 4 2" xfId="6242"/>
    <cellStyle name="40% - Accent5 4 2 2" xfId="6243"/>
    <cellStyle name="40% - Accent5 4 2 2 2" xfId="8011"/>
    <cellStyle name="40% - Accent5 4 2 3" xfId="6244"/>
    <cellStyle name="40% - Accent5 4 2 3 2" xfId="8012"/>
    <cellStyle name="40% - Accent5 4 2 4" xfId="6245"/>
    <cellStyle name="40% - Accent5 4 2 4 2" xfId="8013"/>
    <cellStyle name="40% - Accent5 4 2 5" xfId="8010"/>
    <cellStyle name="40% - Accent5 4 3" xfId="6246"/>
    <cellStyle name="40% - Accent5 4 3 2" xfId="6247"/>
    <cellStyle name="40% - Accent5 4 3 2 2" xfId="8015"/>
    <cellStyle name="40% - Accent5 4 3 3" xfId="8014"/>
    <cellStyle name="40% - Accent5 4 4" xfId="6248"/>
    <cellStyle name="40% - Accent5 4 4 2" xfId="8016"/>
    <cellStyle name="40% - Accent5 4 5" xfId="6249"/>
    <cellStyle name="40% - Accent5 4 5 2" xfId="8017"/>
    <cellStyle name="40% - Accent5 4 6" xfId="6250"/>
    <cellStyle name="40% - Accent5 4 6 2" xfId="8018"/>
    <cellStyle name="40% - Accent5 4 7" xfId="6251"/>
    <cellStyle name="40% - Accent5 4 7 2" xfId="8019"/>
    <cellStyle name="40% - Accent5 5" xfId="6252"/>
    <cellStyle name="40% - Accent5 5 2" xfId="8020"/>
    <cellStyle name="40% - Accent6" xfId="336" builtinId="51" customBuiltin="1"/>
    <cellStyle name="40% - Accent6 2" xfId="57"/>
    <cellStyle name="40% - Accent6 2 2" xfId="1327"/>
    <cellStyle name="40% - Accent6 2 2 2" xfId="6253"/>
    <cellStyle name="40% - Accent6 2 3" xfId="6254"/>
    <cellStyle name="40% - Accent6 2 4" xfId="7866"/>
    <cellStyle name="40% - Accent6 2_2009 GRC Compl Filing - Exhibit D" xfId="6255"/>
    <cellStyle name="40% - Accent6 3" xfId="58"/>
    <cellStyle name="40% - Accent6 3 2" xfId="6256"/>
    <cellStyle name="40% - Accent6 3 3" xfId="6257"/>
    <cellStyle name="40% - Accent6 3 3 2" xfId="8021"/>
    <cellStyle name="40% - Accent6 3 4" xfId="7867"/>
    <cellStyle name="40% - Accent6 3 5" xfId="371"/>
    <cellStyle name="40% - Accent6 4" xfId="6258"/>
    <cellStyle name="40% - Accent6 4 2" xfId="6259"/>
    <cellStyle name="40% - Accent6 4 2 2" xfId="6260"/>
    <cellStyle name="40% - Accent6 4 2 2 2" xfId="8023"/>
    <cellStyle name="40% - Accent6 4 2 3" xfId="6261"/>
    <cellStyle name="40% - Accent6 4 2 3 2" xfId="8024"/>
    <cellStyle name="40% - Accent6 4 2 4" xfId="6262"/>
    <cellStyle name="40% - Accent6 4 2 4 2" xfId="8025"/>
    <cellStyle name="40% - Accent6 4 2 5" xfId="8022"/>
    <cellStyle name="40% - Accent6 4 3" xfId="6263"/>
    <cellStyle name="40% - Accent6 4 3 2" xfId="6264"/>
    <cellStyle name="40% - Accent6 4 3 2 2" xfId="8027"/>
    <cellStyle name="40% - Accent6 4 3 3" xfId="8026"/>
    <cellStyle name="40% - Accent6 4 4" xfId="6265"/>
    <cellStyle name="40% - Accent6 4 4 2" xfId="8028"/>
    <cellStyle name="40% - Accent6 4 5" xfId="6266"/>
    <cellStyle name="40% - Accent6 4 5 2" xfId="8029"/>
    <cellStyle name="40% - Accent6 4 6" xfId="6267"/>
    <cellStyle name="40% - Accent6 4 6 2" xfId="8030"/>
    <cellStyle name="40% - Accent6 4 7" xfId="6268"/>
    <cellStyle name="40% - Accent6 4 7 2" xfId="8031"/>
    <cellStyle name="40% - Accent6 5" xfId="6269"/>
    <cellStyle name="40% - Accent6 5 2" xfId="8032"/>
    <cellStyle name="60% - Accent1" xfId="317" builtinId="32" customBuiltin="1"/>
    <cellStyle name="60% - Accent1 2" xfId="59"/>
    <cellStyle name="60% - Accent1 2 2" xfId="1328"/>
    <cellStyle name="60% - Accent1 2 3" xfId="6271"/>
    <cellStyle name="60% - Accent1 2 4" xfId="6270"/>
    <cellStyle name="60% - Accent1 3" xfId="6272"/>
    <cellStyle name="60% - Accent1 3 2" xfId="6273"/>
    <cellStyle name="60% - Accent1 3 3" xfId="6274"/>
    <cellStyle name="60% - Accent1 3 4" xfId="6275"/>
    <cellStyle name="60% - Accent2" xfId="321" builtinId="36" customBuiltin="1"/>
    <cellStyle name="60% - Accent2 2" xfId="60"/>
    <cellStyle name="60% - Accent2 2 2" xfId="1329"/>
    <cellStyle name="60% - Accent2 2 3" xfId="6277"/>
    <cellStyle name="60% - Accent2 2 4" xfId="6276"/>
    <cellStyle name="60% - Accent2 3" xfId="6278"/>
    <cellStyle name="60% - Accent2 3 2" xfId="6279"/>
    <cellStyle name="60% - Accent2 3 3" xfId="6280"/>
    <cellStyle name="60% - Accent2 3 4" xfId="6281"/>
    <cellStyle name="60% - Accent3" xfId="325" builtinId="40" customBuiltin="1"/>
    <cellStyle name="60% - Accent3 2" xfId="61"/>
    <cellStyle name="60% - Accent3 2 2" xfId="1330"/>
    <cellStyle name="60% - Accent3 2 3" xfId="6283"/>
    <cellStyle name="60% - Accent3 2 4" xfId="6282"/>
    <cellStyle name="60% - Accent3 3" xfId="6284"/>
    <cellStyle name="60% - Accent3 3 2" xfId="6285"/>
    <cellStyle name="60% - Accent3 3 3" xfId="6286"/>
    <cellStyle name="60% - Accent3 3 4" xfId="6287"/>
    <cellStyle name="60% - Accent4" xfId="329" builtinId="44" customBuiltin="1"/>
    <cellStyle name="60% - Accent4 2" xfId="62"/>
    <cellStyle name="60% - Accent4 2 2" xfId="1331"/>
    <cellStyle name="60% - Accent4 2 3" xfId="6289"/>
    <cellStyle name="60% - Accent4 2 4" xfId="6288"/>
    <cellStyle name="60% - Accent4 3" xfId="6290"/>
    <cellStyle name="60% - Accent4 3 2" xfId="6291"/>
    <cellStyle name="60% - Accent4 3 3" xfId="6292"/>
    <cellStyle name="60% - Accent4 3 4" xfId="6293"/>
    <cellStyle name="60% - Accent5" xfId="333" builtinId="48" customBuiltin="1"/>
    <cellStyle name="60% - Accent5 2" xfId="63"/>
    <cellStyle name="60% - Accent5 2 2" xfId="1332"/>
    <cellStyle name="60% - Accent5 2 3" xfId="6295"/>
    <cellStyle name="60% - Accent5 2 4" xfId="6294"/>
    <cellStyle name="60% - Accent5 3" xfId="6296"/>
    <cellStyle name="60% - Accent5 3 2" xfId="6297"/>
    <cellStyle name="60% - Accent5 3 3" xfId="6298"/>
    <cellStyle name="60% - Accent5 3 4" xfId="6299"/>
    <cellStyle name="60% - Accent6" xfId="337" builtinId="52" customBuiltin="1"/>
    <cellStyle name="60% - Accent6 2" xfId="64"/>
    <cellStyle name="60% - Accent6 2 2" xfId="1333"/>
    <cellStyle name="60% - Accent6 2 3" xfId="6301"/>
    <cellStyle name="60% - Accent6 2 4" xfId="6300"/>
    <cellStyle name="60% - Accent6 3" xfId="6302"/>
    <cellStyle name="60% - Accent6 3 2" xfId="6303"/>
    <cellStyle name="60% - Accent6 3 3" xfId="6304"/>
    <cellStyle name="60% - Accent6 3 4" xfId="6305"/>
    <cellStyle name="Accent1" xfId="314" builtinId="29" customBuiltin="1"/>
    <cellStyle name="Accent1 - 20%" xfId="65"/>
    <cellStyle name="Accent1 - 40%" xfId="66"/>
    <cellStyle name="Accent1 - 60%" xfId="67"/>
    <cellStyle name="Accent1 2" xfId="68"/>
    <cellStyle name="Accent1 2 2" xfId="1334"/>
    <cellStyle name="Accent1 2 3" xfId="6307"/>
    <cellStyle name="Accent1 2 4" xfId="6306"/>
    <cellStyle name="Accent1 3" xfId="6308"/>
    <cellStyle name="Accent1 3 2" xfId="6309"/>
    <cellStyle name="Accent1 3 3" xfId="6310"/>
    <cellStyle name="Accent1 3 4" xfId="6311"/>
    <cellStyle name="Accent1 4" xfId="6312"/>
    <cellStyle name="Accent1 4 2" xfId="6313"/>
    <cellStyle name="Accent1 4 3" xfId="6314"/>
    <cellStyle name="Accent1 5" xfId="6315"/>
    <cellStyle name="Accent1 6" xfId="6316"/>
    <cellStyle name="Accent1 7" xfId="6317"/>
    <cellStyle name="Accent1 8" xfId="6318"/>
    <cellStyle name="Accent1 9" xfId="6319"/>
    <cellStyle name="Accent2" xfId="318" builtinId="33" customBuiltin="1"/>
    <cellStyle name="Accent2 - 20%" xfId="69"/>
    <cellStyle name="Accent2 - 40%" xfId="70"/>
    <cellStyle name="Accent2 - 60%" xfId="71"/>
    <cellStyle name="Accent2 2" xfId="72"/>
    <cellStyle name="Accent2 2 2" xfId="1335"/>
    <cellStyle name="Accent2 2 3" xfId="6321"/>
    <cellStyle name="Accent2 2 4" xfId="6320"/>
    <cellStyle name="Accent2 3" xfId="6322"/>
    <cellStyle name="Accent2 3 2" xfId="6323"/>
    <cellStyle name="Accent2 3 3" xfId="6324"/>
    <cellStyle name="Accent2 3 4" xfId="6325"/>
    <cellStyle name="Accent2 4" xfId="6326"/>
    <cellStyle name="Accent2 4 2" xfId="6327"/>
    <cellStyle name="Accent2 4 3" xfId="6328"/>
    <cellStyle name="Accent2 5" xfId="6329"/>
    <cellStyle name="Accent2 6" xfId="6330"/>
    <cellStyle name="Accent2 7" xfId="6331"/>
    <cellStyle name="Accent2 8" xfId="6332"/>
    <cellStyle name="Accent2 9" xfId="6333"/>
    <cellStyle name="Accent3" xfId="322" builtinId="37" customBuiltin="1"/>
    <cellStyle name="Accent3 - 20%" xfId="73"/>
    <cellStyle name="Accent3 - 40%" xfId="74"/>
    <cellStyle name="Accent3 - 60%" xfId="75"/>
    <cellStyle name="Accent3 2" xfId="76"/>
    <cellStyle name="Accent3 2 2" xfId="1336"/>
    <cellStyle name="Accent3 2 3" xfId="6335"/>
    <cellStyle name="Accent3 2 4" xfId="6334"/>
    <cellStyle name="Accent3 3" xfId="6336"/>
    <cellStyle name="Accent3 3 2" xfId="6337"/>
    <cellStyle name="Accent3 3 3" xfId="6338"/>
    <cellStyle name="Accent3 3 4" xfId="6339"/>
    <cellStyle name="Accent3 4" xfId="6340"/>
    <cellStyle name="Accent3 4 2" xfId="6341"/>
    <cellStyle name="Accent3 4 3" xfId="6342"/>
    <cellStyle name="Accent3 5" xfId="6343"/>
    <cellStyle name="Accent3 6" xfId="6344"/>
    <cellStyle name="Accent3 7" xfId="6345"/>
    <cellStyle name="Accent3 8" xfId="6346"/>
    <cellStyle name="Accent3 9" xfId="6347"/>
    <cellStyle name="Accent4" xfId="326" builtinId="41" customBuiltin="1"/>
    <cellStyle name="Accent4 - 20%" xfId="77"/>
    <cellStyle name="Accent4 - 40%" xfId="78"/>
    <cellStyle name="Accent4 - 60%" xfId="79"/>
    <cellStyle name="Accent4 2" xfId="80"/>
    <cellStyle name="Accent4 2 2" xfId="1337"/>
    <cellStyle name="Accent4 2 3" xfId="6349"/>
    <cellStyle name="Accent4 2 4" xfId="6348"/>
    <cellStyle name="Accent4 3" xfId="6350"/>
    <cellStyle name="Accent4 3 2" xfId="6351"/>
    <cellStyle name="Accent4 3 3" xfId="6352"/>
    <cellStyle name="Accent4 3 4" xfId="6353"/>
    <cellStyle name="Accent4 4" xfId="6354"/>
    <cellStyle name="Accent4 4 2" xfId="6355"/>
    <cellStyle name="Accent4 4 3" xfId="6356"/>
    <cellStyle name="Accent4 5" xfId="6357"/>
    <cellStyle name="Accent4 6" xfId="6358"/>
    <cellStyle name="Accent4 7" xfId="6359"/>
    <cellStyle name="Accent4 8" xfId="6360"/>
    <cellStyle name="Accent4 9" xfId="6361"/>
    <cellStyle name="Accent5" xfId="330" builtinId="45" customBuiltin="1"/>
    <cellStyle name="Accent5 - 20%" xfId="81"/>
    <cellStyle name="Accent5 - 40%" xfId="82"/>
    <cellStyle name="Accent5 - 60%" xfId="83"/>
    <cellStyle name="Accent5 10" xfId="6362"/>
    <cellStyle name="Accent5 11" xfId="6363"/>
    <cellStyle name="Accent5 12" xfId="6364"/>
    <cellStyle name="Accent5 13" xfId="6365"/>
    <cellStyle name="Accent5 14" xfId="6366"/>
    <cellStyle name="Accent5 15" xfId="6367"/>
    <cellStyle name="Accent5 16" xfId="6368"/>
    <cellStyle name="Accent5 17" xfId="6369"/>
    <cellStyle name="Accent5 18" xfId="6370"/>
    <cellStyle name="Accent5 19" xfId="6371"/>
    <cellStyle name="Accent5 2" xfId="84"/>
    <cellStyle name="Accent5 2 2" xfId="1338"/>
    <cellStyle name="Accent5 2 3" xfId="6373"/>
    <cellStyle name="Accent5 2 4" xfId="6372"/>
    <cellStyle name="Accent5 20" xfId="6374"/>
    <cellStyle name="Accent5 21" xfId="6375"/>
    <cellStyle name="Accent5 22" xfId="6376"/>
    <cellStyle name="Accent5 23" xfId="6377"/>
    <cellStyle name="Accent5 24" xfId="6378"/>
    <cellStyle name="Accent5 25" xfId="6379"/>
    <cellStyle name="Accent5 26" xfId="6380"/>
    <cellStyle name="Accent5 27" xfId="6381"/>
    <cellStyle name="Accent5 28" xfId="6382"/>
    <cellStyle name="Accent5 29" xfId="6383"/>
    <cellStyle name="Accent5 3" xfId="6384"/>
    <cellStyle name="Accent5 3 2" xfId="6385"/>
    <cellStyle name="Accent5 3 3" xfId="6386"/>
    <cellStyle name="Accent5 30" xfId="6387"/>
    <cellStyle name="Accent5 4" xfId="6388"/>
    <cellStyle name="Accent5 5" xfId="6389"/>
    <cellStyle name="Accent5 6" xfId="6390"/>
    <cellStyle name="Accent5 7" xfId="6391"/>
    <cellStyle name="Accent5 8" xfId="6392"/>
    <cellStyle name="Accent5 9" xfId="6393"/>
    <cellStyle name="Accent6" xfId="334" builtinId="49" customBuiltin="1"/>
    <cellStyle name="Accent6 - 20%" xfId="85"/>
    <cellStyle name="Accent6 - 40%" xfId="86"/>
    <cellStyle name="Accent6 - 60%" xfId="87"/>
    <cellStyle name="Accent6 2" xfId="88"/>
    <cellStyle name="Accent6 2 2" xfId="1339"/>
    <cellStyle name="Accent6 2 3" xfId="6395"/>
    <cellStyle name="Accent6 2 4" xfId="6394"/>
    <cellStyle name="Accent6 3" xfId="6396"/>
    <cellStyle name="Accent6 3 2" xfId="6397"/>
    <cellStyle name="Accent6 3 3" xfId="6398"/>
    <cellStyle name="Accent6 3 4" xfId="6399"/>
    <cellStyle name="Accent6 4" xfId="6400"/>
    <cellStyle name="Accent6 4 2" xfId="6401"/>
    <cellStyle name="Accent6 4 3" xfId="6402"/>
    <cellStyle name="Accent6 5" xfId="6403"/>
    <cellStyle name="Accent6 6" xfId="6404"/>
    <cellStyle name="Accent6 7" xfId="6405"/>
    <cellStyle name="Accent6 8" xfId="6406"/>
    <cellStyle name="Accent6 9" xfId="6407"/>
    <cellStyle name="Bad" xfId="303" builtinId="27" customBuiltin="1"/>
    <cellStyle name="Bad 2" xfId="89"/>
    <cellStyle name="Bad 2 2" xfId="1340"/>
    <cellStyle name="Bad 2 3" xfId="6409"/>
    <cellStyle name="Bad 2 4" xfId="6408"/>
    <cellStyle name="Bad 3" xfId="6410"/>
    <cellStyle name="Bad 3 2" xfId="6411"/>
    <cellStyle name="Bad 3 3" xfId="6412"/>
    <cellStyle name="Bad 3 4" xfId="6413"/>
    <cellStyle name="blank" xfId="90"/>
    <cellStyle name="Calc Currency (0)" xfId="91"/>
    <cellStyle name="Calc Currency (0) 2" xfId="6414"/>
    <cellStyle name="Calc Currency (0) 2 2" xfId="6415"/>
    <cellStyle name="Calc Currency (0) 3" xfId="6416"/>
    <cellStyle name="Calculation" xfId="307" builtinId="22" customBuiltin="1"/>
    <cellStyle name="Calculation 2" xfId="92"/>
    <cellStyle name="Calculation 2 2" xfId="1341"/>
    <cellStyle name="Calculation 2 2 2" xfId="6417"/>
    <cellStyle name="Calculation 2 3" xfId="6418"/>
    <cellStyle name="Calculation 2 3 2" xfId="6419"/>
    <cellStyle name="Calculation 2 3 3" xfId="6420"/>
    <cellStyle name="Calculation 2 3 4" xfId="6421"/>
    <cellStyle name="Calculation 2 4" xfId="6422"/>
    <cellStyle name="Calculation 2 4 2" xfId="6423"/>
    <cellStyle name="Calculation 2 5" xfId="6424"/>
    <cellStyle name="Calculation 3" xfId="1342"/>
    <cellStyle name="Calculation 3 2" xfId="6425"/>
    <cellStyle name="Calculation 3 3" xfId="6426"/>
    <cellStyle name="Calculation 3 4" xfId="6427"/>
    <cellStyle name="Calculation 4" xfId="6428"/>
    <cellStyle name="Calculation 4 2" xfId="6429"/>
    <cellStyle name="Calculation 4 2 2" xfId="6430"/>
    <cellStyle name="Calculation 4 3" xfId="6431"/>
    <cellStyle name="Calculation 4 3 2" xfId="6432"/>
    <cellStyle name="Calculation 4 4" xfId="6433"/>
    <cellStyle name="Calculation 4 4 2" xfId="6434"/>
    <cellStyle name="Calculation 5" xfId="6435"/>
    <cellStyle name="Calculation 5 2" xfId="6436"/>
    <cellStyle name="Calculation 6" xfId="6437"/>
    <cellStyle name="Check Cell" xfId="309" builtinId="23" customBuiltin="1"/>
    <cellStyle name="Check Cell 2" xfId="93"/>
    <cellStyle name="Check Cell 2 2" xfId="1343"/>
    <cellStyle name="Check Cell 2 2 2" xfId="6439"/>
    <cellStyle name="Check Cell 2 3" xfId="6440"/>
    <cellStyle name="Check Cell 2 4" xfId="6438"/>
    <cellStyle name="Check Cell 3" xfId="6441"/>
    <cellStyle name="CheckCell" xfId="94"/>
    <cellStyle name="CheckCell 2" xfId="6442"/>
    <cellStyle name="CheckCell 2 2" xfId="6443"/>
    <cellStyle name="CheckCell 3" xfId="6444"/>
    <cellStyle name="CheckCell_Electric Rev Req Model (2009 GRC) Rebuttal" xfId="6445"/>
    <cellStyle name="Comma" xfId="1" builtinId="3"/>
    <cellStyle name="Comma 10" xfId="95"/>
    <cellStyle name="Comma 10 2" xfId="6446"/>
    <cellStyle name="Comma 10 2 2" xfId="6447"/>
    <cellStyle name="Comma 10 3" xfId="6448"/>
    <cellStyle name="Comma 10 4" xfId="373"/>
    <cellStyle name="Comma 11" xfId="96"/>
    <cellStyle name="Comma 11 2" xfId="6449"/>
    <cellStyle name="Comma 11 2 2" xfId="6450"/>
    <cellStyle name="Comma 11 3" xfId="6451"/>
    <cellStyle name="Comma 11 4" xfId="1344"/>
    <cellStyle name="Comma 12" xfId="1345"/>
    <cellStyle name="Comma 12 2" xfId="6452"/>
    <cellStyle name="Comma 12 2 2" xfId="6453"/>
    <cellStyle name="Comma 12 3" xfId="6454"/>
    <cellStyle name="Comma 13" xfId="1346"/>
    <cellStyle name="Comma 13 2" xfId="6455"/>
    <cellStyle name="Comma 13 2 2" xfId="6456"/>
    <cellStyle name="Comma 13 3" xfId="6457"/>
    <cellStyle name="Comma 14" xfId="1347"/>
    <cellStyle name="Comma 14 2" xfId="6458"/>
    <cellStyle name="Comma 14 2 2" xfId="6459"/>
    <cellStyle name="Comma 14 3" xfId="6460"/>
    <cellStyle name="Comma 15" xfId="413"/>
    <cellStyle name="Comma 15 2" xfId="6461"/>
    <cellStyle name="Comma 16" xfId="6462"/>
    <cellStyle name="Comma 16 2" xfId="6463"/>
    <cellStyle name="Comma 17" xfId="6464"/>
    <cellStyle name="Comma 17 2" xfId="6465"/>
    <cellStyle name="Comma 17 2 2" xfId="6466"/>
    <cellStyle name="Comma 17 3" xfId="6467"/>
    <cellStyle name="Comma 17 3 2" xfId="6468"/>
    <cellStyle name="Comma 17 4" xfId="6469"/>
    <cellStyle name="Comma 17 4 2" xfId="6470"/>
    <cellStyle name="Comma 18" xfId="6471"/>
    <cellStyle name="Comma 18 2" xfId="6472"/>
    <cellStyle name="Comma 18 3" xfId="6473"/>
    <cellStyle name="Comma 18 4" xfId="6474"/>
    <cellStyle name="Comma 19" xfId="6475"/>
    <cellStyle name="Comma 2" xfId="6"/>
    <cellStyle name="Comma 2 2" xfId="97"/>
    <cellStyle name="Comma 2 2 2" xfId="6476"/>
    <cellStyle name="Comma 2 2 2 2" xfId="6477"/>
    <cellStyle name="Comma 2 2 3" xfId="6478"/>
    <cellStyle name="Comma 2 3" xfId="6479"/>
    <cellStyle name="Comma 2 3 2" xfId="6480"/>
    <cellStyle name="Comma 2 3 3" xfId="8231"/>
    <cellStyle name="Comma 2 4" xfId="6481"/>
    <cellStyle name="Comma 2 4 2" xfId="8232"/>
    <cellStyle name="Comma 2 5" xfId="6482"/>
    <cellStyle name="Comma 2 6" xfId="6483"/>
    <cellStyle name="Comma 2 7" xfId="6484"/>
    <cellStyle name="Comma 2 8" xfId="6485"/>
    <cellStyle name="Comma 2_DEM-WP(C) Costs Not In AURORA 2010GRC As Filed" xfId="6486"/>
    <cellStyle name="Comma 20" xfId="6487"/>
    <cellStyle name="Comma 20 2" xfId="6488"/>
    <cellStyle name="Comma 20 3" xfId="8033"/>
    <cellStyle name="Comma 21" xfId="6489"/>
    <cellStyle name="Comma 22" xfId="7841"/>
    <cellStyle name="Comma 23" xfId="372"/>
    <cellStyle name="Comma 24" xfId="8230"/>
    <cellStyle name="Comma 25" xfId="8303"/>
    <cellStyle name="Comma 26" xfId="6490"/>
    <cellStyle name="Comma 27" xfId="6491"/>
    <cellStyle name="Comma 28" xfId="6492"/>
    <cellStyle name="Comma 3" xfId="98"/>
    <cellStyle name="Comma 3 2" xfId="99"/>
    <cellStyle name="Comma 3 2 2" xfId="6493"/>
    <cellStyle name="Comma 3 2 2 2" xfId="6494"/>
    <cellStyle name="Comma 3 2 3" xfId="6495"/>
    <cellStyle name="Comma 3 3" xfId="6496"/>
    <cellStyle name="Comma 3 3 2" xfId="6497"/>
    <cellStyle name="Comma 3 4" xfId="6498"/>
    <cellStyle name="Comma 3 4 2" xfId="6499"/>
    <cellStyle name="Comma 3 5" xfId="6500"/>
    <cellStyle name="Comma 4" xfId="100"/>
    <cellStyle name="Comma 4 2" xfId="1348"/>
    <cellStyle name="Comma 4 2 2" xfId="6501"/>
    <cellStyle name="Comma 4 3" xfId="6502"/>
    <cellStyle name="Comma 4 3 2" xfId="6503"/>
    <cellStyle name="Comma 4 4" xfId="6504"/>
    <cellStyle name="Comma 4 5" xfId="374"/>
    <cellStyle name="Comma 5" xfId="101"/>
    <cellStyle name="Comma 5 2" xfId="6505"/>
    <cellStyle name="Comma 5 2 2" xfId="6506"/>
    <cellStyle name="Comma 5 3" xfId="6507"/>
    <cellStyle name="Comma 6" xfId="102"/>
    <cellStyle name="Comma 6 2" xfId="376"/>
    <cellStyle name="Comma 6 2 2" xfId="6508"/>
    <cellStyle name="Comma 6 2 2 2" xfId="6509"/>
    <cellStyle name="Comma 6 2 3" xfId="6510"/>
    <cellStyle name="Comma 6 3" xfId="375"/>
    <cellStyle name="Comma 7" xfId="103"/>
    <cellStyle name="Comma 7 2" xfId="6511"/>
    <cellStyle name="Comma 7 2 2" xfId="6512"/>
    <cellStyle name="Comma 7 3" xfId="6513"/>
    <cellStyle name="Comma 7 4" xfId="7868"/>
    <cellStyle name="Comma 7 5" xfId="377"/>
    <cellStyle name="Comma 8" xfId="104"/>
    <cellStyle name="Comma 8 2" xfId="105"/>
    <cellStyle name="Comma 8 2 2" xfId="6514"/>
    <cellStyle name="Comma 8 2 2 2" xfId="6515"/>
    <cellStyle name="Comma 8 2 3" xfId="6516"/>
    <cellStyle name="Comma 8 3" xfId="6517"/>
    <cellStyle name="Comma 8 3 2" xfId="6518"/>
    <cellStyle name="Comma 8 4" xfId="6519"/>
    <cellStyle name="Comma 9" xfId="106"/>
    <cellStyle name="Comma 9 2" xfId="6520"/>
    <cellStyle name="Comma 9 2 2" xfId="6521"/>
    <cellStyle name="Comma 9 2 2 2" xfId="6522"/>
    <cellStyle name="Comma 9 2 3" xfId="6523"/>
    <cellStyle name="Comma 9 3" xfId="6524"/>
    <cellStyle name="Comma 9 3 2" xfId="6525"/>
    <cellStyle name="Comma 9 3 3" xfId="6526"/>
    <cellStyle name="Comma 9 3 4" xfId="6527"/>
    <cellStyle name="Comma 9 4" xfId="6528"/>
    <cellStyle name="Comma 9 4 2" xfId="6529"/>
    <cellStyle name="Comma 9 5" xfId="6530"/>
    <cellStyle name="Comma 9 5 2" xfId="6531"/>
    <cellStyle name="Comma 9 6" xfId="6532"/>
    <cellStyle name="Comma 9 7" xfId="6533"/>
    <cellStyle name="Comma 9 8" xfId="6534"/>
    <cellStyle name="Comma_Common Allocators GRC TY 0903" xfId="291"/>
    <cellStyle name="Comma_Wage.FERC DL 12ME 0905" xfId="107"/>
    <cellStyle name="Comma0" xfId="108"/>
    <cellStyle name="Comma0 - Style2" xfId="109"/>
    <cellStyle name="Comma0 - Style4" xfId="110"/>
    <cellStyle name="Comma0 - Style5" xfId="111"/>
    <cellStyle name="Comma0 - Style5 2" xfId="6535"/>
    <cellStyle name="Comma0 - Style5_Electric Rev Req Model (2009 GRC) Rebuttal" xfId="6536"/>
    <cellStyle name="Comma0 10" xfId="6537"/>
    <cellStyle name="Comma0 11" xfId="6538"/>
    <cellStyle name="Comma0 2" xfId="1349"/>
    <cellStyle name="Comma0 2 2" xfId="8233"/>
    <cellStyle name="Comma0 3" xfId="1350"/>
    <cellStyle name="Comma0 3 2" xfId="8234"/>
    <cellStyle name="Comma0 4" xfId="1351"/>
    <cellStyle name="Comma0 5" xfId="6539"/>
    <cellStyle name="Comma0 5 2" xfId="6540"/>
    <cellStyle name="Comma0 5 3" xfId="8235"/>
    <cellStyle name="Comma0 6" xfId="6541"/>
    <cellStyle name="Comma0 7" xfId="6542"/>
    <cellStyle name="Comma0 8" xfId="6543"/>
    <cellStyle name="Comma0 9" xfId="6544"/>
    <cellStyle name="Comma0_00COS Ind Allocators" xfId="112"/>
    <cellStyle name="Comma1 - Style1" xfId="113"/>
    <cellStyle name="Comma1 - Style1 2" xfId="6545"/>
    <cellStyle name="Comma1 - Style1_Electric Rev Req Model (2009 GRC) Rebuttal" xfId="6546"/>
    <cellStyle name="Copied" xfId="114"/>
    <cellStyle name="Copied 2" xfId="6547"/>
    <cellStyle name="Copied 2 2" xfId="6548"/>
    <cellStyle name="Copied 3" xfId="6549"/>
    <cellStyle name="COST1" xfId="115"/>
    <cellStyle name="COST1 2" xfId="6550"/>
    <cellStyle name="COST1 2 2" xfId="6551"/>
    <cellStyle name="COST1 3" xfId="6552"/>
    <cellStyle name="Curren - Style1" xfId="116"/>
    <cellStyle name="Curren - Style2" xfId="117"/>
    <cellStyle name="Curren - Style2 2" xfId="6553"/>
    <cellStyle name="Curren - Style2_Electric Rev Req Model (2009 GRC) Rebuttal" xfId="6554"/>
    <cellStyle name="Curren - Style5" xfId="118"/>
    <cellStyle name="Curren - Style6" xfId="119"/>
    <cellStyle name="Curren - Style6 2" xfId="6555"/>
    <cellStyle name="Curren - Style6_Electric Rev Req Model (2009 GRC) Rebuttal" xfId="6556"/>
    <cellStyle name="Currency" xfId="2" builtinId="4"/>
    <cellStyle name="Currency 10" xfId="120"/>
    <cellStyle name="Currency 10 2" xfId="6557"/>
    <cellStyle name="Currency 10 2 2" xfId="6558"/>
    <cellStyle name="Currency 10 3" xfId="6559"/>
    <cellStyle name="Currency 11" xfId="1352"/>
    <cellStyle name="Currency 11 2" xfId="6560"/>
    <cellStyle name="Currency 11 2 2" xfId="6561"/>
    <cellStyle name="Currency 11 3" xfId="6562"/>
    <cellStyle name="Currency 12" xfId="411"/>
    <cellStyle name="Currency 12 2" xfId="6563"/>
    <cellStyle name="Currency 12 3" xfId="6564"/>
    <cellStyle name="Currency 12 4" xfId="6565"/>
    <cellStyle name="Currency 12 5" xfId="6566"/>
    <cellStyle name="Currency 13" xfId="6567"/>
    <cellStyle name="Currency 13 2" xfId="6568"/>
    <cellStyle name="Currency 14" xfId="6569"/>
    <cellStyle name="Currency 14 2" xfId="6570"/>
    <cellStyle name="Currency 14 2 2" xfId="6571"/>
    <cellStyle name="Currency 14 3" xfId="6572"/>
    <cellStyle name="Currency 14 3 2" xfId="6573"/>
    <cellStyle name="Currency 14 4" xfId="6574"/>
    <cellStyle name="Currency 14 4 2" xfId="6575"/>
    <cellStyle name="Currency 15" xfId="6576"/>
    <cellStyle name="Currency 15 2" xfId="6577"/>
    <cellStyle name="Currency 15 3" xfId="6578"/>
    <cellStyle name="Currency 15 4" xfId="6579"/>
    <cellStyle name="Currency 16" xfId="6580"/>
    <cellStyle name="Currency 17" xfId="6581"/>
    <cellStyle name="Currency 18" xfId="6582"/>
    <cellStyle name="Currency 18 2" xfId="6583"/>
    <cellStyle name="Currency 19" xfId="6584"/>
    <cellStyle name="Currency 2" xfId="5"/>
    <cellStyle name="Currency 2 2" xfId="1353"/>
    <cellStyle name="Currency 2 2 2" xfId="6585"/>
    <cellStyle name="Currency 2 2 2 2" xfId="6586"/>
    <cellStyle name="Currency 2 2 3" xfId="6587"/>
    <cellStyle name="Currency 2 3" xfId="6588"/>
    <cellStyle name="Currency 2 3 2" xfId="6589"/>
    <cellStyle name="Currency 2 4" xfId="6590"/>
    <cellStyle name="Currency 2 5" xfId="6591"/>
    <cellStyle name="Currency 2 6" xfId="6592"/>
    <cellStyle name="Currency 2 7" xfId="6593"/>
    <cellStyle name="Currency 2 8" xfId="6594"/>
    <cellStyle name="Currency 20" xfId="6595"/>
    <cellStyle name="Currency 21" xfId="8223"/>
    <cellStyle name="Currency 22" xfId="378"/>
    <cellStyle name="Currency 23" xfId="8302"/>
    <cellStyle name="Currency 3" xfId="121"/>
    <cellStyle name="Currency 3 2" xfId="6596"/>
    <cellStyle name="Currency 3 2 2" xfId="6597"/>
    <cellStyle name="Currency 3 2 2 2" xfId="6598"/>
    <cellStyle name="Currency 3 2 3" xfId="6599"/>
    <cellStyle name="Currency 3 3" xfId="6600"/>
    <cellStyle name="Currency 3 3 2" xfId="6601"/>
    <cellStyle name="Currency 3 4" xfId="6602"/>
    <cellStyle name="Currency 4" xfId="122"/>
    <cellStyle name="Currency 4 2" xfId="1354"/>
    <cellStyle name="Currency 4 2 2" xfId="6603"/>
    <cellStyle name="Currency 4 2 2 2" xfId="6604"/>
    <cellStyle name="Currency 4 2 3" xfId="6605"/>
    <cellStyle name="Currency 4 3" xfId="6606"/>
    <cellStyle name="Currency 4 3 2" xfId="6607"/>
    <cellStyle name="Currency 4 3 2 2" xfId="6608"/>
    <cellStyle name="Currency 4 3 3" xfId="6609"/>
    <cellStyle name="Currency 4 3 3 2" xfId="6610"/>
    <cellStyle name="Currency 4 3 4" xfId="6611"/>
    <cellStyle name="Currency 4 3 4 2" xfId="6612"/>
    <cellStyle name="Currency 4 4" xfId="6613"/>
    <cellStyle name="Currency 4 4 2" xfId="6614"/>
    <cellStyle name="Currency 4 5" xfId="6615"/>
    <cellStyle name="Currency 4_DEM-WP(C) Costs Not In AURORA 2010GRC As Filed" xfId="6616"/>
    <cellStyle name="Currency 5" xfId="123"/>
    <cellStyle name="Currency 5 2" xfId="6617"/>
    <cellStyle name="Currency 5 2 2" xfId="6618"/>
    <cellStyle name="Currency 5 3" xfId="6619"/>
    <cellStyle name="Currency 6" xfId="124"/>
    <cellStyle name="Currency 6 2" xfId="6620"/>
    <cellStyle name="Currency 6 2 2" xfId="6621"/>
    <cellStyle name="Currency 6 3" xfId="6622"/>
    <cellStyle name="Currency 7" xfId="125"/>
    <cellStyle name="Currency 7 2" xfId="6623"/>
    <cellStyle name="Currency 7 2 2" xfId="6624"/>
    <cellStyle name="Currency 7 3" xfId="6625"/>
    <cellStyle name="Currency 8" xfId="126"/>
    <cellStyle name="Currency 8 2" xfId="6626"/>
    <cellStyle name="Currency 8 2 2" xfId="6627"/>
    <cellStyle name="Currency 8 2 2 2" xfId="6628"/>
    <cellStyle name="Currency 8 2 2 3" xfId="6629"/>
    <cellStyle name="Currency 8 2 2 4" xfId="6630"/>
    <cellStyle name="Currency 8 2 3" xfId="6631"/>
    <cellStyle name="Currency 8 2 3 2" xfId="6632"/>
    <cellStyle name="Currency 8 2 4" xfId="6633"/>
    <cellStyle name="Currency 8 2 5" xfId="6634"/>
    <cellStyle name="Currency 8 2 6" xfId="6635"/>
    <cellStyle name="Currency 8 3" xfId="6636"/>
    <cellStyle name="Currency 8 3 2" xfId="6637"/>
    <cellStyle name="Currency 8 4" xfId="6638"/>
    <cellStyle name="Currency 8 4 2" xfId="6639"/>
    <cellStyle name="Currency 8 5" xfId="6640"/>
    <cellStyle name="Currency 9" xfId="127"/>
    <cellStyle name="Currency 9 2" xfId="6641"/>
    <cellStyle name="Currency 9 2 2" xfId="6642"/>
    <cellStyle name="Currency 9 2 2 2" xfId="6643"/>
    <cellStyle name="Currency 9 2 3" xfId="6644"/>
    <cellStyle name="Currency 9 3" xfId="6645"/>
    <cellStyle name="Currency 9 3 2" xfId="6646"/>
    <cellStyle name="Currency 9 3 3" xfId="6647"/>
    <cellStyle name="Currency 9 3 4" xfId="6648"/>
    <cellStyle name="Currency 9 4" xfId="6649"/>
    <cellStyle name="Currency 9 4 2" xfId="6650"/>
    <cellStyle name="Currency 9 5" xfId="6651"/>
    <cellStyle name="Currency 9 5 2" xfId="6652"/>
    <cellStyle name="Currency 9 6" xfId="6653"/>
    <cellStyle name="Currency 9 7" xfId="6654"/>
    <cellStyle name="Currency 9 8" xfId="6655"/>
    <cellStyle name="Currency_Common Allocators GRC TY 0903" xfId="292"/>
    <cellStyle name="Currency0" xfId="128"/>
    <cellStyle name="Currency0 2" xfId="1355"/>
    <cellStyle name="Currency0 2 2" xfId="6656"/>
    <cellStyle name="Currency0 2 2 2" xfId="6657"/>
    <cellStyle name="Currency0 2 3" xfId="6658"/>
    <cellStyle name="Currency0 3" xfId="6659"/>
    <cellStyle name="Currency0 4" xfId="6660"/>
    <cellStyle name="Currency0 4 2" xfId="6661"/>
    <cellStyle name="Currency0 4 3" xfId="8236"/>
    <cellStyle name="Date" xfId="129"/>
    <cellStyle name="Date 2" xfId="1356"/>
    <cellStyle name="Date 2 2" xfId="8237"/>
    <cellStyle name="Date 3" xfId="1357"/>
    <cellStyle name="Date 3 2" xfId="8238"/>
    <cellStyle name="Date 4" xfId="1358"/>
    <cellStyle name="Date 5" xfId="6662"/>
    <cellStyle name="Date 5 2" xfId="6663"/>
    <cellStyle name="Date 5 3" xfId="8239"/>
    <cellStyle name="Date_903 SAP 2-6-09" xfId="6664"/>
    <cellStyle name="Emphasis 1" xfId="130"/>
    <cellStyle name="Emphasis 2" xfId="131"/>
    <cellStyle name="Emphasis 3" xfId="132"/>
    <cellStyle name="Entered" xfId="133"/>
    <cellStyle name="Entered 2" xfId="1359"/>
    <cellStyle name="Entered 2 2" xfId="6665"/>
    <cellStyle name="Entered 2 2 2" xfId="6666"/>
    <cellStyle name="Entered 2 3" xfId="6667"/>
    <cellStyle name="Entered 3" xfId="6668"/>
    <cellStyle name="Entered 3 2" xfId="6669"/>
    <cellStyle name="Entered 3 2 2" xfId="6670"/>
    <cellStyle name="Entered 3 3" xfId="6671"/>
    <cellStyle name="Entered 3 3 2" xfId="6672"/>
    <cellStyle name="Entered 3 4" xfId="6673"/>
    <cellStyle name="Entered 3 4 2" xfId="6674"/>
    <cellStyle name="Entered 4" xfId="6675"/>
    <cellStyle name="Entered 4 2" xfId="6676"/>
    <cellStyle name="Entered 5" xfId="6677"/>
    <cellStyle name="Entered 5 2" xfId="6678"/>
    <cellStyle name="Entered 6" xfId="6679"/>
    <cellStyle name="Entered 7" xfId="379"/>
    <cellStyle name="Entered_AURORA Total New" xfId="6680"/>
    <cellStyle name="Euro" xfId="1360"/>
    <cellStyle name="Euro 2" xfId="1361"/>
    <cellStyle name="Euro 2 2" xfId="6681"/>
    <cellStyle name="Euro 2 2 2" xfId="6682"/>
    <cellStyle name="Euro 2 3" xfId="6683"/>
    <cellStyle name="Euro 3" xfId="6684"/>
    <cellStyle name="Euro 3 2" xfId="6685"/>
    <cellStyle name="Euro 4" xfId="6686"/>
    <cellStyle name="Explanatory Text" xfId="312" builtinId="53" customBuiltin="1"/>
    <cellStyle name="Explanatory Text 2" xfId="134"/>
    <cellStyle name="Explanatory Text 2 2" xfId="1362"/>
    <cellStyle name="Explanatory Text 2 3" xfId="6688"/>
    <cellStyle name="Explanatory Text 2 4" xfId="6687"/>
    <cellStyle name="Explanatory Text 3" xfId="6689"/>
    <cellStyle name="Fixed" xfId="135"/>
    <cellStyle name="Fixed 2" xfId="6690"/>
    <cellStyle name="Fixed 2 2" xfId="6691"/>
    <cellStyle name="Fixed 3" xfId="6692"/>
    <cellStyle name="Fixed 4" xfId="6693"/>
    <cellStyle name="Fixed3 - Style3" xfId="136"/>
    <cellStyle name="Good" xfId="302" builtinId="26" customBuiltin="1"/>
    <cellStyle name="Good 2" xfId="137"/>
    <cellStyle name="Good 2 2" xfId="1363"/>
    <cellStyle name="Good 2 3" xfId="6695"/>
    <cellStyle name="Good 2 4" xfId="6694"/>
    <cellStyle name="Good 3" xfId="6696"/>
    <cellStyle name="Good 3 2" xfId="6697"/>
    <cellStyle name="Good 3 3" xfId="6698"/>
    <cellStyle name="Good 3 4" xfId="6699"/>
    <cellStyle name="Grey" xfId="138"/>
    <cellStyle name="Grey 2" xfId="1364"/>
    <cellStyle name="Grey 2 2" xfId="6700"/>
    <cellStyle name="Grey 2 3" xfId="6701"/>
    <cellStyle name="Grey 3" xfId="1365"/>
    <cellStyle name="Grey 3 2" xfId="6702"/>
    <cellStyle name="Grey 3 3" xfId="6703"/>
    <cellStyle name="Grey 4" xfId="1366"/>
    <cellStyle name="Grey 4 2" xfId="6704"/>
    <cellStyle name="Grey 4 3" xfId="6705"/>
    <cellStyle name="Grey 5" xfId="6706"/>
    <cellStyle name="Grey 5 2" xfId="6707"/>
    <cellStyle name="Grey 6" xfId="6708"/>
    <cellStyle name="Grey_(C) WHE Proforma with ITC cash grant 10 Yr Amort_for deferral_102809" xfId="1367"/>
    <cellStyle name="Header" xfId="139"/>
    <cellStyle name="Header1" xfId="140"/>
    <cellStyle name="Header1 2" xfId="6709"/>
    <cellStyle name="Header1 3" xfId="6710"/>
    <cellStyle name="Header1 3 2" xfId="6711"/>
    <cellStyle name="Header1_AURORA Total New" xfId="6712"/>
    <cellStyle name="Header2" xfId="141"/>
    <cellStyle name="Header2 2" xfId="6713"/>
    <cellStyle name="Header2 2 2" xfId="8241"/>
    <cellStyle name="Header2 3" xfId="6714"/>
    <cellStyle name="Header2 3 2" xfId="6715"/>
    <cellStyle name="Header2 3 3" xfId="8242"/>
    <cellStyle name="Header2 4" xfId="6716"/>
    <cellStyle name="Header2 5" xfId="8240"/>
    <cellStyle name="Header2_AURORA Total New" xfId="6717"/>
    <cellStyle name="Heading" xfId="142"/>
    <cellStyle name="Heading 1" xfId="298" builtinId="16" customBuiltin="1"/>
    <cellStyle name="Heading 1 2" xfId="143"/>
    <cellStyle name="Heading 1 2 2" xfId="1368"/>
    <cellStyle name="Heading 1 2 3" xfId="6718"/>
    <cellStyle name="Heading 1 2 3 2" xfId="6719"/>
    <cellStyle name="Heading 1 2 3 3" xfId="6720"/>
    <cellStyle name="Heading 1 2 3 4" xfId="6721"/>
    <cellStyle name="Heading 1 3" xfId="1369"/>
    <cellStyle name="Heading 1 3 2" xfId="6722"/>
    <cellStyle name="Heading 1 3 3" xfId="6723"/>
    <cellStyle name="Heading 1 3 4" xfId="6724"/>
    <cellStyle name="Heading 1 4" xfId="6725"/>
    <cellStyle name="Heading 1 4 2" xfId="6726"/>
    <cellStyle name="Heading 2" xfId="299" builtinId="17" customBuiltin="1"/>
    <cellStyle name="Heading 2 2" xfId="144"/>
    <cellStyle name="Heading 2 2 2" xfId="1370"/>
    <cellStyle name="Heading 2 2 3" xfId="6727"/>
    <cellStyle name="Heading 2 2 3 2" xfId="6728"/>
    <cellStyle name="Heading 2 2 3 3" xfId="6729"/>
    <cellStyle name="Heading 2 2 3 4" xfId="6730"/>
    <cellStyle name="Heading 2 3" xfId="1371"/>
    <cellStyle name="Heading 2 3 2" xfId="6731"/>
    <cellStyle name="Heading 2 3 3" xfId="6732"/>
    <cellStyle name="Heading 2 3 4" xfId="6733"/>
    <cellStyle name="Heading 2 4" xfId="6734"/>
    <cellStyle name="Heading 2 4 2" xfId="6735"/>
    <cellStyle name="Heading 3" xfId="300" builtinId="18" customBuiltin="1"/>
    <cellStyle name="Heading 3 2" xfId="145"/>
    <cellStyle name="Heading 3 2 2" xfId="1372"/>
    <cellStyle name="Heading 3 2 3" xfId="6737"/>
    <cellStyle name="Heading 3 2 4" xfId="6736"/>
    <cellStyle name="Heading 3 3" xfId="6738"/>
    <cellStyle name="Heading 3 3 2" xfId="6739"/>
    <cellStyle name="Heading 3 3 3" xfId="6740"/>
    <cellStyle name="Heading 3 3 4" xfId="6741"/>
    <cellStyle name="Heading 4" xfId="301" builtinId="19" customBuiltin="1"/>
    <cellStyle name="Heading 4 2" xfId="146"/>
    <cellStyle name="Heading 4 2 2" xfId="1373"/>
    <cellStyle name="Heading 4 2 3" xfId="6743"/>
    <cellStyle name="Heading 4 2 4" xfId="6742"/>
    <cellStyle name="Heading 4 3" xfId="6744"/>
    <cellStyle name="Heading 4 3 2" xfId="6745"/>
    <cellStyle name="Heading 4 3 3" xfId="6746"/>
    <cellStyle name="Heading 4 3 4" xfId="6747"/>
    <cellStyle name="Heading1" xfId="147"/>
    <cellStyle name="Heading1 2" xfId="6748"/>
    <cellStyle name="Heading1 3" xfId="6749"/>
    <cellStyle name="Heading1 3 2" xfId="6750"/>
    <cellStyle name="Heading2" xfId="148"/>
    <cellStyle name="Heading2 2" xfId="6751"/>
    <cellStyle name="Heading2 3" xfId="6752"/>
    <cellStyle name="Heading2 3 2" xfId="6753"/>
    <cellStyle name="Hyperlink 2" xfId="6754"/>
    <cellStyle name="Hyperlink 3" xfId="6755"/>
    <cellStyle name="Input" xfId="305" builtinId="20" customBuiltin="1"/>
    <cellStyle name="Input [yellow]" xfId="149"/>
    <cellStyle name="Input [yellow] 2" xfId="1374"/>
    <cellStyle name="Input [yellow] 2 2" xfId="6756"/>
    <cellStyle name="Input [yellow] 2 3" xfId="6757"/>
    <cellStyle name="Input [yellow] 3" xfId="1375"/>
    <cellStyle name="Input [yellow] 3 2" xfId="6758"/>
    <cellStyle name="Input [yellow] 3 3" xfId="6759"/>
    <cellStyle name="Input [yellow] 4" xfId="1376"/>
    <cellStyle name="Input [yellow] 4 2" xfId="6760"/>
    <cellStyle name="Input [yellow] 4 3" xfId="6761"/>
    <cellStyle name="Input [yellow] 5" xfId="6762"/>
    <cellStyle name="Input [yellow] 5 2" xfId="6763"/>
    <cellStyle name="Input [yellow] 6" xfId="6764"/>
    <cellStyle name="Input [yellow]_(C) WHE Proforma with ITC cash grant 10 Yr Amort_for deferral_102809" xfId="1377"/>
    <cellStyle name="Input 10" xfId="6765"/>
    <cellStyle name="Input 11" xfId="6766"/>
    <cellStyle name="Input 12" xfId="6767"/>
    <cellStyle name="Input 13" xfId="6768"/>
    <cellStyle name="Input 14" xfId="6769"/>
    <cellStyle name="Input 15" xfId="6770"/>
    <cellStyle name="Input 16" xfId="6771"/>
    <cellStyle name="Input 17" xfId="6772"/>
    <cellStyle name="Input 2" xfId="150"/>
    <cellStyle name="Input 2 2" xfId="1378"/>
    <cellStyle name="Input 2 2 2" xfId="6774"/>
    <cellStyle name="Input 2 3" xfId="6775"/>
    <cellStyle name="Input 2 4" xfId="6773"/>
    <cellStyle name="Input 3" xfId="151"/>
    <cellStyle name="Input 3 2" xfId="6777"/>
    <cellStyle name="Input 3 3" xfId="6778"/>
    <cellStyle name="Input 3 4" xfId="6779"/>
    <cellStyle name="Input 3 5" xfId="6776"/>
    <cellStyle name="Input 4" xfId="6780"/>
    <cellStyle name="Input 4 2" xfId="6781"/>
    <cellStyle name="Input 4 3" xfId="6782"/>
    <cellStyle name="Input 5" xfId="6783"/>
    <cellStyle name="Input 6" xfId="6784"/>
    <cellStyle name="Input 7" xfId="6785"/>
    <cellStyle name="Input 8" xfId="6786"/>
    <cellStyle name="Input 9" xfId="6787"/>
    <cellStyle name="Input Cells" xfId="152"/>
    <cellStyle name="Input Cells 2" xfId="6788"/>
    <cellStyle name="Input Cells Percent" xfId="153"/>
    <cellStyle name="Input Cells Percent 2" xfId="6789"/>
    <cellStyle name="Input Cells Percent_AURORA Total New" xfId="6790"/>
    <cellStyle name="Input Cells_4.34E Mint Farm Deferral" xfId="1379"/>
    <cellStyle name="Lines" xfId="154"/>
    <cellStyle name="Lines 2" xfId="1380"/>
    <cellStyle name="Lines 3" xfId="6791"/>
    <cellStyle name="Lines_Electric Rev Req Model (2009 GRC) Rebuttal" xfId="6792"/>
    <cellStyle name="LINKED" xfId="155"/>
    <cellStyle name="LINKED 2" xfId="6793"/>
    <cellStyle name="LINKED 2 2" xfId="6794"/>
    <cellStyle name="Linked Cell" xfId="308" builtinId="24" customBuiltin="1"/>
    <cellStyle name="Linked Cell 2" xfId="156"/>
    <cellStyle name="Linked Cell 2 2" xfId="1381"/>
    <cellStyle name="Linked Cell 2 3" xfId="6796"/>
    <cellStyle name="Linked Cell 2 4" xfId="6795"/>
    <cellStyle name="Linked Cell 3" xfId="6797"/>
    <cellStyle name="Linked Cell 3 2" xfId="6798"/>
    <cellStyle name="Linked Cell 3 3" xfId="6799"/>
    <cellStyle name="Linked Cell 3 4" xfId="6800"/>
    <cellStyle name="modified border" xfId="157"/>
    <cellStyle name="modified border 2" xfId="1382"/>
    <cellStyle name="modified border 3" xfId="1383"/>
    <cellStyle name="modified border 4" xfId="1384"/>
    <cellStyle name="modified border 5" xfId="6801"/>
    <cellStyle name="modified border 5 2" xfId="6802"/>
    <cellStyle name="modified border_4.34E Mint Farm Deferral" xfId="1385"/>
    <cellStyle name="modified border1" xfId="158"/>
    <cellStyle name="modified border1 2" xfId="1386"/>
    <cellStyle name="modified border1 3" xfId="1387"/>
    <cellStyle name="modified border1 4" xfId="1388"/>
    <cellStyle name="modified border1 5" xfId="6803"/>
    <cellStyle name="modified border1 5 2" xfId="6804"/>
    <cellStyle name="modified border1_4.34E Mint Farm Deferral" xfId="1389"/>
    <cellStyle name="Neutral" xfId="304" builtinId="28" customBuiltin="1"/>
    <cellStyle name="Neutral 2" xfId="159"/>
    <cellStyle name="Neutral 2 2" xfId="1390"/>
    <cellStyle name="Neutral 2 3" xfId="6806"/>
    <cellStyle name="Neutral 2 4" xfId="6805"/>
    <cellStyle name="Neutral 3" xfId="6807"/>
    <cellStyle name="Neutral 3 2" xfId="6808"/>
    <cellStyle name="Neutral 3 3" xfId="6809"/>
    <cellStyle name="Neutral 3 4" xfId="6810"/>
    <cellStyle name="no dec" xfId="160"/>
    <cellStyle name="no dec 2" xfId="6811"/>
    <cellStyle name="no dec 2 2" xfId="6812"/>
    <cellStyle name="no dec 3" xfId="6813"/>
    <cellStyle name="Normal" xfId="0" builtinId="0"/>
    <cellStyle name="Normal - Style1" xfId="161"/>
    <cellStyle name="Normal - Style1 2" xfId="1391"/>
    <cellStyle name="Normal - Style1 2 2" xfId="6814"/>
    <cellStyle name="Normal - Style1 2 2 2" xfId="6815"/>
    <cellStyle name="Normal - Style1 2 3" xfId="6816"/>
    <cellStyle name="Normal - Style1 2 4" xfId="8243"/>
    <cellStyle name="Normal - Style1 3" xfId="1392"/>
    <cellStyle name="Normal - Style1 3 2" xfId="6817"/>
    <cellStyle name="Normal - Style1 3 2 2" xfId="6818"/>
    <cellStyle name="Normal - Style1 3 3" xfId="6819"/>
    <cellStyle name="Normal - Style1 3 4" xfId="8244"/>
    <cellStyle name="Normal - Style1 4" xfId="1393"/>
    <cellStyle name="Normal - Style1 4 2" xfId="6820"/>
    <cellStyle name="Normal - Style1 4 2 2" xfId="6821"/>
    <cellStyle name="Normal - Style1 4 3" xfId="6822"/>
    <cellStyle name="Normal - Style1 5" xfId="6823"/>
    <cellStyle name="Normal - Style1 5 2" xfId="6824"/>
    <cellStyle name="Normal - Style1 5 3" xfId="6825"/>
    <cellStyle name="Normal - Style1 5 4" xfId="8245"/>
    <cellStyle name="Normal - Style1 6" xfId="6826"/>
    <cellStyle name="Normal - Style1 6 2" xfId="6827"/>
    <cellStyle name="Normal - Style1 6 2 2" xfId="6828"/>
    <cellStyle name="Normal - Style1 6 3" xfId="6829"/>
    <cellStyle name="Normal - Style1 6 4" xfId="6830"/>
    <cellStyle name="Normal - Style1 7" xfId="380"/>
    <cellStyle name="Normal - Style1_(C) WHE Proforma with ITC cash grant 10 Yr Amort_for deferral_102809" xfId="1394"/>
    <cellStyle name="Normal 1" xfId="6831"/>
    <cellStyle name="Normal 10" xfId="162"/>
    <cellStyle name="Normal 10 2" xfId="382"/>
    <cellStyle name="Normal 10 2 2" xfId="6832"/>
    <cellStyle name="Normal 10 2 2 2" xfId="6833"/>
    <cellStyle name="Normal 10 2 3" xfId="6834"/>
    <cellStyle name="Normal 10 3" xfId="1395"/>
    <cellStyle name="Normal 10 3 2" xfId="6835"/>
    <cellStyle name="Normal 10 3 2 2" xfId="6836"/>
    <cellStyle name="Normal 10 3 3" xfId="6837"/>
    <cellStyle name="Normal 10 4" xfId="6838"/>
    <cellStyle name="Normal 10 4 2" xfId="6839"/>
    <cellStyle name="Normal 10 4 2 2" xfId="6840"/>
    <cellStyle name="Normal 10 4 3" xfId="6841"/>
    <cellStyle name="Normal 10 5" xfId="6842"/>
    <cellStyle name="Normal 10 5 2" xfId="6843"/>
    <cellStyle name="Normal 10 5 2 2" xfId="8034"/>
    <cellStyle name="Normal 10 5 3" xfId="6844"/>
    <cellStyle name="Normal 10 5 3 2" xfId="8035"/>
    <cellStyle name="Normal 10 6" xfId="6845"/>
    <cellStyle name="Normal 10 6 2" xfId="6846"/>
    <cellStyle name="Normal 10 6 2 2" xfId="8037"/>
    <cellStyle name="Normal 10 6 3" xfId="8036"/>
    <cellStyle name="Normal 10 7" xfId="6847"/>
    <cellStyle name="Normal 10 7 2" xfId="8038"/>
    <cellStyle name="Normal 10 8" xfId="6848"/>
    <cellStyle name="Normal 10 8 2" xfId="8039"/>
    <cellStyle name="Normal 10 9" xfId="381"/>
    <cellStyle name="Normal 10_04.07E Wild Horse Wind Expansion" xfId="1396"/>
    <cellStyle name="Normal 100" xfId="6849"/>
    <cellStyle name="Normal 101" xfId="6850"/>
    <cellStyle name="Normal 102" xfId="6851"/>
    <cellStyle name="Normal 103" xfId="6852"/>
    <cellStyle name="Normal 104" xfId="6853"/>
    <cellStyle name="Normal 105" xfId="6854"/>
    <cellStyle name="Normal 106" xfId="6855"/>
    <cellStyle name="Normal 107" xfId="6856"/>
    <cellStyle name="Normal 108" xfId="6857"/>
    <cellStyle name="Normal 109" xfId="6858"/>
    <cellStyle name="Normal 11" xfId="163"/>
    <cellStyle name="Normal 11 2" xfId="6859"/>
    <cellStyle name="Normal 11 2 2" xfId="6860"/>
    <cellStyle name="Normal 11 2 2 2" xfId="6861"/>
    <cellStyle name="Normal 11 2 3" xfId="6862"/>
    <cellStyle name="Normal 11 3" xfId="6863"/>
    <cellStyle name="Normal 11 3 2" xfId="6864"/>
    <cellStyle name="Normal 11 3 2 2" xfId="8040"/>
    <cellStyle name="Normal 11 3 3" xfId="6865"/>
    <cellStyle name="Normal 11 3 3 2" xfId="8041"/>
    <cellStyle name="Normal 11 4" xfId="6866"/>
    <cellStyle name="Normal 11 4 2" xfId="6867"/>
    <cellStyle name="Normal 11 4 2 2" xfId="8043"/>
    <cellStyle name="Normal 11 4 3" xfId="8042"/>
    <cellStyle name="Normal 11 5" xfId="6868"/>
    <cellStyle name="Normal 11 5 2" xfId="8044"/>
    <cellStyle name="Normal 11 6" xfId="6869"/>
    <cellStyle name="Normal 11 6 2" xfId="8045"/>
    <cellStyle name="Normal 11 7" xfId="383"/>
    <cellStyle name="Normal 11_16.37E Wild Horse Expansion DeferralRevwrkingfile SF" xfId="6870"/>
    <cellStyle name="Normal 110" xfId="6871"/>
    <cellStyle name="Normal 111" xfId="8226"/>
    <cellStyle name="Normal 112" xfId="8227"/>
    <cellStyle name="Normal 113" xfId="8228"/>
    <cellStyle name="Normal 114" xfId="339"/>
    <cellStyle name="Normal 115" xfId="8229"/>
    <cellStyle name="Normal 116" xfId="8300"/>
    <cellStyle name="Normal 117" xfId="8301"/>
    <cellStyle name="Normal 118" xfId="8304"/>
    <cellStyle name="Normal 12" xfId="164"/>
    <cellStyle name="Normal 12 2" xfId="6872"/>
    <cellStyle name="Normal 12 2 2" xfId="6873"/>
    <cellStyle name="Normal 12 2 2 2" xfId="6874"/>
    <cellStyle name="Normal 12 2 3" xfId="6875"/>
    <cellStyle name="Normal 12 3" xfId="6876"/>
    <cellStyle name="Normal 12 3 2" xfId="6877"/>
    <cellStyle name="Normal 12 3 2 2" xfId="8046"/>
    <cellStyle name="Normal 12 3 3" xfId="6878"/>
    <cellStyle name="Normal 12 3 3 2" xfId="8047"/>
    <cellStyle name="Normal 12 4" xfId="6879"/>
    <cellStyle name="Normal 12 4 2" xfId="6880"/>
    <cellStyle name="Normal 12 4 2 2" xfId="8049"/>
    <cellStyle name="Normal 12 4 3" xfId="8048"/>
    <cellStyle name="Normal 12 5" xfId="6881"/>
    <cellStyle name="Normal 12 5 2" xfId="8050"/>
    <cellStyle name="Normal 12 6" xfId="6882"/>
    <cellStyle name="Normal 12 6 2" xfId="8051"/>
    <cellStyle name="Normal 12 7" xfId="384"/>
    <cellStyle name="Normal 13" xfId="165"/>
    <cellStyle name="Normal 13 2" xfId="6883"/>
    <cellStyle name="Normal 13 2 2" xfId="6884"/>
    <cellStyle name="Normal 13 2 2 2" xfId="6885"/>
    <cellStyle name="Normal 13 2 3" xfId="6886"/>
    <cellStyle name="Normal 13 3" xfId="6887"/>
    <cellStyle name="Normal 13 3 2" xfId="6888"/>
    <cellStyle name="Normal 13 3 2 2" xfId="8053"/>
    <cellStyle name="Normal 13 3 3" xfId="6889"/>
    <cellStyle name="Normal 13 3 3 2" xfId="8054"/>
    <cellStyle name="Normal 13 3 4" xfId="8052"/>
    <cellStyle name="Normal 13 4" xfId="6890"/>
    <cellStyle name="Normal 13 4 2" xfId="6891"/>
    <cellStyle name="Normal 13 4 2 2" xfId="8056"/>
    <cellStyle name="Normal 13 4 3" xfId="8055"/>
    <cellStyle name="Normal 13 5" xfId="6892"/>
    <cellStyle name="Normal 13 5 2" xfId="8057"/>
    <cellStyle name="Normal 13 6" xfId="6893"/>
    <cellStyle name="Normal 13 6 2" xfId="8058"/>
    <cellStyle name="Normal 13 7" xfId="385"/>
    <cellStyle name="Normal 14" xfId="293"/>
    <cellStyle name="Normal 14 2" xfId="6894"/>
    <cellStyle name="Normal 14 2 2" xfId="6895"/>
    <cellStyle name="Normal 14 3" xfId="6896"/>
    <cellStyle name="Normal 14 4" xfId="1397"/>
    <cellStyle name="Normal 15" xfId="295"/>
    <cellStyle name="Normal 15 2" xfId="6897"/>
    <cellStyle name="Normal 15 2 2" xfId="8225"/>
    <cellStyle name="Normal 15 3" xfId="6898"/>
    <cellStyle name="Normal 15 3 2" xfId="6899"/>
    <cellStyle name="Normal 15 3 2 2" xfId="8060"/>
    <cellStyle name="Normal 15 3 3" xfId="6900"/>
    <cellStyle name="Normal 15 3 3 2" xfId="8061"/>
    <cellStyle name="Normal 15 3 4" xfId="8059"/>
    <cellStyle name="Normal 15 4" xfId="6901"/>
    <cellStyle name="Normal 15 4 2" xfId="6902"/>
    <cellStyle name="Normal 15 4 2 2" xfId="8063"/>
    <cellStyle name="Normal 15 4 3" xfId="8062"/>
    <cellStyle name="Normal 15 5" xfId="6903"/>
    <cellStyle name="Normal 15 5 2" xfId="8064"/>
    <cellStyle name="Normal 15 6" xfId="6904"/>
    <cellStyle name="Normal 15 6 2" xfId="8065"/>
    <cellStyle name="Normal 15 7" xfId="8224"/>
    <cellStyle name="Normal 15 8" xfId="1398"/>
    <cellStyle name="Normal 16" xfId="1399"/>
    <cellStyle name="Normal 16 2" xfId="6905"/>
    <cellStyle name="Normal 16 3" xfId="6906"/>
    <cellStyle name="Normal 16 3 2" xfId="6907"/>
    <cellStyle name="Normal 16 3 2 2" xfId="8067"/>
    <cellStyle name="Normal 16 3 3" xfId="6908"/>
    <cellStyle name="Normal 16 3 3 2" xfId="8068"/>
    <cellStyle name="Normal 16 3 4" xfId="8066"/>
    <cellStyle name="Normal 16 4" xfId="6909"/>
    <cellStyle name="Normal 16 4 2" xfId="6910"/>
    <cellStyle name="Normal 16 4 2 2" xfId="8070"/>
    <cellStyle name="Normal 16 4 3" xfId="8069"/>
    <cellStyle name="Normal 16 5" xfId="6911"/>
    <cellStyle name="Normal 16 5 2" xfId="8071"/>
    <cellStyle name="Normal 16 6" xfId="6912"/>
    <cellStyle name="Normal 16 6 2" xfId="8072"/>
    <cellStyle name="Normal 17" xfId="1400"/>
    <cellStyle name="Normal 17 2" xfId="6913"/>
    <cellStyle name="Normal 17 3" xfId="6914"/>
    <cellStyle name="Normal 17 3 2" xfId="6915"/>
    <cellStyle name="Normal 17 4" xfId="6916"/>
    <cellStyle name="Normal 18" xfId="1401"/>
    <cellStyle name="Normal 18 2" xfId="6917"/>
    <cellStyle name="Normal 18 3" xfId="6918"/>
    <cellStyle name="Normal 18 3 2" xfId="6919"/>
    <cellStyle name="Normal 18 4" xfId="6920"/>
    <cellStyle name="Normal 19" xfId="1402"/>
    <cellStyle name="Normal 19 2" xfId="6921"/>
    <cellStyle name="Normal 19 3" xfId="6922"/>
    <cellStyle name="Normal 19 3 2" xfId="6923"/>
    <cellStyle name="Normal 2" xfId="3"/>
    <cellStyle name="Normal 2 10" xfId="6924"/>
    <cellStyle name="Normal 2 11" xfId="6925"/>
    <cellStyle name="Normal 2 12" xfId="386"/>
    <cellStyle name="Normal 2 2" xfId="166"/>
    <cellStyle name="Normal 2 2 2" xfId="167"/>
    <cellStyle name="Normal 2 2 2 2" xfId="6926"/>
    <cellStyle name="Normal 2 2 2 3" xfId="7869"/>
    <cellStyle name="Normal 2 2 2 4" xfId="387"/>
    <cellStyle name="Normal 2 2 3" xfId="168"/>
    <cellStyle name="Normal 2 2 3 2" xfId="6927"/>
    <cellStyle name="Normal 2 2 3 3" xfId="7870"/>
    <cellStyle name="Normal 2 2 3 4" xfId="388"/>
    <cellStyle name="Normal 2 2 4" xfId="6928"/>
    <cellStyle name="Normal 2 2 4 2" xfId="6929"/>
    <cellStyle name="Normal 2 2 5" xfId="6930"/>
    <cellStyle name="Normal 2 2_4.14E Miscellaneous Operating Expense working file" xfId="6931"/>
    <cellStyle name="Normal 2 3" xfId="169"/>
    <cellStyle name="Normal 2 3 2" xfId="6932"/>
    <cellStyle name="Normal 2 3 3" xfId="6933"/>
    <cellStyle name="Normal 2 3 4" xfId="7871"/>
    <cellStyle name="Normal 2 3 5" xfId="389"/>
    <cellStyle name="Normal 2 4" xfId="170"/>
    <cellStyle name="Normal 2 4 2" xfId="6934"/>
    <cellStyle name="Normal 2 4 3" xfId="7872"/>
    <cellStyle name="Normal 2 4 4" xfId="390"/>
    <cellStyle name="Normal 2 5" xfId="171"/>
    <cellStyle name="Normal 2 5 2" xfId="6935"/>
    <cellStyle name="Normal 2 5 3" xfId="7873"/>
    <cellStyle name="Normal 2 5 4" xfId="391"/>
    <cellStyle name="Normal 2 6" xfId="172"/>
    <cellStyle name="Normal 2 6 2" xfId="6936"/>
    <cellStyle name="Normal 2 6 2 2" xfId="6937"/>
    <cellStyle name="Normal 2 6 3" xfId="6938"/>
    <cellStyle name="Normal 2 7" xfId="173"/>
    <cellStyle name="Normal 2 7 2" xfId="6939"/>
    <cellStyle name="Normal 2 7 2 2" xfId="6940"/>
    <cellStyle name="Normal 2 7 3" xfId="6941"/>
    <cellStyle name="Normal 2 8" xfId="1403"/>
    <cellStyle name="Normal 2 8 2" xfId="6942"/>
    <cellStyle name="Normal 2 8 2 2" xfId="6943"/>
    <cellStyle name="Normal 2 8 2 2 2" xfId="6944"/>
    <cellStyle name="Normal 2 8 2 3" xfId="6945"/>
    <cellStyle name="Normal 2 8 3" xfId="6946"/>
    <cellStyle name="Normal 2 8 3 2" xfId="6947"/>
    <cellStyle name="Normal 2 8 4" xfId="6948"/>
    <cellStyle name="Normal 2 9" xfId="6949"/>
    <cellStyle name="Normal 2 9 2" xfId="6950"/>
    <cellStyle name="Normal 2 9 2 2" xfId="6951"/>
    <cellStyle name="Normal 2 9 3" xfId="6952"/>
    <cellStyle name="Normal 2_16.37E Wild Horse Expansion DeferralRevwrkingfile SF" xfId="1404"/>
    <cellStyle name="Normal 20" xfId="1405"/>
    <cellStyle name="Normal 20 2" xfId="6953"/>
    <cellStyle name="Normal 20 2 2" xfId="6954"/>
    <cellStyle name="Normal 20 3" xfId="6955"/>
    <cellStyle name="Normal 20 3 2" xfId="6956"/>
    <cellStyle name="Normal 20 3 3" xfId="8073"/>
    <cellStyle name="Normal 20 4" xfId="6957"/>
    <cellStyle name="Normal 20 4 2" xfId="6958"/>
    <cellStyle name="Normal 20 5" xfId="6959"/>
    <cellStyle name="Normal 21" xfId="1406"/>
    <cellStyle name="Normal 21 2" xfId="6960"/>
    <cellStyle name="Normal 21 2 2" xfId="6961"/>
    <cellStyle name="Normal 21 2 2 2" xfId="8075"/>
    <cellStyle name="Normal 21 2 3" xfId="6962"/>
    <cellStyle name="Normal 21 2 3 2" xfId="8076"/>
    <cellStyle name="Normal 21 2 4" xfId="8074"/>
    <cellStyle name="Normal 21 3" xfId="6963"/>
    <cellStyle name="Normal 21 3 2" xfId="6964"/>
    <cellStyle name="Normal 21 3 2 2" xfId="8078"/>
    <cellStyle name="Normal 21 3 3" xfId="8077"/>
    <cellStyle name="Normal 21 4" xfId="6965"/>
    <cellStyle name="Normal 21 4 2" xfId="8079"/>
    <cellStyle name="Normal 21 5" xfId="6966"/>
    <cellStyle name="Normal 21 5 2" xfId="8080"/>
    <cellStyle name="Normal 21 6" xfId="7876"/>
    <cellStyle name="Normal 22" xfId="1407"/>
    <cellStyle name="Normal 22 2" xfId="6967"/>
    <cellStyle name="Normal 22 2 2" xfId="6968"/>
    <cellStyle name="Normal 22 2 2 2" xfId="8082"/>
    <cellStyle name="Normal 22 2 3" xfId="6969"/>
    <cellStyle name="Normal 22 2 3 2" xfId="8083"/>
    <cellStyle name="Normal 22 2 4" xfId="8081"/>
    <cellStyle name="Normal 22 3" xfId="6970"/>
    <cellStyle name="Normal 22 3 2" xfId="6971"/>
    <cellStyle name="Normal 22 3 2 2" xfId="8085"/>
    <cellStyle name="Normal 22 3 3" xfId="8084"/>
    <cellStyle name="Normal 22 4" xfId="6972"/>
    <cellStyle name="Normal 22 4 2" xfId="8086"/>
    <cellStyle name="Normal 22 5" xfId="6973"/>
    <cellStyle name="Normal 22 5 2" xfId="8087"/>
    <cellStyle name="Normal 22 6" xfId="7877"/>
    <cellStyle name="Normal 23" xfId="1408"/>
    <cellStyle name="Normal 23 2" xfId="6974"/>
    <cellStyle name="Normal 23 2 2" xfId="6975"/>
    <cellStyle name="Normal 23 2 2 2" xfId="8089"/>
    <cellStyle name="Normal 23 2 3" xfId="6976"/>
    <cellStyle name="Normal 23 2 3 2" xfId="8090"/>
    <cellStyle name="Normal 23 2 4" xfId="8088"/>
    <cellStyle name="Normal 23 3" xfId="6977"/>
    <cellStyle name="Normal 23 3 2" xfId="6978"/>
    <cellStyle name="Normal 23 3 2 2" xfId="8092"/>
    <cellStyle name="Normal 23 3 3" xfId="8091"/>
    <cellStyle name="Normal 23 4" xfId="6979"/>
    <cellStyle name="Normal 23 4 2" xfId="8093"/>
    <cellStyle name="Normal 23 5" xfId="6980"/>
    <cellStyle name="Normal 23 5 2" xfId="8094"/>
    <cellStyle name="Normal 23 6" xfId="7878"/>
    <cellStyle name="Normal 24" xfId="1409"/>
    <cellStyle name="Normal 24 2" xfId="6981"/>
    <cellStyle name="Normal 24 2 2" xfId="6982"/>
    <cellStyle name="Normal 24 2 2 2" xfId="8095"/>
    <cellStyle name="Normal 24 2 3" xfId="6983"/>
    <cellStyle name="Normal 24 2 3 2" xfId="8096"/>
    <cellStyle name="Normal 24 3" xfId="6984"/>
    <cellStyle name="Normal 24 3 2" xfId="6985"/>
    <cellStyle name="Normal 24 3 2 2" xfId="8098"/>
    <cellStyle name="Normal 24 3 3" xfId="8097"/>
    <cellStyle name="Normal 24 4" xfId="6986"/>
    <cellStyle name="Normal 24 4 2" xfId="8099"/>
    <cellStyle name="Normal 24 5" xfId="6987"/>
    <cellStyle name="Normal 24 5 2" xfId="8100"/>
    <cellStyle name="Normal 24 6" xfId="7879"/>
    <cellStyle name="Normal 25" xfId="1410"/>
    <cellStyle name="Normal 25 2" xfId="6988"/>
    <cellStyle name="Normal 25 2 2" xfId="6989"/>
    <cellStyle name="Normal 25 2 2 2" xfId="8102"/>
    <cellStyle name="Normal 25 2 3" xfId="6990"/>
    <cellStyle name="Normal 25 2 3 2" xfId="8103"/>
    <cellStyle name="Normal 25 2 4" xfId="8101"/>
    <cellStyle name="Normal 25 3" xfId="6991"/>
    <cellStyle name="Normal 25 3 2" xfId="6992"/>
    <cellStyle name="Normal 25 3 2 2" xfId="8105"/>
    <cellStyle name="Normal 25 3 3" xfId="8104"/>
    <cellStyle name="Normal 25 4" xfId="6993"/>
    <cellStyle name="Normal 25 4 2" xfId="8106"/>
    <cellStyle name="Normal 25 5" xfId="6994"/>
    <cellStyle name="Normal 25 5 2" xfId="8107"/>
    <cellStyle name="Normal 25 6" xfId="7880"/>
    <cellStyle name="Normal 26" xfId="1411"/>
    <cellStyle name="Normal 26 2" xfId="6995"/>
    <cellStyle name="Normal 26 2 2" xfId="6996"/>
    <cellStyle name="Normal 26 2 2 2" xfId="8109"/>
    <cellStyle name="Normal 26 2 3" xfId="6997"/>
    <cellStyle name="Normal 26 2 3 2" xfId="8110"/>
    <cellStyle name="Normal 26 2 4" xfId="8108"/>
    <cellStyle name="Normal 26 3" xfId="6998"/>
    <cellStyle name="Normal 26 3 2" xfId="6999"/>
    <cellStyle name="Normal 26 3 2 2" xfId="8112"/>
    <cellStyle name="Normal 26 3 3" xfId="8111"/>
    <cellStyle name="Normal 26 4" xfId="7000"/>
    <cellStyle name="Normal 26 4 2" xfId="8113"/>
    <cellStyle name="Normal 26 5" xfId="7001"/>
    <cellStyle name="Normal 26 5 2" xfId="8114"/>
    <cellStyle name="Normal 26 6" xfId="7881"/>
    <cellStyle name="Normal 27" xfId="1412"/>
    <cellStyle name="Normal 27 2" xfId="7002"/>
    <cellStyle name="Normal 27 2 2" xfId="7003"/>
    <cellStyle name="Normal 27 2 2 2" xfId="8116"/>
    <cellStyle name="Normal 27 2 3" xfId="7004"/>
    <cellStyle name="Normal 27 2 3 2" xfId="8117"/>
    <cellStyle name="Normal 27 2 4" xfId="8115"/>
    <cellStyle name="Normal 27 3" xfId="7005"/>
    <cellStyle name="Normal 27 3 2" xfId="7006"/>
    <cellStyle name="Normal 27 3 2 2" xfId="8119"/>
    <cellStyle name="Normal 27 3 3" xfId="8118"/>
    <cellStyle name="Normal 27 4" xfId="7007"/>
    <cellStyle name="Normal 27 4 2" xfId="8120"/>
    <cellStyle name="Normal 27 5" xfId="7008"/>
    <cellStyle name="Normal 27 5 2" xfId="8121"/>
    <cellStyle name="Normal 27 6" xfId="7882"/>
    <cellStyle name="Normal 28" xfId="1413"/>
    <cellStyle name="Normal 28 2" xfId="7009"/>
    <cellStyle name="Normal 28 2 2" xfId="7010"/>
    <cellStyle name="Normal 28 2 2 2" xfId="8123"/>
    <cellStyle name="Normal 28 2 3" xfId="7011"/>
    <cellStyle name="Normal 28 2 3 2" xfId="8124"/>
    <cellStyle name="Normal 28 2 4" xfId="8122"/>
    <cellStyle name="Normal 28 3" xfId="7012"/>
    <cellStyle name="Normal 28 3 2" xfId="7013"/>
    <cellStyle name="Normal 28 3 2 2" xfId="8126"/>
    <cellStyle name="Normal 28 3 3" xfId="8125"/>
    <cellStyle name="Normal 28 4" xfId="7014"/>
    <cellStyle name="Normal 28 4 2" xfId="8127"/>
    <cellStyle name="Normal 28 5" xfId="7015"/>
    <cellStyle name="Normal 28 5 2" xfId="8128"/>
    <cellStyle name="Normal 28 6" xfId="7883"/>
    <cellStyle name="Normal 29" xfId="1414"/>
    <cellStyle name="Normal 29 2" xfId="7016"/>
    <cellStyle name="Normal 29 2 2" xfId="7017"/>
    <cellStyle name="Normal 29 2 2 2" xfId="8130"/>
    <cellStyle name="Normal 29 2 3" xfId="7018"/>
    <cellStyle name="Normal 29 2 3 2" xfId="8131"/>
    <cellStyle name="Normal 29 2 4" xfId="8129"/>
    <cellStyle name="Normal 29 3" xfId="7019"/>
    <cellStyle name="Normal 29 3 2" xfId="7020"/>
    <cellStyle name="Normal 29 3 2 2" xfId="8133"/>
    <cellStyle name="Normal 29 3 3" xfId="8132"/>
    <cellStyle name="Normal 29 4" xfId="7021"/>
    <cellStyle name="Normal 29 4 2" xfId="8134"/>
    <cellStyle name="Normal 29 5" xfId="7022"/>
    <cellStyle name="Normal 29 5 2" xfId="8135"/>
    <cellStyle name="Normal 29 6" xfId="7884"/>
    <cellStyle name="Normal 3" xfId="4"/>
    <cellStyle name="Normal 3 2" xfId="174"/>
    <cellStyle name="Normal 3 2 2" xfId="7023"/>
    <cellStyle name="Normal 3 2 2 2" xfId="7024"/>
    <cellStyle name="Normal 3 2 3" xfId="7025"/>
    <cellStyle name="Normal 3 3" xfId="175"/>
    <cellStyle name="Normal 3 3 2" xfId="7026"/>
    <cellStyle name="Normal 3 3 2 2" xfId="7027"/>
    <cellStyle name="Normal 3 3 3" xfId="7028"/>
    <cellStyle name="Normal 3 4" xfId="176"/>
    <cellStyle name="Normal 3 4 2" xfId="7029"/>
    <cellStyle name="Normal 3 4 2 2" xfId="7030"/>
    <cellStyle name="Normal 3 4 3" xfId="7031"/>
    <cellStyle name="Normal 3 4 3 2" xfId="7032"/>
    <cellStyle name="Normal 3 4 4" xfId="7033"/>
    <cellStyle name="Normal 3 4 4 2" xfId="7034"/>
    <cellStyle name="Normal 3 5" xfId="177"/>
    <cellStyle name="Normal 3 5 2" xfId="7035"/>
    <cellStyle name="Normal 3 5 2 2" xfId="8136"/>
    <cellStyle name="Normal 3 6" xfId="392"/>
    <cellStyle name="Normal 3 6 2" xfId="7874"/>
    <cellStyle name="Normal 3_2009 GRC Compl Filing - Exhibit D" xfId="7036"/>
    <cellStyle name="Normal 30" xfId="1415"/>
    <cellStyle name="Normal 30 2" xfId="7037"/>
    <cellStyle name="Normal 30 2 2" xfId="7038"/>
    <cellStyle name="Normal 30 2 2 2" xfId="8138"/>
    <cellStyle name="Normal 30 2 3" xfId="7039"/>
    <cellStyle name="Normal 30 2 3 2" xfId="8139"/>
    <cellStyle name="Normal 30 2 4" xfId="8137"/>
    <cellStyle name="Normal 30 3" xfId="7040"/>
    <cellStyle name="Normal 30 3 2" xfId="7041"/>
    <cellStyle name="Normal 30 3 2 2" xfId="8141"/>
    <cellStyle name="Normal 30 3 3" xfId="8140"/>
    <cellStyle name="Normal 30 4" xfId="7042"/>
    <cellStyle name="Normal 30 4 2" xfId="8142"/>
    <cellStyle name="Normal 30 5" xfId="7043"/>
    <cellStyle name="Normal 30 5 2" xfId="8143"/>
    <cellStyle name="Normal 30 6" xfId="7885"/>
    <cellStyle name="Normal 31" xfId="1416"/>
    <cellStyle name="Normal 31 2" xfId="7044"/>
    <cellStyle name="Normal 31 2 2" xfId="7045"/>
    <cellStyle name="Normal 31 2 2 2" xfId="8145"/>
    <cellStyle name="Normal 31 2 3" xfId="7046"/>
    <cellStyle name="Normal 31 2 3 2" xfId="8146"/>
    <cellStyle name="Normal 31 2 4" xfId="8144"/>
    <cellStyle name="Normal 31 3" xfId="7047"/>
    <cellStyle name="Normal 31 3 2" xfId="7048"/>
    <cellStyle name="Normal 31 3 2 2" xfId="8148"/>
    <cellStyle name="Normal 31 3 3" xfId="8147"/>
    <cellStyle name="Normal 31 4" xfId="7049"/>
    <cellStyle name="Normal 31 4 2" xfId="8149"/>
    <cellStyle name="Normal 31 5" xfId="7050"/>
    <cellStyle name="Normal 31 5 2" xfId="8150"/>
    <cellStyle name="Normal 31 6" xfId="7886"/>
    <cellStyle name="Normal 32" xfId="1417"/>
    <cellStyle name="Normal 32 2" xfId="7051"/>
    <cellStyle name="Normal 32 2 2" xfId="7052"/>
    <cellStyle name="Normal 32 2 2 2" xfId="8152"/>
    <cellStyle name="Normal 32 2 3" xfId="7053"/>
    <cellStyle name="Normal 32 2 3 2" xfId="8153"/>
    <cellStyle name="Normal 32 2 4" xfId="8151"/>
    <cellStyle name="Normal 32 3" xfId="7054"/>
    <cellStyle name="Normal 32 3 2" xfId="7055"/>
    <cellStyle name="Normal 32 3 2 2" xfId="8155"/>
    <cellStyle name="Normal 32 3 3" xfId="8154"/>
    <cellStyle name="Normal 32 4" xfId="7056"/>
    <cellStyle name="Normal 32 4 2" xfId="8156"/>
    <cellStyle name="Normal 32 5" xfId="7057"/>
    <cellStyle name="Normal 32 5 2" xfId="8157"/>
    <cellStyle name="Normal 32 6" xfId="7887"/>
    <cellStyle name="Normal 33" xfId="1418"/>
    <cellStyle name="Normal 33 2" xfId="7058"/>
    <cellStyle name="Normal 33 2 2" xfId="7059"/>
    <cellStyle name="Normal 33 2 2 2" xfId="8159"/>
    <cellStyle name="Normal 33 2 3" xfId="7060"/>
    <cellStyle name="Normal 33 2 3 2" xfId="8160"/>
    <cellStyle name="Normal 33 2 4" xfId="8158"/>
    <cellStyle name="Normal 33 3" xfId="7061"/>
    <cellStyle name="Normal 33 3 2" xfId="7062"/>
    <cellStyle name="Normal 33 3 2 2" xfId="8162"/>
    <cellStyle name="Normal 33 3 3" xfId="8161"/>
    <cellStyle name="Normal 33 4" xfId="7063"/>
    <cellStyle name="Normal 33 4 2" xfId="8163"/>
    <cellStyle name="Normal 33 5" xfId="7064"/>
    <cellStyle name="Normal 33 5 2" xfId="8164"/>
    <cellStyle name="Normal 33 6" xfId="7888"/>
    <cellStyle name="Normal 34" xfId="1419"/>
    <cellStyle name="Normal 34 2" xfId="7065"/>
    <cellStyle name="Normal 34 2 2" xfId="7066"/>
    <cellStyle name="Normal 34 2 2 2" xfId="8166"/>
    <cellStyle name="Normal 34 2 3" xfId="7067"/>
    <cellStyle name="Normal 34 2 3 2" xfId="8167"/>
    <cellStyle name="Normal 34 2 4" xfId="8165"/>
    <cellStyle name="Normal 34 3" xfId="7068"/>
    <cellStyle name="Normal 34 3 2" xfId="7069"/>
    <cellStyle name="Normal 34 3 2 2" xfId="8169"/>
    <cellStyle name="Normal 34 3 3" xfId="8168"/>
    <cellStyle name="Normal 34 4" xfId="7070"/>
    <cellStyle name="Normal 34 4 2" xfId="8170"/>
    <cellStyle name="Normal 34 5" xfId="7071"/>
    <cellStyle name="Normal 34 5 2" xfId="8171"/>
    <cellStyle name="Normal 34 6" xfId="7889"/>
    <cellStyle name="Normal 35" xfId="1420"/>
    <cellStyle name="Normal 35 2" xfId="7072"/>
    <cellStyle name="Normal 35 2 2" xfId="7073"/>
    <cellStyle name="Normal 35 2 2 2" xfId="8173"/>
    <cellStyle name="Normal 35 2 3" xfId="7074"/>
    <cellStyle name="Normal 35 2 3 2" xfId="8174"/>
    <cellStyle name="Normal 35 2 4" xfId="8172"/>
    <cellStyle name="Normal 35 3" xfId="7075"/>
    <cellStyle name="Normal 35 3 2" xfId="7076"/>
    <cellStyle name="Normal 35 3 2 2" xfId="8176"/>
    <cellStyle name="Normal 35 3 3" xfId="8175"/>
    <cellStyle name="Normal 35 4" xfId="7077"/>
    <cellStyle name="Normal 35 4 2" xfId="8177"/>
    <cellStyle name="Normal 35 5" xfId="7078"/>
    <cellStyle name="Normal 35 5 2" xfId="8178"/>
    <cellStyle name="Normal 35 6" xfId="7890"/>
    <cellStyle name="Normal 36" xfId="1421"/>
    <cellStyle name="Normal 36 2" xfId="7079"/>
    <cellStyle name="Normal 36 2 2" xfId="7080"/>
    <cellStyle name="Normal 36 2 2 2" xfId="8180"/>
    <cellStyle name="Normal 36 2 3" xfId="7081"/>
    <cellStyle name="Normal 36 2 3 2" xfId="8181"/>
    <cellStyle name="Normal 36 2 4" xfId="8179"/>
    <cellStyle name="Normal 36 3" xfId="7082"/>
    <cellStyle name="Normal 36 3 2" xfId="7083"/>
    <cellStyle name="Normal 36 3 2 2" xfId="8183"/>
    <cellStyle name="Normal 36 3 3" xfId="8182"/>
    <cellStyle name="Normal 36 4" xfId="7084"/>
    <cellStyle name="Normal 36 4 2" xfId="8184"/>
    <cellStyle name="Normal 36 5" xfId="7085"/>
    <cellStyle name="Normal 36 5 2" xfId="8185"/>
    <cellStyle name="Normal 36 6" xfId="7891"/>
    <cellStyle name="Normal 37" xfId="1422"/>
    <cellStyle name="Normal 37 2" xfId="7086"/>
    <cellStyle name="Normal 37 2 2" xfId="7087"/>
    <cellStyle name="Normal 37 2 2 2" xfId="8187"/>
    <cellStyle name="Normal 37 2 3" xfId="7088"/>
    <cellStyle name="Normal 37 2 3 2" xfId="8188"/>
    <cellStyle name="Normal 37 2 4" xfId="8186"/>
    <cellStyle name="Normal 37 3" xfId="7089"/>
    <cellStyle name="Normal 37 3 2" xfId="7090"/>
    <cellStyle name="Normal 37 3 2 2" xfId="8190"/>
    <cellStyle name="Normal 37 3 3" xfId="8189"/>
    <cellStyle name="Normal 37 4" xfId="7091"/>
    <cellStyle name="Normal 37 4 2" xfId="8191"/>
    <cellStyle name="Normal 37 5" xfId="7092"/>
    <cellStyle name="Normal 37 5 2" xfId="8192"/>
    <cellStyle name="Normal 37 6" xfId="7892"/>
    <cellStyle name="Normal 38" xfId="1423"/>
    <cellStyle name="Normal 38 2" xfId="7093"/>
    <cellStyle name="Normal 38 2 2" xfId="7094"/>
    <cellStyle name="Normal 38 2 2 2" xfId="8194"/>
    <cellStyle name="Normal 38 2 3" xfId="7095"/>
    <cellStyle name="Normal 38 2 3 2" xfId="8195"/>
    <cellStyle name="Normal 38 2 4" xfId="8193"/>
    <cellStyle name="Normal 38 3" xfId="7096"/>
    <cellStyle name="Normal 38 3 2" xfId="7097"/>
    <cellStyle name="Normal 38 3 2 2" xfId="8197"/>
    <cellStyle name="Normal 38 3 3" xfId="8196"/>
    <cellStyle name="Normal 38 4" xfId="7098"/>
    <cellStyle name="Normal 38 4 2" xfId="8198"/>
    <cellStyle name="Normal 38 5" xfId="7099"/>
    <cellStyle name="Normal 38 5 2" xfId="8199"/>
    <cellStyle name="Normal 38 6" xfId="7893"/>
    <cellStyle name="Normal 39" xfId="1424"/>
    <cellStyle name="Normal 39 2" xfId="7100"/>
    <cellStyle name="Normal 39 2 2" xfId="7101"/>
    <cellStyle name="Normal 39 2 2 2" xfId="8201"/>
    <cellStyle name="Normal 39 2 3" xfId="7102"/>
    <cellStyle name="Normal 39 2 3 2" xfId="8202"/>
    <cellStyle name="Normal 39 2 4" xfId="8200"/>
    <cellStyle name="Normal 39 3" xfId="7103"/>
    <cellStyle name="Normal 39 3 2" xfId="7104"/>
    <cellStyle name="Normal 39 3 2 2" xfId="8204"/>
    <cellStyle name="Normal 39 3 3" xfId="8203"/>
    <cellStyle name="Normal 39 4" xfId="7105"/>
    <cellStyle name="Normal 39 4 2" xfId="8205"/>
    <cellStyle name="Normal 39 5" xfId="7106"/>
    <cellStyle name="Normal 39 5 2" xfId="8206"/>
    <cellStyle name="Normal 39 6" xfId="7894"/>
    <cellStyle name="Normal 4" xfId="178"/>
    <cellStyle name="Normal 4 2" xfId="179"/>
    <cellStyle name="Normal 4 2 2" xfId="410"/>
    <cellStyle name="Normal 4 2 2 2" xfId="7107"/>
    <cellStyle name="Normal 4 2 2 2 2" xfId="8207"/>
    <cellStyle name="Normal 4 2 2 3" xfId="7108"/>
    <cellStyle name="Normal 4 2 2 3 2" xfId="8208"/>
    <cellStyle name="Normal 4 2 2 4" xfId="7875"/>
    <cellStyle name="Normal 4 2 3" xfId="7109"/>
    <cellStyle name="Normal 4 2 3 2" xfId="7110"/>
    <cellStyle name="Normal 4 2 3 2 2" xfId="8210"/>
    <cellStyle name="Normal 4 2 3 3" xfId="8209"/>
    <cellStyle name="Normal 4 2 4" xfId="7111"/>
    <cellStyle name="Normal 4 2 4 2" xfId="8211"/>
    <cellStyle name="Normal 4 2 5" xfId="7112"/>
    <cellStyle name="Normal 4 2 5 2" xfId="8212"/>
    <cellStyle name="Normal 4 3" xfId="7113"/>
    <cellStyle name="Normal 4 3 2" xfId="7114"/>
    <cellStyle name="Normal 4 4" xfId="7115"/>
    <cellStyle name="Normal 4 5" xfId="393"/>
    <cellStyle name="Normal 4_3.05 Allocation Method 2010 GTR WF" xfId="394"/>
    <cellStyle name="Normal 40" xfId="7116"/>
    <cellStyle name="Normal 41" xfId="7117"/>
    <cellStyle name="Normal 41 2" xfId="7118"/>
    <cellStyle name="Normal 41 2 2" xfId="7119"/>
    <cellStyle name="Normal 41 3" xfId="7120"/>
    <cellStyle name="Normal 41 3 2" xfId="7121"/>
    <cellStyle name="Normal 41 4" xfId="7122"/>
    <cellStyle name="Normal 41 4 2" xfId="7123"/>
    <cellStyle name="Normal 42" xfId="7124"/>
    <cellStyle name="Normal 42 2" xfId="7125"/>
    <cellStyle name="Normal 42 2 2" xfId="7126"/>
    <cellStyle name="Normal 42 2 2 2" xfId="7127"/>
    <cellStyle name="Normal 42 2 3" xfId="7128"/>
    <cellStyle name="Normal 42 3" xfId="7129"/>
    <cellStyle name="Normal 42 3 2" xfId="7130"/>
    <cellStyle name="Normal 42 4" xfId="7131"/>
    <cellStyle name="Normal 42 4 2" xfId="7132"/>
    <cellStyle name="Normal 42 5" xfId="7133"/>
    <cellStyle name="Normal 42 5 2" xfId="7134"/>
    <cellStyle name="Normal 43" xfId="7135"/>
    <cellStyle name="Normal 43 2" xfId="7136"/>
    <cellStyle name="Normal 43 3" xfId="7137"/>
    <cellStyle name="Normal 43 3 2" xfId="7138"/>
    <cellStyle name="Normal 44" xfId="7139"/>
    <cellStyle name="Normal 44 2" xfId="7140"/>
    <cellStyle name="Normal 44 2 2" xfId="7141"/>
    <cellStyle name="Normal 44 2 2 2" xfId="7142"/>
    <cellStyle name="Normal 44 2 3" xfId="7143"/>
    <cellStyle name="Normal 44 2 4" xfId="7144"/>
    <cellStyle name="Normal 44 3" xfId="7145"/>
    <cellStyle name="Normal 44 3 2" xfId="7146"/>
    <cellStyle name="Normal 44 3 3" xfId="7147"/>
    <cellStyle name="Normal 44 4" xfId="7148"/>
    <cellStyle name="Normal 44 4 2" xfId="7149"/>
    <cellStyle name="Normal 44 5" xfId="7150"/>
    <cellStyle name="Normal 44 5 2" xfId="7151"/>
    <cellStyle name="Normal 45" xfId="7152"/>
    <cellStyle name="Normal 45 2" xfId="7153"/>
    <cellStyle name="Normal 45 2 2" xfId="7154"/>
    <cellStyle name="Normal 45 3" xfId="7155"/>
    <cellStyle name="Normal 45 4" xfId="7156"/>
    <cellStyle name="Normal 45 5" xfId="7157"/>
    <cellStyle name="Normal 46" xfId="7158"/>
    <cellStyle name="Normal 46 2" xfId="7159"/>
    <cellStyle name="Normal 46 2 2" xfId="7160"/>
    <cellStyle name="Normal 46 2 2 2" xfId="8214"/>
    <cellStyle name="Normal 46 2 3" xfId="7161"/>
    <cellStyle name="Normal 46 2 3 2" xfId="8215"/>
    <cellStyle name="Normal 46 2 4" xfId="8213"/>
    <cellStyle name="Normal 46 3" xfId="7162"/>
    <cellStyle name="Normal 46 3 2" xfId="8216"/>
    <cellStyle name="Normal 46 4" xfId="7163"/>
    <cellStyle name="Normal 46 4 2" xfId="8217"/>
    <cellStyle name="Normal 46 5" xfId="7164"/>
    <cellStyle name="Normal 47" xfId="7165"/>
    <cellStyle name="Normal 47 2" xfId="7166"/>
    <cellStyle name="Normal 47 2 2" xfId="7167"/>
    <cellStyle name="Normal 47 3" xfId="7168"/>
    <cellStyle name="Normal 47 3 2" xfId="7169"/>
    <cellStyle name="Normal 47 4" xfId="7170"/>
    <cellStyle name="Normal 47 4 2" xfId="7171"/>
    <cellStyle name="Normal 48" xfId="7172"/>
    <cellStyle name="Normal 48 2" xfId="7173"/>
    <cellStyle name="Normal 48 2 2" xfId="7174"/>
    <cellStyle name="Normal 48 3" xfId="7175"/>
    <cellStyle name="Normal 48 3 2" xfId="7176"/>
    <cellStyle name="Normal 48 4" xfId="7177"/>
    <cellStyle name="Normal 48 4 2" xfId="7178"/>
    <cellStyle name="Normal 49" xfId="7179"/>
    <cellStyle name="Normal 49 2" xfId="7180"/>
    <cellStyle name="Normal 49 2 2" xfId="7181"/>
    <cellStyle name="Normal 49 3" xfId="7182"/>
    <cellStyle name="Normal 49 3 2" xfId="7183"/>
    <cellStyle name="Normal 49 4" xfId="7184"/>
    <cellStyle name="Normal 49 4 2" xfId="7185"/>
    <cellStyle name="Normal 5" xfId="180"/>
    <cellStyle name="Normal 5 2" xfId="7186"/>
    <cellStyle name="Normal 5 2 2" xfId="7187"/>
    <cellStyle name="Normal 5 3" xfId="7188"/>
    <cellStyle name="Normal 50" xfId="7189"/>
    <cellStyle name="Normal 50 2" xfId="7190"/>
    <cellStyle name="Normal 50 2 2" xfId="7191"/>
    <cellStyle name="Normal 50 3" xfId="7192"/>
    <cellStyle name="Normal 50 3 2" xfId="7193"/>
    <cellStyle name="Normal 50 4" xfId="7194"/>
    <cellStyle name="Normal 50 4 2" xfId="7195"/>
    <cellStyle name="Normal 51" xfId="7196"/>
    <cellStyle name="Normal 51 2" xfId="7197"/>
    <cellStyle name="Normal 51 2 2" xfId="7198"/>
    <cellStyle name="Normal 51 2 2 2" xfId="8219"/>
    <cellStyle name="Normal 51 2 3" xfId="7199"/>
    <cellStyle name="Normal 51 2 3 2" xfId="8220"/>
    <cellStyle name="Normal 51 2 4" xfId="8218"/>
    <cellStyle name="Normal 51 3" xfId="7200"/>
    <cellStyle name="Normal 51 3 2" xfId="8221"/>
    <cellStyle name="Normal 51 4" xfId="7201"/>
    <cellStyle name="Normal 51 4 2" xfId="8222"/>
    <cellStyle name="Normal 51 5" xfId="7202"/>
    <cellStyle name="Normal 52" xfId="7203"/>
    <cellStyle name="Normal 53" xfId="7204"/>
    <cellStyle name="Normal 53 2" xfId="7205"/>
    <cellStyle name="Normal 53 3" xfId="7206"/>
    <cellStyle name="Normal 53 3 2" xfId="7207"/>
    <cellStyle name="Normal 53 4" xfId="7208"/>
    <cellStyle name="Normal 54" xfId="7209"/>
    <cellStyle name="Normal 54 2" xfId="7210"/>
    <cellStyle name="Normal 54 3" xfId="7211"/>
    <cellStyle name="Normal 54 3 2" xfId="7212"/>
    <cellStyle name="Normal 54 4" xfId="7213"/>
    <cellStyle name="Normal 55" xfId="7214"/>
    <cellStyle name="Normal 55 2" xfId="7215"/>
    <cellStyle name="Normal 55 2 2" xfId="7216"/>
    <cellStyle name="Normal 55 3" xfId="7217"/>
    <cellStyle name="Normal 56" xfId="7218"/>
    <cellStyle name="Normal 56 2" xfId="7219"/>
    <cellStyle name="Normal 56 2 2" xfId="7220"/>
    <cellStyle name="Normal 56 3" xfId="7221"/>
    <cellStyle name="Normal 57" xfId="7222"/>
    <cellStyle name="Normal 57 2" xfId="7223"/>
    <cellStyle name="Normal 58" xfId="7224"/>
    <cellStyle name="Normal 58 2" xfId="7225"/>
    <cellStyle name="Normal 59" xfId="7226"/>
    <cellStyle name="Normal 59 2" xfId="7227"/>
    <cellStyle name="Normal 6" xfId="181"/>
    <cellStyle name="Normal 6 2" xfId="395"/>
    <cellStyle name="Normal 6 2 2" xfId="7228"/>
    <cellStyle name="Normal 6 2 2 2" xfId="7229"/>
    <cellStyle name="Normal 6 2 3" xfId="7230"/>
    <cellStyle name="Normal 60" xfId="7231"/>
    <cellStyle name="Normal 60 2" xfId="7232"/>
    <cellStyle name="Normal 61" xfId="7233"/>
    <cellStyle name="Normal 61 2" xfId="7234"/>
    <cellStyle name="Normal 62" xfId="7235"/>
    <cellStyle name="Normal 62 2" xfId="7236"/>
    <cellStyle name="Normal 63" xfId="7237"/>
    <cellStyle name="Normal 63 2" xfId="7238"/>
    <cellStyle name="Normal 64" xfId="7239"/>
    <cellStyle name="Normal 64 2" xfId="7240"/>
    <cellStyle name="Normal 65" xfId="7241"/>
    <cellStyle name="Normal 65 2" xfId="7242"/>
    <cellStyle name="Normal 66" xfId="7243"/>
    <cellStyle name="Normal 66 2" xfId="7244"/>
    <cellStyle name="Normal 67" xfId="7245"/>
    <cellStyle name="Normal 67 2" xfId="7246"/>
    <cellStyle name="Normal 68" xfId="7247"/>
    <cellStyle name="Normal 68 2" xfId="7248"/>
    <cellStyle name="Normal 69" xfId="7249"/>
    <cellStyle name="Normal 69 2" xfId="7250"/>
    <cellStyle name="Normal 7" xfId="182"/>
    <cellStyle name="Normal 7 2" xfId="396"/>
    <cellStyle name="Normal 7 2 2" xfId="7251"/>
    <cellStyle name="Normal 7 2 2 2" xfId="7252"/>
    <cellStyle name="Normal 7 2 3" xfId="7253"/>
    <cellStyle name="Normal 7 3" xfId="7254"/>
    <cellStyle name="Normal 70" xfId="7255"/>
    <cellStyle name="Normal 70 2" xfId="7256"/>
    <cellStyle name="Normal 71" xfId="7257"/>
    <cellStyle name="Normal 71 2" xfId="7258"/>
    <cellStyle name="Normal 72" xfId="7259"/>
    <cellStyle name="Normal 72 2" xfId="7260"/>
    <cellStyle name="Normal 73" xfId="7261"/>
    <cellStyle name="Normal 73 2" xfId="7262"/>
    <cellStyle name="Normal 74" xfId="7263"/>
    <cellStyle name="Normal 75" xfId="7264"/>
    <cellStyle name="Normal 76" xfId="7265"/>
    <cellStyle name="Normal 77" xfId="7266"/>
    <cellStyle name="Normal 78" xfId="7267"/>
    <cellStyle name="Normal 79" xfId="7268"/>
    <cellStyle name="Normal 8" xfId="183"/>
    <cellStyle name="Normal 8 2" xfId="7269"/>
    <cellStyle name="Normal 8 2 2" xfId="7270"/>
    <cellStyle name="Normal 8 2 2 2" xfId="7271"/>
    <cellStyle name="Normal 8 2 3" xfId="7272"/>
    <cellStyle name="Normal 8 3" xfId="7273"/>
    <cellStyle name="Normal 80" xfId="7274"/>
    <cellStyle name="Normal 81" xfId="7275"/>
    <cellStyle name="Normal 82" xfId="7276"/>
    <cellStyle name="Normal 83" xfId="7277"/>
    <cellStyle name="Normal 84" xfId="7278"/>
    <cellStyle name="Normal 85" xfId="7279"/>
    <cellStyle name="Normal 86" xfId="7280"/>
    <cellStyle name="Normal 87" xfId="7281"/>
    <cellStyle name="Normal 88" xfId="7282"/>
    <cellStyle name="Normal 89" xfId="7283"/>
    <cellStyle name="Normal 9" xfId="184"/>
    <cellStyle name="Normal 9 2" xfId="7284"/>
    <cellStyle name="Normal 9 2 2" xfId="7285"/>
    <cellStyle name="Normal 9 2 2 2" xfId="7286"/>
    <cellStyle name="Normal 9 2 3" xfId="7287"/>
    <cellStyle name="Normal 9 3" xfId="397"/>
    <cellStyle name="Normal 90" xfId="7288"/>
    <cellStyle name="Normal 91" xfId="7289"/>
    <cellStyle name="Normal 92" xfId="7290"/>
    <cellStyle name="Normal 93" xfId="7291"/>
    <cellStyle name="Normal 94" xfId="7292"/>
    <cellStyle name="Normal 95" xfId="7293"/>
    <cellStyle name="Normal 96" xfId="7294"/>
    <cellStyle name="Normal 97" xfId="7295"/>
    <cellStyle name="Normal 98" xfId="7296"/>
    <cellStyle name="Normal 99" xfId="7297"/>
    <cellStyle name="Note" xfId="311" builtinId="10" customBuiltin="1"/>
    <cellStyle name="Note 10" xfId="185"/>
    <cellStyle name="Note 10 2" xfId="7298"/>
    <cellStyle name="Note 10 3" xfId="8246"/>
    <cellStyle name="Note 11" xfId="186"/>
    <cellStyle name="Note 11 2" xfId="7299"/>
    <cellStyle name="Note 11 3" xfId="8247"/>
    <cellStyle name="Note 12" xfId="187"/>
    <cellStyle name="Note 12 2" xfId="7300"/>
    <cellStyle name="Note 12 3" xfId="7301"/>
    <cellStyle name="Note 12 3 2" xfId="7302"/>
    <cellStyle name="Note 12 4" xfId="7303"/>
    <cellStyle name="Note 12 5" xfId="8248"/>
    <cellStyle name="Note 2" xfId="188"/>
    <cellStyle name="Note 2 2" xfId="1425"/>
    <cellStyle name="Note 2 2 2" xfId="7304"/>
    <cellStyle name="Note 2 2 3" xfId="7305"/>
    <cellStyle name="Note 2 3" xfId="7306"/>
    <cellStyle name="Note 2 4" xfId="7307"/>
    <cellStyle name="Note 2 5" xfId="8249"/>
    <cellStyle name="Note 2_AURORA Total New" xfId="7308"/>
    <cellStyle name="Note 3" xfId="189"/>
    <cellStyle name="Note 3 2" xfId="7309"/>
    <cellStyle name="Note 3 3" xfId="7310"/>
    <cellStyle name="Note 3 4" xfId="8250"/>
    <cellStyle name="Note 4" xfId="190"/>
    <cellStyle name="Note 4 2" xfId="7311"/>
    <cellStyle name="Note 4 3" xfId="7312"/>
    <cellStyle name="Note 4 4" xfId="8251"/>
    <cellStyle name="Note 5" xfId="191"/>
    <cellStyle name="Note 5 2" xfId="7313"/>
    <cellStyle name="Note 5 3" xfId="7314"/>
    <cellStyle name="Note 5 4" xfId="398"/>
    <cellStyle name="Note 6" xfId="192"/>
    <cellStyle name="Note 6 2" xfId="7315"/>
    <cellStyle name="Note 6 3" xfId="7316"/>
    <cellStyle name="Note 6 4" xfId="399"/>
    <cellStyle name="Note 7" xfId="193"/>
    <cellStyle name="Note 7 2" xfId="7317"/>
    <cellStyle name="Note 7 3" xfId="7318"/>
    <cellStyle name="Note 7 4" xfId="400"/>
    <cellStyle name="Note 8" xfId="194"/>
    <cellStyle name="Note 8 2" xfId="7319"/>
    <cellStyle name="Note 8 3" xfId="7320"/>
    <cellStyle name="Note 8 4" xfId="401"/>
    <cellStyle name="Note 9" xfId="195"/>
    <cellStyle name="Note 9 2" xfId="7321"/>
    <cellStyle name="Note 9 3" xfId="7322"/>
    <cellStyle name="Note 9 4" xfId="402"/>
    <cellStyle name="Output" xfId="306" builtinId="21" customBuiltin="1"/>
    <cellStyle name="Output 2" xfId="196"/>
    <cellStyle name="Output 2 2" xfId="1426"/>
    <cellStyle name="Output 2 2 2" xfId="7324"/>
    <cellStyle name="Output 2 3" xfId="7325"/>
    <cellStyle name="Output 2 4" xfId="7323"/>
    <cellStyle name="Output 3" xfId="7326"/>
    <cellStyle name="Output 3 2" xfId="7327"/>
    <cellStyle name="Output 3 3" xfId="7328"/>
    <cellStyle name="Output 3 4" xfId="7329"/>
    <cellStyle name="Percen - Style1" xfId="197"/>
    <cellStyle name="Percen - Style2" xfId="198"/>
    <cellStyle name="Percen - Style3" xfId="199"/>
    <cellStyle name="Percen - Style3 2" xfId="7330"/>
    <cellStyle name="Percen - Style3_Electric Rev Req Model (2009 GRC) Rebuttal" xfId="7331"/>
    <cellStyle name="Percent" xfId="338" builtinId="5"/>
    <cellStyle name="Percent (0)" xfId="200"/>
    <cellStyle name="Percent [2]" xfId="201"/>
    <cellStyle name="Percent [2] 2" xfId="1427"/>
    <cellStyle name="Percent [2] 2 2" xfId="7332"/>
    <cellStyle name="Percent [2] 2 2 2" xfId="7333"/>
    <cellStyle name="Percent [2] 2 3" xfId="7334"/>
    <cellStyle name="Percent [2] 3" xfId="7335"/>
    <cellStyle name="Percent [2] 3 2" xfId="7336"/>
    <cellStyle name="Percent [2] 3 2 2" xfId="7337"/>
    <cellStyle name="Percent [2] 3 3" xfId="7338"/>
    <cellStyle name="Percent [2] 3 3 2" xfId="7339"/>
    <cellStyle name="Percent [2] 3 4" xfId="7340"/>
    <cellStyle name="Percent [2] 3 4 2" xfId="7341"/>
    <cellStyle name="Percent [2] 4" xfId="7342"/>
    <cellStyle name="Percent [2] 4 2" xfId="7343"/>
    <cellStyle name="Percent [2] 5" xfId="7344"/>
    <cellStyle name="Percent 10" xfId="294"/>
    <cellStyle name="Percent 10 2" xfId="7345"/>
    <cellStyle name="Percent 10 3" xfId="7346"/>
    <cellStyle name="Percent 10 3 2" xfId="7347"/>
    <cellStyle name="Percent 11" xfId="296"/>
    <cellStyle name="Percent 11 2" xfId="7348"/>
    <cellStyle name="Percent 11 2 2" xfId="7349"/>
    <cellStyle name="Percent 11 3" xfId="7350"/>
    <cellStyle name="Percent 11 3 2" xfId="7351"/>
    <cellStyle name="Percent 11 4" xfId="7352"/>
    <cellStyle name="Percent 11 4 2" xfId="7353"/>
    <cellStyle name="Percent 12" xfId="404"/>
    <cellStyle name="Percent 12 2" xfId="7354"/>
    <cellStyle name="Percent 12 2 2" xfId="7355"/>
    <cellStyle name="Percent 12 2 2 2" xfId="7356"/>
    <cellStyle name="Percent 12 2 3" xfId="7357"/>
    <cellStyle name="Percent 12 3" xfId="7358"/>
    <cellStyle name="Percent 12 3 2" xfId="7359"/>
    <cellStyle name="Percent 12 4" xfId="7360"/>
    <cellStyle name="Percent 12 4 2" xfId="7361"/>
    <cellStyle name="Percent 12 5" xfId="7362"/>
    <cellStyle name="Percent 12 5 2" xfId="7363"/>
    <cellStyle name="Percent 13" xfId="405"/>
    <cellStyle name="Percent 13 2" xfId="7364"/>
    <cellStyle name="Percent 13 2 2" xfId="7365"/>
    <cellStyle name="Percent 13 2 3" xfId="7366"/>
    <cellStyle name="Percent 13 3" xfId="7367"/>
    <cellStyle name="Percent 13 3 2" xfId="7368"/>
    <cellStyle name="Percent 13 4" xfId="7369"/>
    <cellStyle name="Percent 13 5" xfId="7370"/>
    <cellStyle name="Percent 14" xfId="7371"/>
    <cellStyle name="Percent 14 2" xfId="7372"/>
    <cellStyle name="Percent 14 2 2" xfId="7373"/>
    <cellStyle name="Percent 14 3" xfId="7374"/>
    <cellStyle name="Percent 14 4" xfId="7375"/>
    <cellStyle name="Percent 14 4 2" xfId="7376"/>
    <cellStyle name="Percent 14 5" xfId="7377"/>
    <cellStyle name="Percent 15" xfId="7378"/>
    <cellStyle name="Percent 15 2" xfId="7379"/>
    <cellStyle name="Percent 15 2 2" xfId="7380"/>
    <cellStyle name="Percent 15 2 3" xfId="7381"/>
    <cellStyle name="Percent 15 2 4" xfId="7382"/>
    <cellStyle name="Percent 15 3" xfId="7383"/>
    <cellStyle name="Percent 15 3 2" xfId="7384"/>
    <cellStyle name="Percent 15 4" xfId="7385"/>
    <cellStyle name="Percent 15 4 2" xfId="7386"/>
    <cellStyle name="Percent 15 5" xfId="7387"/>
    <cellStyle name="Percent 15 6" xfId="7388"/>
    <cellStyle name="Percent 16" xfId="7389"/>
    <cellStyle name="Percent 16 2" xfId="7390"/>
    <cellStyle name="Percent 16 2 2" xfId="7391"/>
    <cellStyle name="Percent 16 3" xfId="7392"/>
    <cellStyle name="Percent 16 3 2" xfId="7393"/>
    <cellStyle name="Percent 16 4" xfId="7394"/>
    <cellStyle name="Percent 16 4 2" xfId="7395"/>
    <cellStyle name="Percent 17" xfId="7396"/>
    <cellStyle name="Percent 17 2" xfId="7397"/>
    <cellStyle name="Percent 17 2 2" xfId="7398"/>
    <cellStyle name="Percent 17 3" xfId="7399"/>
    <cellStyle name="Percent 17 3 2" xfId="7400"/>
    <cellStyle name="Percent 17 4" xfId="7401"/>
    <cellStyle name="Percent 17 4 2" xfId="7402"/>
    <cellStyle name="Percent 18" xfId="7403"/>
    <cellStyle name="Percent 18 2" xfId="7404"/>
    <cellStyle name="Percent 18 2 2" xfId="7405"/>
    <cellStyle name="Percent 18 3" xfId="7406"/>
    <cellStyle name="Percent 18 3 2" xfId="7407"/>
    <cellStyle name="Percent 18 4" xfId="7408"/>
    <cellStyle name="Percent 18 4 2" xfId="7409"/>
    <cellStyle name="Percent 19" xfId="7410"/>
    <cellStyle name="Percent 19 2" xfId="7411"/>
    <cellStyle name="Percent 19 2 2" xfId="7412"/>
    <cellStyle name="Percent 19 3" xfId="7413"/>
    <cellStyle name="Percent 19 3 2" xfId="7414"/>
    <cellStyle name="Percent 19 4" xfId="7415"/>
    <cellStyle name="Percent 19 4 2" xfId="7416"/>
    <cellStyle name="Percent 2" xfId="202"/>
    <cellStyle name="Percent 2 2" xfId="1428"/>
    <cellStyle name="Percent 2 2 2" xfId="7417"/>
    <cellStyle name="Percent 2 2 2 2" xfId="7418"/>
    <cellStyle name="Percent 2 2 3" xfId="7419"/>
    <cellStyle name="Percent 2 3" xfId="7420"/>
    <cellStyle name="Percent 2 3 2" xfId="7421"/>
    <cellStyle name="Percent 2 4" xfId="7422"/>
    <cellStyle name="Percent 2 4 2" xfId="7423"/>
    <cellStyle name="Percent 2 5" xfId="7424"/>
    <cellStyle name="Percent 20" xfId="7425"/>
    <cellStyle name="Percent 20 2" xfId="7426"/>
    <cellStyle name="Percent 20 2 2" xfId="7427"/>
    <cellStyle name="Percent 20 2 3" xfId="7428"/>
    <cellStyle name="Percent 20 2 4" xfId="7429"/>
    <cellStyle name="Percent 20 3" xfId="7430"/>
    <cellStyle name="Percent 20 4" xfId="7431"/>
    <cellStyle name="Percent 20 5" xfId="7432"/>
    <cellStyle name="Percent 21" xfId="7433"/>
    <cellStyle name="Percent 21 2" xfId="7434"/>
    <cellStyle name="Percent 21 3" xfId="7435"/>
    <cellStyle name="Percent 22" xfId="7436"/>
    <cellStyle name="Percent 22 2" xfId="7437"/>
    <cellStyle name="Percent 22 3" xfId="7438"/>
    <cellStyle name="Percent 22 3 2" xfId="7439"/>
    <cellStyle name="Percent 22 4" xfId="7440"/>
    <cellStyle name="Percent 23" xfId="7441"/>
    <cellStyle name="Percent 23 2" xfId="7442"/>
    <cellStyle name="Percent 23 3" xfId="7443"/>
    <cellStyle name="Percent 23 3 2" xfId="7444"/>
    <cellStyle name="Percent 23 4" xfId="7445"/>
    <cellStyle name="Percent 24" xfId="7446"/>
    <cellStyle name="Percent 24 2" xfId="7447"/>
    <cellStyle name="Percent 24 2 2" xfId="7448"/>
    <cellStyle name="Percent 24 3" xfId="7449"/>
    <cellStyle name="Percent 24 3 2" xfId="7450"/>
    <cellStyle name="Percent 24 4" xfId="7451"/>
    <cellStyle name="Percent 24 4 2" xfId="7452"/>
    <cellStyle name="Percent 24 5" xfId="7453"/>
    <cellStyle name="Percent 25" xfId="7454"/>
    <cellStyle name="Percent 25 2" xfId="7455"/>
    <cellStyle name="Percent 25 2 2" xfId="7456"/>
    <cellStyle name="Percent 25 3" xfId="7457"/>
    <cellStyle name="Percent 26" xfId="7458"/>
    <cellStyle name="Percent 26 2" xfId="7459"/>
    <cellStyle name="Percent 27" xfId="7460"/>
    <cellStyle name="Percent 27 2" xfId="7461"/>
    <cellStyle name="Percent 28" xfId="7462"/>
    <cellStyle name="Percent 28 2" xfId="7463"/>
    <cellStyle name="Percent 29" xfId="7464"/>
    <cellStyle name="Percent 29 2" xfId="7465"/>
    <cellStyle name="Percent 3" xfId="203"/>
    <cellStyle name="Percent 3 2" xfId="204"/>
    <cellStyle name="Percent 3 2 2" xfId="7466"/>
    <cellStyle name="Percent 3 2 2 2" xfId="7467"/>
    <cellStyle name="Percent 3 2 3" xfId="7468"/>
    <cellStyle name="Percent 3 3" xfId="7469"/>
    <cellStyle name="Percent 3 3 2" xfId="7470"/>
    <cellStyle name="Percent 3 4" xfId="7471"/>
    <cellStyle name="Percent 30" xfId="7472"/>
    <cellStyle name="Percent 30 2" xfId="7473"/>
    <cellStyle name="Percent 31" xfId="7474"/>
    <cellStyle name="Percent 31 2" xfId="7475"/>
    <cellStyle name="Percent 32" xfId="7476"/>
    <cellStyle name="Percent 32 2" xfId="7477"/>
    <cellStyle name="Percent 33" xfId="7478"/>
    <cellStyle name="Percent 33 2" xfId="7479"/>
    <cellStyle name="Percent 34" xfId="7480"/>
    <cellStyle name="Percent 34 2" xfId="7481"/>
    <cellStyle name="Percent 35" xfId="7482"/>
    <cellStyle name="Percent 35 2" xfId="7483"/>
    <cellStyle name="Percent 36" xfId="7484"/>
    <cellStyle name="Percent 36 2" xfId="7485"/>
    <cellStyle name="Percent 37" xfId="7486"/>
    <cellStyle name="Percent 37 2" xfId="7487"/>
    <cellStyle name="Percent 38" xfId="7488"/>
    <cellStyle name="Percent 38 2" xfId="7489"/>
    <cellStyle name="Percent 39" xfId="7490"/>
    <cellStyle name="Percent 39 2" xfId="7491"/>
    <cellStyle name="Percent 4" xfId="205"/>
    <cellStyle name="Percent 4 2" xfId="1429"/>
    <cellStyle name="Percent 4 2 2" xfId="7492"/>
    <cellStyle name="Percent 4 2 3" xfId="7493"/>
    <cellStyle name="Percent 4 2 3 2" xfId="7494"/>
    <cellStyle name="Percent 4 2 4" xfId="7495"/>
    <cellStyle name="Percent 4 3" xfId="7496"/>
    <cellStyle name="Percent 4 3 2" xfId="7497"/>
    <cellStyle name="Percent 4 4" xfId="7498"/>
    <cellStyle name="Percent 4 5" xfId="406"/>
    <cellStyle name="Percent 40" xfId="7499"/>
    <cellStyle name="Percent 40 2" xfId="7500"/>
    <cellStyle name="Percent 41" xfId="7501"/>
    <cellStyle name="Percent 41 2" xfId="7502"/>
    <cellStyle name="Percent 42" xfId="7503"/>
    <cellStyle name="Percent 42 2" xfId="7504"/>
    <cellStyle name="Percent 43" xfId="7505"/>
    <cellStyle name="Percent 43 2" xfId="7506"/>
    <cellStyle name="Percent 44" xfId="7507"/>
    <cellStyle name="Percent 44 2" xfId="7508"/>
    <cellStyle name="Percent 45" xfId="7509"/>
    <cellStyle name="Percent 45 2" xfId="7510"/>
    <cellStyle name="Percent 46" xfId="7511"/>
    <cellStyle name="Percent 47" xfId="7512"/>
    <cellStyle name="Percent 48" xfId="7513"/>
    <cellStyle name="Percent 49" xfId="7514"/>
    <cellStyle name="Percent 5" xfId="206"/>
    <cellStyle name="Percent 5 2" xfId="7515"/>
    <cellStyle name="Percent 5 2 2" xfId="7516"/>
    <cellStyle name="Percent 5 3" xfId="7517"/>
    <cellStyle name="Percent 50" xfId="7518"/>
    <cellStyle name="Percent 51" xfId="7519"/>
    <cellStyle name="Percent 52" xfId="7520"/>
    <cellStyle name="Percent 53" xfId="7521"/>
    <cellStyle name="Percent 54" xfId="7522"/>
    <cellStyle name="Percent 55" xfId="7523"/>
    <cellStyle name="Percent 56" xfId="7524"/>
    <cellStyle name="Percent 57" xfId="7525"/>
    <cellStyle name="Percent 58" xfId="7526"/>
    <cellStyle name="Percent 59" xfId="7527"/>
    <cellStyle name="Percent 6" xfId="207"/>
    <cellStyle name="Percent 6 2" xfId="1430"/>
    <cellStyle name="Percent 6 2 2" xfId="7528"/>
    <cellStyle name="Percent 6 2 2 2" xfId="7529"/>
    <cellStyle name="Percent 6 2 3" xfId="7530"/>
    <cellStyle name="Percent 6 3" xfId="7531"/>
    <cellStyle name="Percent 6 3 2" xfId="7532"/>
    <cellStyle name="Percent 6 4" xfId="7533"/>
    <cellStyle name="Percent 60" xfId="7534"/>
    <cellStyle name="Percent 61" xfId="7535"/>
    <cellStyle name="Percent 62" xfId="7536"/>
    <cellStyle name="Percent 63" xfId="7537"/>
    <cellStyle name="Percent 64" xfId="7538"/>
    <cellStyle name="Percent 65" xfId="7539"/>
    <cellStyle name="Percent 66" xfId="7540"/>
    <cellStyle name="Percent 67" xfId="7541"/>
    <cellStyle name="Percent 68" xfId="7542"/>
    <cellStyle name="Percent 69" xfId="7543"/>
    <cellStyle name="Percent 7" xfId="208"/>
    <cellStyle name="Percent 7 2" xfId="7544"/>
    <cellStyle name="Percent 7 3" xfId="7545"/>
    <cellStyle name="Percent 7 3 2" xfId="7546"/>
    <cellStyle name="Percent 7 3 3" xfId="7547"/>
    <cellStyle name="Percent 7 3 4" xfId="7548"/>
    <cellStyle name="Percent 7 4" xfId="7549"/>
    <cellStyle name="Percent 7 4 2" xfId="7550"/>
    <cellStyle name="Percent 7 5" xfId="7551"/>
    <cellStyle name="Percent 7 5 2" xfId="7552"/>
    <cellStyle name="Percent 7 6" xfId="7553"/>
    <cellStyle name="Percent 7 7" xfId="7554"/>
    <cellStyle name="Percent 7 8" xfId="7555"/>
    <cellStyle name="Percent 70" xfId="7556"/>
    <cellStyle name="Percent 71" xfId="7557"/>
    <cellStyle name="Percent 72" xfId="7558"/>
    <cellStyle name="Percent 73" xfId="7559"/>
    <cellStyle name="Percent 74" xfId="7560"/>
    <cellStyle name="Percent 75" xfId="7561"/>
    <cellStyle name="Percent 76" xfId="7562"/>
    <cellStyle name="Percent 77" xfId="7563"/>
    <cellStyle name="Percent 78" xfId="7564"/>
    <cellStyle name="Percent 79" xfId="7565"/>
    <cellStyle name="Percent 8" xfId="209"/>
    <cellStyle name="Percent 8 2" xfId="412"/>
    <cellStyle name="Percent 8 3" xfId="7566"/>
    <cellStyle name="Percent 80" xfId="7567"/>
    <cellStyle name="Percent 81" xfId="7568"/>
    <cellStyle name="Percent 82" xfId="7569"/>
    <cellStyle name="Percent 83" xfId="403"/>
    <cellStyle name="Percent 84" xfId="8252"/>
    <cellStyle name="Percent 85" xfId="8305"/>
    <cellStyle name="Percent 86" xfId="8306"/>
    <cellStyle name="Percent 9" xfId="210"/>
    <cellStyle name="Percent 9 2" xfId="7570"/>
    <cellStyle name="Percent 9 2 2" xfId="7571"/>
    <cellStyle name="Percent 9 3" xfId="7572"/>
    <cellStyle name="Percent 9 4" xfId="407"/>
    <cellStyle name="Processing" xfId="211"/>
    <cellStyle name="Processing 2" xfId="7573"/>
    <cellStyle name="Processing 2 2" xfId="7574"/>
    <cellStyle name="Processing 3" xfId="7575"/>
    <cellStyle name="Processing_AURORA Total New" xfId="7576"/>
    <cellStyle name="PSChar" xfId="212"/>
    <cellStyle name="PSChar 2" xfId="7577"/>
    <cellStyle name="PSChar 2 2" xfId="7578"/>
    <cellStyle name="PSChar 3" xfId="7579"/>
    <cellStyle name="PSDate" xfId="213"/>
    <cellStyle name="PSDate 2" xfId="7580"/>
    <cellStyle name="PSDate 2 2" xfId="7581"/>
    <cellStyle name="PSDate 3" xfId="7582"/>
    <cellStyle name="PSDec" xfId="214"/>
    <cellStyle name="PSDec 2" xfId="7583"/>
    <cellStyle name="PSDec 2 2" xfId="7584"/>
    <cellStyle name="PSDec 3" xfId="7585"/>
    <cellStyle name="PSHeading" xfId="215"/>
    <cellStyle name="PSHeading 2" xfId="7586"/>
    <cellStyle name="PSHeading 2 2" xfId="7587"/>
    <cellStyle name="PSHeading 3" xfId="7588"/>
    <cellStyle name="PSInt" xfId="216"/>
    <cellStyle name="PSInt 2" xfId="7589"/>
    <cellStyle name="PSInt 2 2" xfId="7590"/>
    <cellStyle name="PSInt 3" xfId="7591"/>
    <cellStyle name="PSSpacer" xfId="217"/>
    <cellStyle name="PSSpacer 2" xfId="7592"/>
    <cellStyle name="PSSpacer 2 2" xfId="7593"/>
    <cellStyle name="PSSpacer 3" xfId="7594"/>
    <cellStyle name="purple - Style8" xfId="218"/>
    <cellStyle name="purple - Style8 2" xfId="7595"/>
    <cellStyle name="purple - Style8_Electric Rev Req Model (2009 GRC) Rebuttal" xfId="7596"/>
    <cellStyle name="RED" xfId="219"/>
    <cellStyle name="Red - Style7" xfId="220"/>
    <cellStyle name="Red - Style7 2" xfId="7597"/>
    <cellStyle name="Red - Style7_Electric Rev Req Model (2009 GRC) Rebuttal" xfId="7598"/>
    <cellStyle name="RED 2" xfId="7599"/>
    <cellStyle name="RED 2 2" xfId="7600"/>
    <cellStyle name="RED_04 07E Wild Horse Wind Expansion (C) (2)" xfId="1431"/>
    <cellStyle name="Report" xfId="221"/>
    <cellStyle name="Report - Style5" xfId="7601"/>
    <cellStyle name="Report - Style6" xfId="7602"/>
    <cellStyle name="Report - Style7" xfId="7603"/>
    <cellStyle name="Report - Style7 2" xfId="8253"/>
    <cellStyle name="Report - Style8" xfId="7604"/>
    <cellStyle name="Report - Style8 2" xfId="8254"/>
    <cellStyle name="Report 2" xfId="7605"/>
    <cellStyle name="Report 2 2" xfId="7606"/>
    <cellStyle name="Report 3" xfId="7607"/>
    <cellStyle name="Report 4" xfId="7608"/>
    <cellStyle name="Report Bar" xfId="222"/>
    <cellStyle name="Report Bar 2" xfId="7609"/>
    <cellStyle name="Report Bar 2 2" xfId="7610"/>
    <cellStyle name="Report Bar 3" xfId="7611"/>
    <cellStyle name="Report Bar 4" xfId="7612"/>
    <cellStyle name="Report Bar_AURORA Total New" xfId="7613"/>
    <cellStyle name="Report Heading" xfId="223"/>
    <cellStyle name="Report Heading 2" xfId="1432"/>
    <cellStyle name="Report Heading_Electric Rev Req Model (2009 GRC) Rebuttal" xfId="7614"/>
    <cellStyle name="Report Percent" xfId="224"/>
    <cellStyle name="Report Percent 2" xfId="1433"/>
    <cellStyle name="Report Percent 2 2" xfId="7615"/>
    <cellStyle name="Report Percent 2 2 2" xfId="7616"/>
    <cellStyle name="Report Percent 2 3" xfId="7617"/>
    <cellStyle name="Report Percent 3" xfId="7618"/>
    <cellStyle name="Report Percent 3 2" xfId="7619"/>
    <cellStyle name="Report Percent 3 2 2" xfId="7620"/>
    <cellStyle name="Report Percent 3 3" xfId="7621"/>
    <cellStyle name="Report Percent 3 3 2" xfId="7622"/>
    <cellStyle name="Report Percent 3 4" xfId="7623"/>
    <cellStyle name="Report Percent 3 4 2" xfId="7624"/>
    <cellStyle name="Report Percent 4" xfId="7625"/>
    <cellStyle name="Report Percent 4 2" xfId="7626"/>
    <cellStyle name="Report Percent 5" xfId="7627"/>
    <cellStyle name="Report Percent_AURORA Total New" xfId="7628"/>
    <cellStyle name="Report Unit Cost" xfId="225"/>
    <cellStyle name="Report Unit Cost 2" xfId="1434"/>
    <cellStyle name="Report Unit Cost 2 2" xfId="7629"/>
    <cellStyle name="Report Unit Cost 2 2 2" xfId="7630"/>
    <cellStyle name="Report Unit Cost 2 3" xfId="7631"/>
    <cellStyle name="Report Unit Cost 3" xfId="7632"/>
    <cellStyle name="Report Unit Cost 3 2" xfId="7633"/>
    <cellStyle name="Report Unit Cost 3 2 2" xfId="7634"/>
    <cellStyle name="Report Unit Cost 3 3" xfId="7635"/>
    <cellStyle name="Report Unit Cost 3 3 2" xfId="7636"/>
    <cellStyle name="Report Unit Cost 3 4" xfId="7637"/>
    <cellStyle name="Report Unit Cost 3 4 2" xfId="7638"/>
    <cellStyle name="Report Unit Cost 4" xfId="7639"/>
    <cellStyle name="Report Unit Cost 4 2" xfId="7640"/>
    <cellStyle name="Report Unit Cost 5" xfId="7641"/>
    <cellStyle name="Report Unit Cost_AURORA Total New" xfId="7642"/>
    <cellStyle name="Report_Adj Bench DR 3 for Initial Briefs (Electric)" xfId="1435"/>
    <cellStyle name="Reports" xfId="226"/>
    <cellStyle name="Reports 2" xfId="7643"/>
    <cellStyle name="Reports Total" xfId="227"/>
    <cellStyle name="Reports Total 2" xfId="7644"/>
    <cellStyle name="Reports Total 2 2" xfId="7645"/>
    <cellStyle name="Reports Total 2 3" xfId="8256"/>
    <cellStyle name="Reports Total 3" xfId="7646"/>
    <cellStyle name="Reports Total 4" xfId="7647"/>
    <cellStyle name="Reports Total 5" xfId="8255"/>
    <cellStyle name="Reports Total_AURORA Total New" xfId="7648"/>
    <cellStyle name="Reports Unit Cost Total" xfId="228"/>
    <cellStyle name="Reports Unit Cost Total 2" xfId="7649"/>
    <cellStyle name="Reports Unit Cost Total 3" xfId="8257"/>
    <cellStyle name="Reports_14.21G &amp; 16.28E Incentive Pay" xfId="229"/>
    <cellStyle name="RevList" xfId="230"/>
    <cellStyle name="round100" xfId="231"/>
    <cellStyle name="round100 2" xfId="1436"/>
    <cellStyle name="round100 2 2" xfId="7650"/>
    <cellStyle name="round100 2 2 2" xfId="7651"/>
    <cellStyle name="round100 2 3" xfId="7652"/>
    <cellStyle name="round100 3" xfId="7653"/>
    <cellStyle name="round100 3 2" xfId="7654"/>
    <cellStyle name="round100 3 2 2" xfId="7655"/>
    <cellStyle name="round100 3 3" xfId="7656"/>
    <cellStyle name="round100 3 3 2" xfId="7657"/>
    <cellStyle name="round100 3 4" xfId="7658"/>
    <cellStyle name="round100 3 4 2" xfId="7659"/>
    <cellStyle name="round100 4" xfId="7660"/>
    <cellStyle name="round100 4 2" xfId="7661"/>
    <cellStyle name="round100 5" xfId="7662"/>
    <cellStyle name="SAPBEXaggData" xfId="232"/>
    <cellStyle name="SAPBEXaggData 2" xfId="7663"/>
    <cellStyle name="SAPBEXaggData 3" xfId="8258"/>
    <cellStyle name="SAPBEXaggDataEmph" xfId="233"/>
    <cellStyle name="SAPBEXaggDataEmph 2" xfId="7664"/>
    <cellStyle name="SAPBEXaggDataEmph 3" xfId="8259"/>
    <cellStyle name="SAPBEXaggItem" xfId="234"/>
    <cellStyle name="SAPBEXaggItem 2" xfId="7665"/>
    <cellStyle name="SAPBEXaggItem 3" xfId="8260"/>
    <cellStyle name="SAPBEXaggItemX" xfId="235"/>
    <cellStyle name="SAPBEXaggItemX 2" xfId="7666"/>
    <cellStyle name="SAPBEXaggItemX 3" xfId="8261"/>
    <cellStyle name="SAPBEXchaText" xfId="236"/>
    <cellStyle name="SAPBEXchaText 2" xfId="237"/>
    <cellStyle name="SAPBEXchaText 2 2" xfId="7667"/>
    <cellStyle name="SAPBEXchaText 2 2 2" xfId="7668"/>
    <cellStyle name="SAPBEXchaText 2 3" xfId="7669"/>
    <cellStyle name="SAPBEXchaText 3" xfId="7670"/>
    <cellStyle name="SAPBEXchaText 3 2" xfId="7671"/>
    <cellStyle name="SAPBEXchaText 3 2 2" xfId="7672"/>
    <cellStyle name="SAPBEXchaText 3 3" xfId="7673"/>
    <cellStyle name="SAPBEXchaText 3 3 2" xfId="7674"/>
    <cellStyle name="SAPBEXchaText 3 4" xfId="7675"/>
    <cellStyle name="SAPBEXchaText 3 4 2" xfId="7676"/>
    <cellStyle name="SAPBEXchaText 4" xfId="7677"/>
    <cellStyle name="SAPBEXchaText 4 2" xfId="7678"/>
    <cellStyle name="SAPBEXchaText 5" xfId="7679"/>
    <cellStyle name="SAPBEXchaText 6" xfId="8262"/>
    <cellStyle name="SAPBEXexcBad7" xfId="238"/>
    <cellStyle name="SAPBEXexcBad7 2" xfId="7680"/>
    <cellStyle name="SAPBEXexcBad7 3" xfId="8263"/>
    <cellStyle name="SAPBEXexcBad8" xfId="239"/>
    <cellStyle name="SAPBEXexcBad8 2" xfId="7681"/>
    <cellStyle name="SAPBEXexcBad8 3" xfId="8264"/>
    <cellStyle name="SAPBEXexcBad9" xfId="240"/>
    <cellStyle name="SAPBEXexcBad9 2" xfId="7682"/>
    <cellStyle name="SAPBEXexcBad9 3" xfId="8265"/>
    <cellStyle name="SAPBEXexcCritical4" xfId="241"/>
    <cellStyle name="SAPBEXexcCritical4 2" xfId="7683"/>
    <cellStyle name="SAPBEXexcCritical4 3" xfId="8266"/>
    <cellStyle name="SAPBEXexcCritical5" xfId="242"/>
    <cellStyle name="SAPBEXexcCritical5 2" xfId="7684"/>
    <cellStyle name="SAPBEXexcCritical5 3" xfId="8267"/>
    <cellStyle name="SAPBEXexcCritical6" xfId="243"/>
    <cellStyle name="SAPBEXexcCritical6 2" xfId="7685"/>
    <cellStyle name="SAPBEXexcCritical6 3" xfId="8268"/>
    <cellStyle name="SAPBEXexcGood1" xfId="244"/>
    <cellStyle name="SAPBEXexcGood1 2" xfId="7686"/>
    <cellStyle name="SAPBEXexcGood1 3" xfId="8269"/>
    <cellStyle name="SAPBEXexcGood2" xfId="245"/>
    <cellStyle name="SAPBEXexcGood2 2" xfId="7687"/>
    <cellStyle name="SAPBEXexcGood2 3" xfId="8270"/>
    <cellStyle name="SAPBEXexcGood3" xfId="246"/>
    <cellStyle name="SAPBEXexcGood3 2" xfId="7688"/>
    <cellStyle name="SAPBEXexcGood3 3" xfId="8271"/>
    <cellStyle name="SAPBEXfilterDrill" xfId="247"/>
    <cellStyle name="SAPBEXfilterDrill 2" xfId="7689"/>
    <cellStyle name="SAPBEXfilterDrill 3" xfId="8272"/>
    <cellStyle name="SAPBEXfilterItem" xfId="248"/>
    <cellStyle name="SAPBEXfilterItem 2" xfId="7690"/>
    <cellStyle name="SAPBEXfilterText" xfId="249"/>
    <cellStyle name="SAPBEXformats" xfId="250"/>
    <cellStyle name="SAPBEXformats 2" xfId="7691"/>
    <cellStyle name="SAPBEXformats 2 2" xfId="7692"/>
    <cellStyle name="SAPBEXformats 3" xfId="7693"/>
    <cellStyle name="SAPBEXformats 4" xfId="8273"/>
    <cellStyle name="SAPBEXheaderItem" xfId="251"/>
    <cellStyle name="SAPBEXheaderItem 2" xfId="7694"/>
    <cellStyle name="SAPBEXheaderItem 3" xfId="8274"/>
    <cellStyle name="SAPBEXheaderText" xfId="252"/>
    <cellStyle name="SAPBEXheaderText 2" xfId="7695"/>
    <cellStyle name="SAPBEXheaderText 3" xfId="8275"/>
    <cellStyle name="SAPBEXHLevel0" xfId="253"/>
    <cellStyle name="SAPBEXHLevel0 2" xfId="7696"/>
    <cellStyle name="SAPBEXHLevel0 2 2" xfId="7697"/>
    <cellStyle name="SAPBEXHLevel0 3" xfId="7698"/>
    <cellStyle name="SAPBEXHLevel0 4" xfId="8276"/>
    <cellStyle name="SAPBEXHLevel0X" xfId="254"/>
    <cellStyle name="SAPBEXHLevel0X 2" xfId="7699"/>
    <cellStyle name="SAPBEXHLevel0X 2 2" xfId="7700"/>
    <cellStyle name="SAPBEXHLevel0X 2 2 2" xfId="7701"/>
    <cellStyle name="SAPBEXHLevel0X 2 3" xfId="7702"/>
    <cellStyle name="SAPBEXHLevel0X 3" xfId="7703"/>
    <cellStyle name="SAPBEXHLevel0X 3 2" xfId="7704"/>
    <cellStyle name="SAPBEXHLevel0X 3 2 2" xfId="7705"/>
    <cellStyle name="SAPBEXHLevel0X 3 3" xfId="7706"/>
    <cellStyle name="SAPBEXHLevel0X 3 3 2" xfId="7707"/>
    <cellStyle name="SAPBEXHLevel0X 3 4" xfId="7708"/>
    <cellStyle name="SAPBEXHLevel0X 3 4 2" xfId="7709"/>
    <cellStyle name="SAPBEXHLevel0X 4" xfId="7710"/>
    <cellStyle name="SAPBEXHLevel0X 4 2" xfId="7711"/>
    <cellStyle name="SAPBEXHLevel0X 5" xfId="7712"/>
    <cellStyle name="SAPBEXHLevel0X 6" xfId="8277"/>
    <cellStyle name="SAPBEXHLevel1" xfId="255"/>
    <cellStyle name="SAPBEXHLevel1 2" xfId="7713"/>
    <cellStyle name="SAPBEXHLevel1 2 2" xfId="7714"/>
    <cellStyle name="SAPBEXHLevel1 3" xfId="7715"/>
    <cellStyle name="SAPBEXHLevel1 4" xfId="8278"/>
    <cellStyle name="SAPBEXHLevel1X" xfId="256"/>
    <cellStyle name="SAPBEXHLevel1X 2" xfId="7716"/>
    <cellStyle name="SAPBEXHLevel1X 2 2" xfId="7717"/>
    <cellStyle name="SAPBEXHLevel1X 3" xfId="7718"/>
    <cellStyle name="SAPBEXHLevel1X 4" xfId="8279"/>
    <cellStyle name="SAPBEXHLevel2" xfId="257"/>
    <cellStyle name="SAPBEXHLevel2 2" xfId="7719"/>
    <cellStyle name="SAPBEXHLevel2 2 2" xfId="7720"/>
    <cellStyle name="SAPBEXHLevel2 3" xfId="7721"/>
    <cellStyle name="SAPBEXHLevel2 4" xfId="8280"/>
    <cellStyle name="SAPBEXHLevel2X" xfId="258"/>
    <cellStyle name="SAPBEXHLevel2X 2" xfId="7722"/>
    <cellStyle name="SAPBEXHLevel2X 2 2" xfId="7723"/>
    <cellStyle name="SAPBEXHLevel2X 3" xfId="7724"/>
    <cellStyle name="SAPBEXHLevel2X 4" xfId="8281"/>
    <cellStyle name="SAPBEXHLevel3" xfId="259"/>
    <cellStyle name="SAPBEXHLevel3 2" xfId="7725"/>
    <cellStyle name="SAPBEXHLevel3 2 2" xfId="7726"/>
    <cellStyle name="SAPBEXHLevel3 3" xfId="7727"/>
    <cellStyle name="SAPBEXHLevel3 4" xfId="8282"/>
    <cellStyle name="SAPBEXHLevel3X" xfId="260"/>
    <cellStyle name="SAPBEXHLevel3X 2" xfId="7728"/>
    <cellStyle name="SAPBEXHLevel3X 2 2" xfId="7729"/>
    <cellStyle name="SAPBEXHLevel3X 3" xfId="7730"/>
    <cellStyle name="SAPBEXHLevel3X 4" xfId="8283"/>
    <cellStyle name="SAPBEXinputData" xfId="261"/>
    <cellStyle name="SAPBEXinputData 2" xfId="7731"/>
    <cellStyle name="SAPBEXinputData 2 2" xfId="7732"/>
    <cellStyle name="SAPBEXinputData 3" xfId="7733"/>
    <cellStyle name="SAPBEXItemHeader" xfId="7842"/>
    <cellStyle name="SAPBEXresData" xfId="262"/>
    <cellStyle name="SAPBEXresData 2" xfId="7734"/>
    <cellStyle name="SAPBEXresData 3" xfId="8284"/>
    <cellStyle name="SAPBEXresDataEmph" xfId="263"/>
    <cellStyle name="SAPBEXresDataEmph 2" xfId="7735"/>
    <cellStyle name="SAPBEXresDataEmph 3" xfId="8285"/>
    <cellStyle name="SAPBEXresItem" xfId="264"/>
    <cellStyle name="SAPBEXresItem 2" xfId="7736"/>
    <cellStyle name="SAPBEXresItem 3" xfId="8286"/>
    <cellStyle name="SAPBEXresItemX" xfId="265"/>
    <cellStyle name="SAPBEXresItemX 2" xfId="7737"/>
    <cellStyle name="SAPBEXresItemX 3" xfId="8287"/>
    <cellStyle name="SAPBEXstdData" xfId="266"/>
    <cellStyle name="SAPBEXstdData 2" xfId="7738"/>
    <cellStyle name="SAPBEXstdData 3" xfId="7739"/>
    <cellStyle name="SAPBEXstdData 4" xfId="8288"/>
    <cellStyle name="SAPBEXstdDataEmph" xfId="267"/>
    <cellStyle name="SAPBEXstdDataEmph 2" xfId="7740"/>
    <cellStyle name="SAPBEXstdDataEmph 3" xfId="8289"/>
    <cellStyle name="SAPBEXstdItem" xfId="268"/>
    <cellStyle name="SAPBEXstdItem 2" xfId="7741"/>
    <cellStyle name="SAPBEXstdItem 2 2" xfId="7742"/>
    <cellStyle name="SAPBEXstdItem 2 2 2" xfId="7743"/>
    <cellStyle name="SAPBEXstdItem 2 3" xfId="7744"/>
    <cellStyle name="SAPBEXstdItem 3" xfId="7745"/>
    <cellStyle name="SAPBEXstdItem 3 2" xfId="7746"/>
    <cellStyle name="SAPBEXstdItem 3 2 2" xfId="7747"/>
    <cellStyle name="SAPBEXstdItem 3 3" xfId="7748"/>
    <cellStyle name="SAPBEXstdItem 3 3 2" xfId="7749"/>
    <cellStyle name="SAPBEXstdItem 3 4" xfId="7750"/>
    <cellStyle name="SAPBEXstdItem 3 4 2" xfId="7751"/>
    <cellStyle name="SAPBEXstdItem 4" xfId="7752"/>
    <cellStyle name="SAPBEXstdItem 4 2" xfId="7753"/>
    <cellStyle name="SAPBEXstdItem 5" xfId="7754"/>
    <cellStyle name="SAPBEXstdItem 6" xfId="8290"/>
    <cellStyle name="SAPBEXstdItemX" xfId="269"/>
    <cellStyle name="SAPBEXstdItemX 2" xfId="7755"/>
    <cellStyle name="SAPBEXstdItemX 2 2" xfId="7756"/>
    <cellStyle name="SAPBEXstdItemX 2 2 2" xfId="7757"/>
    <cellStyle name="SAPBEXstdItemX 2 3" xfId="7758"/>
    <cellStyle name="SAPBEXstdItemX 3" xfId="7759"/>
    <cellStyle name="SAPBEXstdItemX 3 2" xfId="7760"/>
    <cellStyle name="SAPBEXstdItemX 3 2 2" xfId="7761"/>
    <cellStyle name="SAPBEXstdItemX 3 3" xfId="7762"/>
    <cellStyle name="SAPBEXstdItemX 3 3 2" xfId="7763"/>
    <cellStyle name="SAPBEXstdItemX 3 4" xfId="7764"/>
    <cellStyle name="SAPBEXstdItemX 3 4 2" xfId="7765"/>
    <cellStyle name="SAPBEXstdItemX 4" xfId="7766"/>
    <cellStyle name="SAPBEXstdItemX 4 2" xfId="7767"/>
    <cellStyle name="SAPBEXstdItemX 5" xfId="7768"/>
    <cellStyle name="SAPBEXstdItemX 6" xfId="8291"/>
    <cellStyle name="SAPBEXtitle" xfId="270"/>
    <cellStyle name="SAPBEXunassignedItem" xfId="7843"/>
    <cellStyle name="SAPBEXundefined" xfId="271"/>
    <cellStyle name="SAPBEXundefined 2" xfId="7769"/>
    <cellStyle name="SAPBEXundefined 3" xfId="8292"/>
    <cellStyle name="shade" xfId="272"/>
    <cellStyle name="shade 2" xfId="1437"/>
    <cellStyle name="shade 2 2" xfId="7770"/>
    <cellStyle name="shade 2 2 2" xfId="7771"/>
    <cellStyle name="shade 2 3" xfId="7772"/>
    <cellStyle name="shade 3" xfId="7773"/>
    <cellStyle name="shade 3 2" xfId="7774"/>
    <cellStyle name="shade 3 2 2" xfId="7775"/>
    <cellStyle name="shade 3 3" xfId="7776"/>
    <cellStyle name="shade 3 3 2" xfId="7777"/>
    <cellStyle name="shade 3 4" xfId="7778"/>
    <cellStyle name="shade 3 4 2" xfId="7779"/>
    <cellStyle name="shade 4" xfId="7780"/>
    <cellStyle name="shade 4 2" xfId="7781"/>
    <cellStyle name="shade 5" xfId="7782"/>
    <cellStyle name="shade_AURORA Total New" xfId="7783"/>
    <cellStyle name="Sheet Title" xfId="273"/>
    <cellStyle name="StmtTtl1" xfId="274"/>
    <cellStyle name="StmtTtl1 2" xfId="1438"/>
    <cellStyle name="StmtTtl1 2 2" xfId="7784"/>
    <cellStyle name="StmtTtl1 2 3" xfId="7785"/>
    <cellStyle name="StmtTtl1 3" xfId="1439"/>
    <cellStyle name="StmtTtl1 3 2" xfId="7786"/>
    <cellStyle name="StmtTtl1 3 3" xfId="7787"/>
    <cellStyle name="StmtTtl1 4" xfId="1440"/>
    <cellStyle name="StmtTtl1 4 2" xfId="7788"/>
    <cellStyle name="StmtTtl1 4 3" xfId="7789"/>
    <cellStyle name="StmtTtl1 5" xfId="7790"/>
    <cellStyle name="StmtTtl1 5 2" xfId="7791"/>
    <cellStyle name="StmtTtl1_(C) WHE Proforma with ITC cash grant 10 Yr Amort_for deferral_102809" xfId="1441"/>
    <cellStyle name="StmtTtl2" xfId="275"/>
    <cellStyle name="StmtTtl2 2" xfId="7792"/>
    <cellStyle name="StmtTtl2 2 2" xfId="8294"/>
    <cellStyle name="StmtTtl2 3" xfId="7793"/>
    <cellStyle name="StmtTtl2 3 2" xfId="7794"/>
    <cellStyle name="StmtTtl2 3 3" xfId="8295"/>
    <cellStyle name="StmtTtl2 4" xfId="7795"/>
    <cellStyle name="StmtTtl2 5" xfId="8293"/>
    <cellStyle name="STYL1 - Style1" xfId="276"/>
    <cellStyle name="Style 1" xfId="277"/>
    <cellStyle name="Style 1 2" xfId="278"/>
    <cellStyle name="Style 1 2 2" xfId="7796"/>
    <cellStyle name="Style 1 2 2 2" xfId="7797"/>
    <cellStyle name="Style 1 2 3" xfId="7798"/>
    <cellStyle name="Style 1 2 4" xfId="8297"/>
    <cellStyle name="Style 1 2 5" xfId="409"/>
    <cellStyle name="Style 1 3" xfId="279"/>
    <cellStyle name="Style 1 3 2" xfId="7799"/>
    <cellStyle name="Style 1 3 2 2" xfId="7800"/>
    <cellStyle name="Style 1 3 3" xfId="7801"/>
    <cellStyle name="Style 1 3 4" xfId="8298"/>
    <cellStyle name="Style 1 4" xfId="1442"/>
    <cellStyle name="Style 1 4 2" xfId="7802"/>
    <cellStyle name="Style 1 4 2 2" xfId="7803"/>
    <cellStyle name="Style 1 4 3" xfId="7804"/>
    <cellStyle name="Style 1 5" xfId="1443"/>
    <cellStyle name="Style 1 5 2" xfId="7805"/>
    <cellStyle name="Style 1 5 2 2" xfId="7806"/>
    <cellStyle name="Style 1 5 3" xfId="7807"/>
    <cellStyle name="Style 1 5 4" xfId="8299"/>
    <cellStyle name="Style 1 6" xfId="7808"/>
    <cellStyle name="Style 1 6 2" xfId="7809"/>
    <cellStyle name="Style 1 6 2 2" xfId="7810"/>
    <cellStyle name="Style 1 6 3" xfId="7811"/>
    <cellStyle name="Style 1 6 4" xfId="7812"/>
    <cellStyle name="Style 1 6 5" xfId="7813"/>
    <cellStyle name="Style 1 7" xfId="7814"/>
    <cellStyle name="Style 1 8" xfId="8296"/>
    <cellStyle name="Style 1 9" xfId="408"/>
    <cellStyle name="Style 1_04.07E Wild Horse Wind Expansion" xfId="1444"/>
    <cellStyle name="Subtotal" xfId="280"/>
    <cellStyle name="Sub-total" xfId="281"/>
    <cellStyle name="taples Plaza" xfId="282"/>
    <cellStyle name="Test" xfId="7815"/>
    <cellStyle name="Tickmark" xfId="283"/>
    <cellStyle name="Title" xfId="297" builtinId="15" customBuiltin="1"/>
    <cellStyle name="Title 2" xfId="284"/>
    <cellStyle name="Title 2 2" xfId="1445"/>
    <cellStyle name="Title 2 3" xfId="7817"/>
    <cellStyle name="Title 2 4" xfId="7816"/>
    <cellStyle name="Title 3" xfId="7818"/>
    <cellStyle name="Title 3 2" xfId="7819"/>
    <cellStyle name="Title 3 3" xfId="7820"/>
    <cellStyle name="Title 3 4" xfId="7821"/>
    <cellStyle name="Title: - Style3" xfId="7822"/>
    <cellStyle name="Title: - Style4" xfId="7823"/>
    <cellStyle name="Title: Major" xfId="285"/>
    <cellStyle name="Title: Minor" xfId="286"/>
    <cellStyle name="Title: Minor 2" xfId="1446"/>
    <cellStyle name="Title: Minor_Electric Rev Req Model (2009 GRC) Rebuttal" xfId="7824"/>
    <cellStyle name="Title: Worksheet" xfId="287"/>
    <cellStyle name="Total" xfId="313" builtinId="25" customBuiltin="1"/>
    <cellStyle name="Total 2" xfId="288"/>
    <cellStyle name="Total 2 2" xfId="1447"/>
    <cellStyle name="Total 2 2 2" xfId="7825"/>
    <cellStyle name="Total 2 3" xfId="7826"/>
    <cellStyle name="Total 2 3 2" xfId="7827"/>
    <cellStyle name="Total 2 3 3" xfId="7828"/>
    <cellStyle name="Total 2 3 4" xfId="7829"/>
    <cellStyle name="Total 3" xfId="1448"/>
    <cellStyle name="Total 3 2" xfId="7830"/>
    <cellStyle name="Total 3 3" xfId="7831"/>
    <cellStyle name="Total 3 4" xfId="7832"/>
    <cellStyle name="Total 4" xfId="7833"/>
    <cellStyle name="Total 4 2" xfId="7834"/>
    <cellStyle name="Total 5" xfId="7835"/>
    <cellStyle name="Total4 - Style4" xfId="289"/>
    <cellStyle name="Total4 - Style4 2" xfId="7836"/>
    <cellStyle name="Total4 - Style4_Electric Rev Req Model (2009 GRC) Rebuttal" xfId="7837"/>
    <cellStyle name="Warning Text" xfId="310" builtinId="11" customBuiltin="1"/>
    <cellStyle name="Warning Text 2" xfId="290"/>
    <cellStyle name="Warning Text 2 2" xfId="1449"/>
    <cellStyle name="Warning Text 2 3" xfId="7839"/>
    <cellStyle name="Warning Text 2 4" xfId="7838"/>
    <cellStyle name="Warning Text 3" xfId="784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00"/>
      <color rgb="FFFFD7F7"/>
      <color rgb="FFE1F0F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10</xdr:col>
      <xdr:colOff>0</xdr:colOff>
      <xdr:row>40</xdr:row>
      <xdr:rowOff>154648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5543550"/>
          <a:ext cx="8963025" cy="2250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8</xdr:col>
      <xdr:colOff>552450</xdr:colOff>
      <xdr:row>11</xdr:row>
      <xdr:rowOff>57024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143000"/>
          <a:ext cx="5267325" cy="10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8</xdr:col>
      <xdr:colOff>447675</xdr:colOff>
      <xdr:row>16</xdr:row>
      <xdr:rowOff>171333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2286000"/>
          <a:ext cx="5162550" cy="9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3.16E-and-13.16G-Wage-Incr-17GRC-(SUPP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ages support=&gt;"/>
      <sheetName val="Summary by IS Category"/>
      <sheetName val="Sal by FERC"/>
      <sheetName val="Wage Data Payroll "/>
      <sheetName val="Non-Union Wage Incr"/>
      <sheetName val="Union Wage Inc"/>
      <sheetName val="Manual JEs Reclass "/>
      <sheetName val="Labor by Employee Grp"/>
      <sheetName val="12ME Sept 2016 Inc Alloc"/>
      <sheetName val="3.05 Lead"/>
      <sheetName val="Payroll Taxes =&gt;"/>
      <sheetName val="TY Payroll Tax Alloc "/>
      <sheetName val="SAP Payroll Data"/>
      <sheetName val="PR Tax Rates "/>
      <sheetName val="PR Taxes"/>
      <sheetName val="FICA"/>
      <sheetName val="SUTA"/>
      <sheetName val="FUTA"/>
      <sheetName val="Employee Salary Payroll Tax "/>
    </sheetNames>
    <sheetDataSet>
      <sheetData sheetId="0">
        <row r="14">
          <cell r="E14">
            <v>4380759.8377278037</v>
          </cell>
          <cell r="F14">
            <v>4511306.4808920929</v>
          </cell>
        </row>
        <row r="15">
          <cell r="E15">
            <v>20419279.131090328</v>
          </cell>
          <cell r="F15">
            <v>20731146.497479629</v>
          </cell>
        </row>
        <row r="16">
          <cell r="E16">
            <v>8959227.0002665874</v>
          </cell>
          <cell r="F16">
            <v>9172906.2088294737</v>
          </cell>
        </row>
        <row r="17">
          <cell r="E17">
            <v>24060543.133236647</v>
          </cell>
          <cell r="F17">
            <v>24400551.446550019</v>
          </cell>
        </row>
        <row r="18">
          <cell r="E18">
            <v>11030663.555404065</v>
          </cell>
          <cell r="F18">
            <v>11152893.808019754</v>
          </cell>
        </row>
        <row r="19">
          <cell r="E19">
            <v>1385463.025825866</v>
          </cell>
          <cell r="F19">
            <v>1422849.8356199341</v>
          </cell>
        </row>
        <row r="20">
          <cell r="E20">
            <v>209317.86788684683</v>
          </cell>
          <cell r="F20">
            <v>213614.34113897898</v>
          </cell>
        </row>
        <row r="21">
          <cell r="E21">
            <v>27183671.346791636</v>
          </cell>
          <cell r="F21">
            <v>27978916.317603432</v>
          </cell>
        </row>
      </sheetData>
      <sheetData sheetId="1">
        <row r="14">
          <cell r="E14">
            <v>98066.872882425538</v>
          </cell>
          <cell r="F14">
            <v>100992.53803730529</v>
          </cell>
        </row>
        <row r="15">
          <cell r="E15">
            <v>318407.04418792826</v>
          </cell>
          <cell r="F15">
            <v>327922.3141909691</v>
          </cell>
        </row>
        <row r="16">
          <cell r="E16">
            <v>861492.99098813464</v>
          </cell>
          <cell r="F16">
            <v>887146.07885643083</v>
          </cell>
        </row>
        <row r="17">
          <cell r="E17">
            <v>0</v>
          </cell>
          <cell r="F17">
            <v>0</v>
          </cell>
        </row>
        <row r="18">
          <cell r="E18">
            <v>26154848.534069598</v>
          </cell>
          <cell r="F18">
            <v>26912646.367236782</v>
          </cell>
        </row>
        <row r="19">
          <cell r="E19">
            <v>7529966.0535140662</v>
          </cell>
          <cell r="F19">
            <v>7631377.5784219485</v>
          </cell>
        </row>
        <row r="20">
          <cell r="E20">
            <v>1035196.5402749601</v>
          </cell>
          <cell r="F20">
            <v>1063037.027629493</v>
          </cell>
        </row>
        <row r="21">
          <cell r="E21">
            <v>1679.4190263789349</v>
          </cell>
          <cell r="F21">
            <v>1729.4657133650271</v>
          </cell>
        </row>
        <row r="22">
          <cell r="E22">
            <v>13609380.119610026</v>
          </cell>
          <cell r="F22">
            <v>14007221.420023177</v>
          </cell>
        </row>
      </sheetData>
      <sheetData sheetId="2" refreshError="1"/>
      <sheetData sheetId="3" refreshError="1"/>
      <sheetData sheetId="4">
        <row r="16">
          <cell r="AC16">
            <v>5279.2500989315931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8">
          <cell r="E8">
            <v>1115041</v>
          </cell>
          <cell r="F8">
            <v>803909</v>
          </cell>
        </row>
        <row r="11">
          <cell r="E11">
            <v>755880</v>
          </cell>
          <cell r="F11">
            <v>449176</v>
          </cell>
        </row>
        <row r="15">
          <cell r="E15">
            <v>3525057125</v>
          </cell>
          <cell r="F15">
            <v>3276390620</v>
          </cell>
        </row>
        <row r="16">
          <cell r="E16">
            <v>1389050214</v>
          </cell>
          <cell r="F16">
            <v>0</v>
          </cell>
        </row>
        <row r="17">
          <cell r="E17">
            <v>219791580</v>
          </cell>
          <cell r="F17">
            <v>32844304</v>
          </cell>
        </row>
        <row r="22">
          <cell r="E22">
            <v>1115041</v>
          </cell>
          <cell r="F22">
            <v>803909</v>
          </cell>
        </row>
        <row r="25">
          <cell r="E25">
            <v>50692855.399999999</v>
          </cell>
          <cell r="F25">
            <v>24077925.619999997</v>
          </cell>
        </row>
        <row r="28">
          <cell r="E28">
            <v>74663501.429999799</v>
          </cell>
          <cell r="F28">
            <v>32511062.219999999</v>
          </cell>
        </row>
        <row r="31">
          <cell r="E31">
            <v>5574577973.7149992</v>
          </cell>
          <cell r="F31">
            <v>2044228678.2845836</v>
          </cell>
        </row>
        <row r="38">
          <cell r="E38">
            <v>56256422.469999999</v>
          </cell>
          <cell r="F38">
            <v>27160090.619999997</v>
          </cell>
        </row>
      </sheetData>
      <sheetData sheetId="1"/>
      <sheetData sheetId="2"/>
      <sheetData sheetId="3"/>
      <sheetData sheetId="4">
        <row r="15">
          <cell r="H15">
            <v>0.54659120593235488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9"/>
  <sheetViews>
    <sheetView tabSelected="1" workbookViewId="0">
      <selection activeCell="C13" sqref="C13"/>
    </sheetView>
  </sheetViews>
  <sheetFormatPr defaultColWidth="9.109375" defaultRowHeight="14.4"/>
  <cols>
    <col min="1" max="1" width="5" style="46" bestFit="1" customWidth="1"/>
    <col min="2" max="2" width="37" style="46" customWidth="1"/>
    <col min="3" max="3" width="14" style="46" customWidth="1"/>
    <col min="4" max="4" width="16.33203125" style="46" customWidth="1"/>
    <col min="5" max="5" width="15.5546875" style="46" customWidth="1"/>
    <col min="6" max="6" width="9.109375" style="46"/>
    <col min="7" max="7" width="12.6640625" style="46" customWidth="1"/>
    <col min="8" max="8" width="10.44140625" style="46" bestFit="1" customWidth="1"/>
    <col min="9" max="9" width="12.33203125" style="46" bestFit="1" customWidth="1"/>
    <col min="10" max="10" width="10.6640625" style="46" bestFit="1" customWidth="1"/>
    <col min="11" max="11" width="18.6640625" style="46" customWidth="1"/>
    <col min="12" max="16384" width="9.109375" style="46"/>
  </cols>
  <sheetData>
    <row r="1" spans="1:11" ht="15" thickBot="1">
      <c r="A1" s="1"/>
      <c r="B1" s="2"/>
      <c r="C1" s="2"/>
      <c r="D1" s="2"/>
      <c r="E1" s="3"/>
    </row>
    <row r="2" spans="1:11" ht="15" thickBot="1">
      <c r="A2" s="2"/>
      <c r="B2" s="2"/>
      <c r="C2" s="2"/>
      <c r="D2" s="2"/>
      <c r="E2" s="5">
        <v>8.09</v>
      </c>
    </row>
    <row r="3" spans="1:11">
      <c r="A3" s="2"/>
      <c r="B3" s="2"/>
      <c r="C3" s="2"/>
      <c r="D3" s="2"/>
      <c r="E3" s="6"/>
    </row>
    <row r="4" spans="1:11">
      <c r="A4" s="7" t="s">
        <v>0</v>
      </c>
      <c r="B4" s="8"/>
      <c r="C4" s="8"/>
      <c r="D4" s="8"/>
      <c r="E4" s="8"/>
    </row>
    <row r="5" spans="1:11">
      <c r="A5" s="8" t="s">
        <v>1</v>
      </c>
      <c r="B5" s="8"/>
      <c r="C5" s="8"/>
      <c r="D5" s="8"/>
      <c r="E5" s="9"/>
    </row>
    <row r="6" spans="1:11">
      <c r="A6" s="361" t="s">
        <v>311</v>
      </c>
      <c r="B6" s="362"/>
      <c r="C6" s="8"/>
      <c r="D6" s="8"/>
      <c r="E6" s="11"/>
    </row>
    <row r="7" spans="1:11">
      <c r="A7" s="361" t="s">
        <v>325</v>
      </c>
      <c r="B7" s="363"/>
      <c r="C7" s="8"/>
      <c r="D7" s="8"/>
      <c r="E7" s="11"/>
    </row>
    <row r="8" spans="1:11">
      <c r="A8" s="2"/>
      <c r="B8" s="20"/>
      <c r="C8" s="13"/>
      <c r="D8" s="2"/>
      <c r="E8" s="2"/>
    </row>
    <row r="9" spans="1:11">
      <c r="A9" s="14" t="s">
        <v>2</v>
      </c>
      <c r="B9" s="2"/>
      <c r="C9" s="17"/>
      <c r="D9" s="16"/>
      <c r="E9" s="17"/>
    </row>
    <row r="10" spans="1:11">
      <c r="A10" s="18" t="s">
        <v>3</v>
      </c>
      <c r="B10" s="19" t="s">
        <v>4</v>
      </c>
      <c r="C10" s="18" t="s">
        <v>5</v>
      </c>
      <c r="D10" s="18" t="s">
        <v>6</v>
      </c>
      <c r="E10" s="18" t="s">
        <v>7</v>
      </c>
      <c r="K10" s="364"/>
    </row>
    <row r="11" spans="1:11">
      <c r="A11" s="20"/>
      <c r="B11" s="20"/>
      <c r="C11" s="20"/>
      <c r="D11" s="20"/>
      <c r="E11" s="20"/>
      <c r="K11" s="365"/>
    </row>
    <row r="12" spans="1:11">
      <c r="A12" s="13">
        <v>1</v>
      </c>
      <c r="B12" s="20" t="s">
        <v>309</v>
      </c>
      <c r="C12" s="20"/>
      <c r="D12" s="20"/>
      <c r="E12" s="20"/>
      <c r="K12" s="365"/>
    </row>
    <row r="13" spans="1:11">
      <c r="A13" s="13">
        <f t="shared" ref="A13:A28" si="0">A12+1</f>
        <v>2</v>
      </c>
      <c r="B13" s="366" t="s">
        <v>288</v>
      </c>
      <c r="C13" s="472">
        <f ca="1">'Incntv Pay - Allocated Electric'!E14</f>
        <v>330277.21861834492</v>
      </c>
      <c r="D13" s="472">
        <f ca="1">'Incntv Pay - Allocated Electric'!H14</f>
        <v>340657.03287060215</v>
      </c>
      <c r="E13" s="472">
        <f ca="1">D13-C13</f>
        <v>10379.814252257231</v>
      </c>
      <c r="H13" s="382"/>
      <c r="I13" s="382"/>
      <c r="J13" s="382"/>
      <c r="K13" s="365"/>
    </row>
    <row r="14" spans="1:11">
      <c r="A14" s="13">
        <f t="shared" si="0"/>
        <v>3</v>
      </c>
      <c r="B14" s="366" t="s">
        <v>289</v>
      </c>
      <c r="C14" s="473">
        <f ca="1">'Incntv Pay - Allocated Electric'!E15</f>
        <v>1539502.5690667895</v>
      </c>
      <c r="D14" s="473">
        <f ca="1">'Incntv Pay - Allocated Electric'!H15</f>
        <v>1565461.22893321</v>
      </c>
      <c r="E14" s="473">
        <f t="shared" ref="E14:E20" ca="1" si="1">D14-C14</f>
        <v>25958.659866420552</v>
      </c>
      <c r="H14" s="367"/>
      <c r="I14" s="367"/>
      <c r="J14" s="367"/>
      <c r="K14" s="365"/>
    </row>
    <row r="15" spans="1:11">
      <c r="A15" s="13">
        <f t="shared" si="0"/>
        <v>4</v>
      </c>
      <c r="B15" s="366" t="s">
        <v>290</v>
      </c>
      <c r="C15" s="473">
        <f ca="1">'Incntv Pay - Allocated Electric'!E16</f>
        <v>675496.77630054636</v>
      </c>
      <c r="D15" s="473">
        <f ca="1">'Incntv Pay - Allocated Electric'!H16</f>
        <v>692669.04950833111</v>
      </c>
      <c r="E15" s="473">
        <f t="shared" ca="1" si="1"/>
        <v>17172.273207784747</v>
      </c>
      <c r="H15" s="367"/>
      <c r="I15" s="367"/>
      <c r="J15" s="367"/>
      <c r="K15" s="365"/>
    </row>
    <row r="16" spans="1:11">
      <c r="A16" s="13">
        <f t="shared" si="0"/>
        <v>5</v>
      </c>
      <c r="B16" s="366" t="s">
        <v>291</v>
      </c>
      <c r="C16" s="473">
        <f ca="1">'Incntv Pay - Allocated Electric'!E17</f>
        <v>1814058.848417453</v>
      </c>
      <c r="D16" s="473">
        <f ca="1">'Incntv Pay - Allocated Electric'!H17</f>
        <v>1842545.3924215012</v>
      </c>
      <c r="E16" s="473">
        <f t="shared" ca="1" si="1"/>
        <v>28486.544004048221</v>
      </c>
      <c r="H16" s="367"/>
      <c r="I16" s="367"/>
      <c r="J16" s="367"/>
      <c r="K16" s="365"/>
    </row>
    <row r="17" spans="1:11">
      <c r="A17" s="13">
        <f t="shared" si="0"/>
        <v>6</v>
      </c>
      <c r="B17" s="366" t="s">
        <v>292</v>
      </c>
      <c r="C17" s="473">
        <f ca="1">'Incntv Pay - Allocated Electric'!E18</f>
        <v>831692.0644458835</v>
      </c>
      <c r="D17" s="473">
        <f ca="1">'Incntv Pay - Allocated Electric'!H18</f>
        <v>842186.36225123261</v>
      </c>
      <c r="E17" s="473">
        <f t="shared" ca="1" si="1"/>
        <v>10494.29780534911</v>
      </c>
      <c r="H17" s="367"/>
      <c r="I17" s="367"/>
      <c r="J17" s="367"/>
      <c r="K17" s="365"/>
    </row>
    <row r="18" spans="1:11">
      <c r="A18" s="13">
        <f t="shared" si="0"/>
        <v>7</v>
      </c>
      <c r="B18" s="366" t="s">
        <v>293</v>
      </c>
      <c r="C18" s="473">
        <f ca="1">'Incntv Pay - Allocated Electric'!E19</f>
        <v>104449.15828380465</v>
      </c>
      <c r="D18" s="473">
        <f ca="1">'Incntv Pay - Allocated Electric'!H19</f>
        <v>107443.71395013717</v>
      </c>
      <c r="E18" s="473">
        <f t="shared" ca="1" si="1"/>
        <v>2994.555666332526</v>
      </c>
      <c r="H18" s="367"/>
      <c r="I18" s="367"/>
      <c r="J18" s="367"/>
      <c r="K18" s="365"/>
    </row>
    <row r="19" spans="1:11">
      <c r="A19" s="13">
        <f t="shared" si="0"/>
        <v>8</v>
      </c>
      <c r="B19" s="366" t="s">
        <v>294</v>
      </c>
      <c r="C19" s="473">
        <f ca="1">'Incntv Pay - Allocated Electric'!E20</f>
        <v>15752.022461405353</v>
      </c>
      <c r="D19" s="473">
        <f ca="1">'Incntv Pay - Allocated Electric'!H20</f>
        <v>16130.092834759536</v>
      </c>
      <c r="E19" s="473">
        <f t="shared" ca="1" si="1"/>
        <v>378.07037335418318</v>
      </c>
      <c r="H19" s="367"/>
      <c r="I19" s="367"/>
      <c r="J19" s="367"/>
      <c r="K19" s="365"/>
    </row>
    <row r="20" spans="1:11">
      <c r="A20" s="13">
        <f t="shared" si="0"/>
        <v>9</v>
      </c>
      <c r="B20" s="366" t="s">
        <v>295</v>
      </c>
      <c r="C20" s="474">
        <f ca="1">'Incntv Pay - Allocated Electric'!E21</f>
        <v>2049529.5019409845</v>
      </c>
      <c r="D20" s="474">
        <f ca="1">'Incntv Pay - Allocated Electric'!H21</f>
        <v>2112756.4067951208</v>
      </c>
      <c r="E20" s="474">
        <f t="shared" ca="1" si="1"/>
        <v>63226.904854136286</v>
      </c>
      <c r="H20" s="367"/>
      <c r="I20" s="367"/>
      <c r="J20" s="367"/>
      <c r="K20" s="365"/>
    </row>
    <row r="21" spans="1:11">
      <c r="A21" s="13">
        <f t="shared" si="0"/>
        <v>10</v>
      </c>
      <c r="B21" s="21" t="s">
        <v>8</v>
      </c>
      <c r="C21" s="368">
        <f ca="1">SUM(C13:C20)</f>
        <v>7360758.1595352115</v>
      </c>
      <c r="D21" s="368">
        <f ca="1">SUM(D13:D20)</f>
        <v>7519849.2795648947</v>
      </c>
      <c r="E21" s="368">
        <f ca="1">D21-C21</f>
        <v>159091.12002968322</v>
      </c>
      <c r="G21" s="369"/>
      <c r="H21" s="368"/>
      <c r="I21" s="365"/>
      <c r="J21" s="365"/>
      <c r="K21" s="365"/>
    </row>
    <row r="22" spans="1:11">
      <c r="A22" s="13">
        <f t="shared" si="0"/>
        <v>11</v>
      </c>
      <c r="B22" s="370"/>
      <c r="C22" s="368"/>
      <c r="D22" s="368"/>
      <c r="E22" s="368"/>
      <c r="H22" s="365"/>
      <c r="I22" s="365"/>
      <c r="J22" s="365"/>
      <c r="K22" s="367"/>
    </row>
    <row r="23" spans="1:11">
      <c r="A23" s="13">
        <f t="shared" si="0"/>
        <v>12</v>
      </c>
      <c r="B23" s="26" t="s">
        <v>9</v>
      </c>
      <c r="C23" s="25">
        <f ca="1">'PR Taxes Alloc'!C43</f>
        <v>462245.76916034456</v>
      </c>
      <c r="D23" s="25">
        <f ca="1">(D21/(C21/C23))</f>
        <v>472236.47875177953</v>
      </c>
      <c r="E23" s="25">
        <f ca="1">D23-C23</f>
        <v>9990.7095914349775</v>
      </c>
      <c r="H23" s="367"/>
      <c r="I23" s="367"/>
      <c r="J23" s="367"/>
      <c r="K23" s="365"/>
    </row>
    <row r="24" spans="1:11">
      <c r="A24" s="13">
        <f t="shared" si="0"/>
        <v>13</v>
      </c>
      <c r="B24" s="26" t="s">
        <v>10</v>
      </c>
      <c r="C24" s="350">
        <f ca="1">SUM(C21:C23)</f>
        <v>7823003.9286955558</v>
      </c>
      <c r="D24" s="350">
        <f ca="1">SUM(D21:D23)</f>
        <v>7992085.7583166743</v>
      </c>
      <c r="E24" s="350">
        <f ca="1">SUM(E21:E23)</f>
        <v>169081.8296211182</v>
      </c>
      <c r="G24" s="365"/>
      <c r="H24" s="365"/>
      <c r="I24" s="365"/>
      <c r="J24" s="365"/>
      <c r="K24" s="371"/>
    </row>
    <row r="25" spans="1:11">
      <c r="A25" s="13">
        <f t="shared" si="0"/>
        <v>14</v>
      </c>
      <c r="B25" s="20"/>
      <c r="C25" s="372"/>
      <c r="D25" s="372"/>
      <c r="E25" s="373"/>
      <c r="G25" s="371"/>
      <c r="H25" s="470"/>
      <c r="I25" s="470"/>
      <c r="J25" s="371"/>
      <c r="K25" s="374"/>
    </row>
    <row r="26" spans="1:11">
      <c r="A26" s="13">
        <f t="shared" si="0"/>
        <v>15</v>
      </c>
      <c r="B26" s="29" t="s">
        <v>11</v>
      </c>
      <c r="C26" s="29"/>
      <c r="D26" s="532">
        <v>0.21</v>
      </c>
      <c r="E26" s="533">
        <f ca="1">-E24*D26</f>
        <v>-35507.184220434821</v>
      </c>
      <c r="G26" s="374"/>
      <c r="H26" s="374"/>
      <c r="I26" s="470"/>
      <c r="J26" s="374"/>
    </row>
    <row r="27" spans="1:11">
      <c r="A27" s="13">
        <f t="shared" si="0"/>
        <v>16</v>
      </c>
      <c r="C27" s="475"/>
      <c r="D27" s="534"/>
      <c r="E27" s="534"/>
      <c r="K27" s="365"/>
    </row>
    <row r="28" spans="1:11">
      <c r="A28" s="13">
        <f t="shared" si="0"/>
        <v>17</v>
      </c>
      <c r="B28" s="26" t="s">
        <v>12</v>
      </c>
      <c r="C28" s="375"/>
      <c r="D28" s="534"/>
      <c r="E28" s="535">
        <f ca="1">-(E24+E26)</f>
        <v>-133574.6454006834</v>
      </c>
      <c r="G28" s="365"/>
      <c r="H28" s="471"/>
      <c r="J28" s="365"/>
    </row>
    <row r="29" spans="1:11">
      <c r="B29" s="376"/>
      <c r="C29" s="376"/>
      <c r="D29" s="376"/>
      <c r="E29" s="376"/>
      <c r="J29" s="3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W42"/>
  <sheetViews>
    <sheetView topLeftCell="A16" workbookViewId="0">
      <selection activeCell="I43" sqref="I43"/>
    </sheetView>
  </sheetViews>
  <sheetFormatPr defaultColWidth="9.109375" defaultRowHeight="14.4"/>
  <cols>
    <col min="1" max="1" width="3.109375" style="175" customWidth="1"/>
    <col min="2" max="2" width="40.5546875" style="175" customWidth="1"/>
    <col min="3" max="3" width="14.33203125" style="175" customWidth="1"/>
    <col min="4" max="4" width="12.44140625" style="175" bestFit="1" customWidth="1"/>
    <col min="5" max="5" width="10.5546875" style="175" bestFit="1" customWidth="1"/>
    <col min="6" max="7" width="10.88671875" style="175" bestFit="1" customWidth="1"/>
    <col min="8" max="8" width="12.109375" style="175" customWidth="1"/>
    <col min="9" max="9" width="10.88671875" style="175" bestFit="1" customWidth="1"/>
    <col min="10" max="10" width="11.88671875" style="46" customWidth="1"/>
    <col min="11" max="11" width="8" style="175" customWidth="1"/>
    <col min="12" max="12" width="8.6640625" style="175" customWidth="1"/>
    <col min="13" max="13" width="12.33203125" style="175" bestFit="1" customWidth="1"/>
    <col min="14" max="14" width="10.88671875" style="175" bestFit="1" customWidth="1"/>
    <col min="15" max="15" width="11.5546875" style="175" customWidth="1"/>
    <col min="16" max="16384" width="9.109375" style="175"/>
  </cols>
  <sheetData>
    <row r="2" spans="2:23">
      <c r="B2" s="544"/>
      <c r="C2" s="544"/>
      <c r="D2" s="544"/>
      <c r="E2" s="544"/>
      <c r="F2" s="544"/>
      <c r="G2" s="544"/>
    </row>
    <row r="3" spans="2:23">
      <c r="B3" s="457" t="s">
        <v>249</v>
      </c>
      <c r="C3" s="457"/>
      <c r="D3" s="457"/>
      <c r="E3" s="457"/>
      <c r="F3" s="457"/>
      <c r="G3" s="457"/>
      <c r="H3" s="457"/>
      <c r="I3" s="457"/>
      <c r="J3" s="376"/>
      <c r="K3" s="457"/>
      <c r="L3" s="457"/>
      <c r="M3" s="457"/>
      <c r="N3" s="457"/>
      <c r="O3" s="457"/>
      <c r="Q3"/>
      <c r="R3"/>
    </row>
    <row r="4" spans="2:23">
      <c r="Q4"/>
      <c r="R4"/>
    </row>
    <row r="5" spans="2:23">
      <c r="B5" s="458" t="s">
        <v>239</v>
      </c>
      <c r="C5" s="142" t="s">
        <v>240</v>
      </c>
      <c r="D5" s="383">
        <v>42614</v>
      </c>
      <c r="E5" s="383">
        <v>42583</v>
      </c>
      <c r="F5" s="383">
        <v>42552</v>
      </c>
      <c r="G5" s="383">
        <v>42522</v>
      </c>
      <c r="H5" s="383">
        <v>42491</v>
      </c>
      <c r="I5" s="383">
        <v>42461</v>
      </c>
      <c r="J5" s="462">
        <v>42430</v>
      </c>
      <c r="K5" s="383">
        <v>42401</v>
      </c>
      <c r="L5" s="383">
        <v>42370</v>
      </c>
      <c r="M5" s="383">
        <v>42339</v>
      </c>
      <c r="N5" s="383">
        <v>42309</v>
      </c>
      <c r="O5" s="383">
        <v>42278</v>
      </c>
      <c r="Q5"/>
      <c r="R5"/>
    </row>
    <row r="6" spans="2:23">
      <c r="B6" s="459" t="s">
        <v>250</v>
      </c>
      <c r="C6" s="174">
        <f>SUM(D6:O6)</f>
        <v>-6088.93</v>
      </c>
      <c r="D6" s="174">
        <v>2124.16</v>
      </c>
      <c r="E6" s="174">
        <v>2143.58</v>
      </c>
      <c r="F6" s="174">
        <v>2367</v>
      </c>
      <c r="G6" s="174">
        <v>-462.51</v>
      </c>
      <c r="H6" s="174">
        <v>-3192.12</v>
      </c>
      <c r="I6" s="174">
        <v>-3497.74</v>
      </c>
      <c r="J6" s="174">
        <v>7291.84</v>
      </c>
      <c r="K6" s="174">
        <v>0</v>
      </c>
      <c r="L6" s="174">
        <v>0</v>
      </c>
      <c r="M6" s="174">
        <v>-3464.56</v>
      </c>
      <c r="N6" s="174">
        <v>-1602</v>
      </c>
      <c r="O6" s="174">
        <v>-7796.58</v>
      </c>
      <c r="Q6"/>
      <c r="R6"/>
    </row>
    <row r="7" spans="2:23">
      <c r="B7" s="460" t="s">
        <v>251</v>
      </c>
      <c r="C7" s="140">
        <f t="shared" ref="C7:C11" si="0">SUM(D7:O7)</f>
        <v>-121721.38</v>
      </c>
      <c r="D7" s="140">
        <v>37284.720000000001</v>
      </c>
      <c r="E7" s="140">
        <v>36887.71</v>
      </c>
      <c r="F7" s="140">
        <v>39797</v>
      </c>
      <c r="G7" s="140">
        <v>-7577.96</v>
      </c>
      <c r="H7" s="140">
        <v>-50149.05</v>
      </c>
      <c r="I7" s="140">
        <v>-53045</v>
      </c>
      <c r="J7" s="140">
        <v>105452.9</v>
      </c>
      <c r="K7" s="140">
        <v>0</v>
      </c>
      <c r="L7" s="140">
        <v>0</v>
      </c>
      <c r="M7" s="140">
        <v>-61143.06</v>
      </c>
      <c r="N7" s="140">
        <v>-28608.560000000001</v>
      </c>
      <c r="O7" s="140">
        <v>-140620.07999999999</v>
      </c>
      <c r="Q7"/>
      <c r="R7"/>
    </row>
    <row r="8" spans="2:23">
      <c r="B8" s="460" t="s">
        <v>252</v>
      </c>
      <c r="C8" s="140">
        <f t="shared" si="0"/>
        <v>-41558.600000000013</v>
      </c>
      <c r="D8" s="140">
        <v>13328.51</v>
      </c>
      <c r="E8" s="140">
        <v>13188.94</v>
      </c>
      <c r="F8" s="140">
        <v>14382.05</v>
      </c>
      <c r="G8" s="140">
        <v>-2719.73</v>
      </c>
      <c r="H8" s="140">
        <v>-17950.990000000002</v>
      </c>
      <c r="I8" s="140">
        <v>-19150.080000000002</v>
      </c>
      <c r="J8" s="140">
        <v>39161.85</v>
      </c>
      <c r="K8" s="140">
        <v>0</v>
      </c>
      <c r="L8" s="140">
        <v>0</v>
      </c>
      <c r="M8" s="140">
        <v>-21794.94</v>
      </c>
      <c r="N8" s="140">
        <v>-10351.98</v>
      </c>
      <c r="O8" s="140">
        <v>-49652.23</v>
      </c>
      <c r="Q8"/>
      <c r="R8"/>
    </row>
    <row r="9" spans="2:23">
      <c r="B9" s="460" t="s">
        <v>253</v>
      </c>
      <c r="C9" s="140">
        <f t="shared" si="0"/>
        <v>-120423.81000000001</v>
      </c>
      <c r="D9" s="140">
        <v>34139.910000000003</v>
      </c>
      <c r="E9" s="140">
        <v>38036.120000000003</v>
      </c>
      <c r="F9" s="140">
        <v>42367.87</v>
      </c>
      <c r="G9" s="140">
        <v>-8098.86</v>
      </c>
      <c r="H9" s="140">
        <v>-53212.37</v>
      </c>
      <c r="I9" s="140">
        <v>-57303.96</v>
      </c>
      <c r="J9" s="140">
        <v>147646.93</v>
      </c>
      <c r="K9" s="140">
        <v>0</v>
      </c>
      <c r="L9" s="140">
        <v>0</v>
      </c>
      <c r="M9" s="140">
        <v>-70890.73</v>
      </c>
      <c r="N9" s="140">
        <v>-34474.69</v>
      </c>
      <c r="O9" s="140">
        <v>-158634.03</v>
      </c>
      <c r="Q9"/>
      <c r="R9"/>
    </row>
    <row r="10" spans="2:23">
      <c r="B10" s="460" t="s">
        <v>254</v>
      </c>
      <c r="C10" s="140">
        <f t="shared" si="0"/>
        <v>-116644.03999999998</v>
      </c>
      <c r="D10" s="140">
        <v>41152.870000000003</v>
      </c>
      <c r="E10" s="140">
        <v>40806.36</v>
      </c>
      <c r="F10" s="140">
        <v>43913.73</v>
      </c>
      <c r="G10" s="140">
        <v>-8287.6200000000008</v>
      </c>
      <c r="H10" s="140">
        <v>-55573.19</v>
      </c>
      <c r="I10" s="140">
        <v>-58946.43</v>
      </c>
      <c r="J10" s="140">
        <v>117645.60999999999</v>
      </c>
      <c r="K10" s="140">
        <v>0</v>
      </c>
      <c r="L10" s="140">
        <v>0</v>
      </c>
      <c r="M10" s="140">
        <v>-63430.23</v>
      </c>
      <c r="N10" s="140">
        <v>-29666.560000000001</v>
      </c>
      <c r="O10" s="140">
        <v>-144258.57999999999</v>
      </c>
      <c r="Q10"/>
      <c r="R10"/>
    </row>
    <row r="11" spans="2:23">
      <c r="B11" s="461" t="s">
        <v>255</v>
      </c>
      <c r="C11" s="141">
        <f t="shared" si="0"/>
        <v>-299275.85000000003</v>
      </c>
      <c r="D11" s="141">
        <v>94752.69</v>
      </c>
      <c r="E11" s="141">
        <v>94385.72</v>
      </c>
      <c r="F11" s="141">
        <v>102075.58</v>
      </c>
      <c r="G11" s="141">
        <v>-19438.75</v>
      </c>
      <c r="H11" s="141">
        <v>-127915.94</v>
      </c>
      <c r="I11" s="141">
        <v>-136628.73000000001</v>
      </c>
      <c r="J11" s="141">
        <v>277668.08999999997</v>
      </c>
      <c r="K11" s="141">
        <v>0</v>
      </c>
      <c r="L11" s="141">
        <v>0</v>
      </c>
      <c r="M11" s="141">
        <v>-154348.57999999999</v>
      </c>
      <c r="N11" s="141">
        <v>-72390.33</v>
      </c>
      <c r="O11" s="141">
        <v>-357435.6</v>
      </c>
      <c r="Q11"/>
      <c r="R11"/>
    </row>
    <row r="12" spans="2:23">
      <c r="B12" s="173" t="s">
        <v>256</v>
      </c>
      <c r="C12" s="141">
        <f>SUM(C6:C11)</f>
        <v>-705712.6100000001</v>
      </c>
      <c r="D12" s="141">
        <f>SUM(D6:D11)</f>
        <v>222782.86000000002</v>
      </c>
      <c r="E12" s="141">
        <f t="shared" ref="E12:F12" si="1">SUM(E6:E11)</f>
        <v>225448.43</v>
      </c>
      <c r="F12" s="141">
        <f t="shared" si="1"/>
        <v>244903.23000000004</v>
      </c>
      <c r="G12" s="141">
        <f>SUM(G6:G11)</f>
        <v>-46585.43</v>
      </c>
      <c r="H12" s="141">
        <f t="shared" ref="H12:O12" si="2">SUM(H6:H11)</f>
        <v>-307993.66000000003</v>
      </c>
      <c r="I12" s="141">
        <f t="shared" si="2"/>
        <v>-328571.94</v>
      </c>
      <c r="J12" s="141">
        <f>SUM(J6:J11)</f>
        <v>694867.22</v>
      </c>
      <c r="K12" s="141">
        <f t="shared" si="2"/>
        <v>0</v>
      </c>
      <c r="L12" s="141">
        <f t="shared" si="2"/>
        <v>0</v>
      </c>
      <c r="M12" s="141">
        <f t="shared" si="2"/>
        <v>-375072.1</v>
      </c>
      <c r="N12" s="141">
        <f t="shared" si="2"/>
        <v>-177094.12</v>
      </c>
      <c r="O12" s="141">
        <f t="shared" si="2"/>
        <v>-858397.1</v>
      </c>
      <c r="Q12"/>
      <c r="R12"/>
    </row>
    <row r="13" spans="2:23"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2:23">
      <c r="C14" s="55">
        <f>'Report 2016'!J32</f>
        <v>-705712.61999999976</v>
      </c>
      <c r="D14" s="175" t="s">
        <v>310</v>
      </c>
      <c r="N14"/>
      <c r="O14"/>
      <c r="P14"/>
      <c r="Q14"/>
      <c r="R14"/>
      <c r="S14"/>
      <c r="T14"/>
      <c r="U14"/>
      <c r="V14"/>
      <c r="W14"/>
    </row>
    <row r="15" spans="2:23">
      <c r="C15" s="55">
        <f>+C12-C14</f>
        <v>9.9999996600672603E-3</v>
      </c>
      <c r="P15"/>
      <c r="Q15"/>
      <c r="R15"/>
      <c r="S15"/>
      <c r="T15"/>
      <c r="U15"/>
      <c r="V15"/>
      <c r="W15"/>
    </row>
    <row r="16" spans="2:23">
      <c r="B16" s="544" t="s">
        <v>241</v>
      </c>
      <c r="C16" s="544"/>
      <c r="D16" s="544"/>
      <c r="E16" s="545"/>
      <c r="F16" s="544"/>
      <c r="G16" s="544"/>
      <c r="H16" s="544"/>
      <c r="K16"/>
      <c r="O16"/>
      <c r="P16"/>
      <c r="Q16"/>
      <c r="R16"/>
      <c r="S16"/>
      <c r="T16"/>
      <c r="U16"/>
      <c r="V16"/>
      <c r="W16"/>
    </row>
    <row r="17" spans="2:23">
      <c r="B17" s="183"/>
      <c r="C17" s="183"/>
      <c r="D17" s="183"/>
      <c r="E17" s="143"/>
      <c r="F17" s="144"/>
      <c r="G17" s="145"/>
      <c r="H17" s="146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2:23">
      <c r="B18" s="147"/>
      <c r="C18" s="147"/>
      <c r="E18" s="148"/>
      <c r="F18" s="149" t="s">
        <v>242</v>
      </c>
      <c r="G18" s="149"/>
      <c r="H18" s="150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2:23">
      <c r="B19" s="147"/>
      <c r="C19" s="147" t="s">
        <v>19</v>
      </c>
      <c r="D19" s="147" t="s">
        <v>243</v>
      </c>
      <c r="E19" s="151" t="s">
        <v>244</v>
      </c>
      <c r="F19" s="152" t="s">
        <v>33</v>
      </c>
      <c r="G19" s="152" t="s">
        <v>34</v>
      </c>
      <c r="H19" s="153" t="s">
        <v>19</v>
      </c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>
      <c r="B20" s="147"/>
      <c r="C20" s="154"/>
      <c r="D20" s="154" t="s">
        <v>198</v>
      </c>
      <c r="E20" s="155" t="s">
        <v>245</v>
      </c>
      <c r="F20" s="156">
        <f ca="1">'Incent &amp; Related PR Tax - TY'!C11</f>
        <v>0.6744</v>
      </c>
      <c r="G20" s="156">
        <f ca="1">'Incent &amp; Related PR Tax - TY'!D11</f>
        <v>0.3256</v>
      </c>
      <c r="H20" s="157"/>
      <c r="K20"/>
      <c r="M20"/>
      <c r="N20"/>
      <c r="O20"/>
      <c r="P20"/>
      <c r="Q20"/>
      <c r="R20"/>
      <c r="S20"/>
      <c r="T20"/>
      <c r="U20"/>
      <c r="V20"/>
      <c r="W20"/>
    </row>
    <row r="21" spans="2:23">
      <c r="B21" s="158" t="s">
        <v>33</v>
      </c>
      <c r="C21" s="159">
        <f>SUM(C7:C9)</f>
        <v>-283703.79000000004</v>
      </c>
      <c r="D21" s="159"/>
      <c r="E21" s="160">
        <f>SUM(C21:D21)</f>
        <v>-283703.79000000004</v>
      </c>
      <c r="F21" s="161">
        <f ca="1">+E23*F20</f>
        <v>-201831.63324000002</v>
      </c>
      <c r="G21" s="161"/>
      <c r="H21" s="162">
        <f ca="1">SUM(E21:G21)</f>
        <v>-485535.42324000003</v>
      </c>
      <c r="K21"/>
      <c r="M21"/>
      <c r="N21"/>
      <c r="O21"/>
      <c r="P21"/>
      <c r="Q21"/>
      <c r="R21"/>
      <c r="S21"/>
      <c r="T21"/>
      <c r="U21"/>
      <c r="V21"/>
      <c r="W21"/>
    </row>
    <row r="22" spans="2:23">
      <c r="B22" s="158" t="s">
        <v>34</v>
      </c>
      <c r="C22" s="159">
        <f>C10</f>
        <v>-116644.03999999998</v>
      </c>
      <c r="D22" s="159"/>
      <c r="E22" s="160">
        <f>SUM(C22:D22)</f>
        <v>-116644.03999999998</v>
      </c>
      <c r="F22" s="161"/>
      <c r="G22" s="161">
        <f ca="1">+E23*G20</f>
        <v>-97444.21676000001</v>
      </c>
      <c r="H22" s="162">
        <f ca="1">SUM(E22:G22)</f>
        <v>-214088.25675999999</v>
      </c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2:23">
      <c r="B23" s="158" t="s">
        <v>52</v>
      </c>
      <c r="C23" s="159">
        <f>C11</f>
        <v>-299275.85000000003</v>
      </c>
      <c r="D23" s="159"/>
      <c r="E23" s="160">
        <f>SUM(C23:D23)</f>
        <v>-299275.85000000003</v>
      </c>
      <c r="F23" s="161">
        <f ca="1">-F21</f>
        <v>201831.63324000002</v>
      </c>
      <c r="G23" s="161">
        <f ca="1">-G22</f>
        <v>97444.21676000001</v>
      </c>
      <c r="H23" s="162">
        <f ca="1">SUM(E23:G23)</f>
        <v>0</v>
      </c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2:23">
      <c r="B24" s="158" t="s">
        <v>246</v>
      </c>
      <c r="C24" s="163">
        <f>SUM(C21:C23)</f>
        <v>-699623.68</v>
      </c>
      <c r="D24" s="163">
        <f>SUM(D21:D23)</f>
        <v>0</v>
      </c>
      <c r="E24" s="164">
        <f>SUM(C24:D24)</f>
        <v>-699623.68</v>
      </c>
      <c r="F24" s="163">
        <f ca="1">SUM(F21:F23)</f>
        <v>0</v>
      </c>
      <c r="G24" s="163">
        <f ca="1">SUM(G21:G23)</f>
        <v>0</v>
      </c>
      <c r="H24" s="165">
        <f ca="1">SUM(H21:H23)</f>
        <v>-699623.68</v>
      </c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2:23">
      <c r="B25" s="158" t="s">
        <v>247</v>
      </c>
      <c r="C25" s="159">
        <f>C6</f>
        <v>-6088.93</v>
      </c>
      <c r="D25" s="159">
        <f>-C6</f>
        <v>6088.93</v>
      </c>
      <c r="E25" s="160">
        <f>SUM(C25:D25)</f>
        <v>0</v>
      </c>
      <c r="F25" s="161"/>
      <c r="G25" s="161"/>
      <c r="H25" s="162">
        <f>SUM(E25:G25)</f>
        <v>0</v>
      </c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2:23" ht="15" thickBot="1">
      <c r="B26" s="158" t="s">
        <v>248</v>
      </c>
      <c r="C26" s="166">
        <f t="shared" ref="C26:H26" si="3">+C24+C25</f>
        <v>-705712.6100000001</v>
      </c>
      <c r="D26" s="166">
        <f t="shared" si="3"/>
        <v>6088.93</v>
      </c>
      <c r="E26" s="167">
        <f t="shared" si="3"/>
        <v>-699623.68</v>
      </c>
      <c r="F26" s="166">
        <f t="shared" ca="1" si="3"/>
        <v>0</v>
      </c>
      <c r="G26" s="166">
        <f t="shared" ca="1" si="3"/>
        <v>0</v>
      </c>
      <c r="H26" s="168">
        <f t="shared" ca="1" si="3"/>
        <v>-699623.68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2:23" ht="15" thickTop="1"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2:23">
      <c r="C28" s="240">
        <f>'Report 2016'!J21</f>
        <v>694867.22</v>
      </c>
      <c r="D28" s="46" t="s">
        <v>313</v>
      </c>
      <c r="E28" s="46"/>
      <c r="F28" s="46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2:23">
      <c r="C29" s="55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2:23"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2:23"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2:23"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1:23"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1:23"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1:23"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1:23"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1:23"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1:23"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1:23"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1:23"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1:23"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1:23">
      <c r="K42"/>
      <c r="L42"/>
      <c r="M42"/>
      <c r="N42"/>
      <c r="O42"/>
      <c r="P42"/>
      <c r="Q42"/>
      <c r="R42"/>
      <c r="S42"/>
      <c r="T42"/>
      <c r="U42"/>
      <c r="V42"/>
      <c r="W42"/>
    </row>
  </sheetData>
  <mergeCells count="2">
    <mergeCell ref="B2:G2"/>
    <mergeCell ref="B16:H16"/>
  </mergeCells>
  <pageMargins left="0.7" right="0.7" top="0.75" bottom="0.75" header="0.3" footer="0.3"/>
  <pageSetup scale="6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43"/>
  <sheetViews>
    <sheetView topLeftCell="A16" workbookViewId="0">
      <selection activeCell="E18" sqref="E18"/>
    </sheetView>
  </sheetViews>
  <sheetFormatPr defaultRowHeight="14.4"/>
  <cols>
    <col min="1" max="1" width="7" bestFit="1" customWidth="1"/>
    <col min="2" max="2" width="1.6640625" bestFit="1" customWidth="1"/>
    <col min="3" max="3" width="49.33203125" bestFit="1" customWidth="1"/>
    <col min="4" max="4" width="11.6640625" style="107" customWidth="1"/>
    <col min="5" max="7" width="14.5546875" bestFit="1" customWidth="1"/>
  </cols>
  <sheetData>
    <row r="1" spans="1:8">
      <c r="A1" s="106"/>
      <c r="B1" s="106"/>
      <c r="C1" s="106"/>
      <c r="E1" s="106"/>
      <c r="F1" s="106"/>
      <c r="G1" s="108"/>
      <c r="H1" s="106"/>
    </row>
    <row r="2" spans="1:8">
      <c r="A2" s="106"/>
      <c r="B2" s="106"/>
      <c r="C2" s="106"/>
      <c r="D2" s="109"/>
      <c r="E2" s="106"/>
      <c r="F2" s="106"/>
      <c r="G2" s="108"/>
      <c r="H2" s="106"/>
    </row>
    <row r="3" spans="1:8">
      <c r="A3" s="109" t="s">
        <v>179</v>
      </c>
      <c r="B3" s="109"/>
      <c r="C3" s="109"/>
      <c r="D3" s="109"/>
      <c r="E3" s="109"/>
      <c r="F3" s="109"/>
      <c r="G3" s="109"/>
      <c r="H3" s="106"/>
    </row>
    <row r="4" spans="1:8">
      <c r="A4" s="109"/>
      <c r="B4" s="109"/>
      <c r="C4" s="109"/>
      <c r="D4" s="109"/>
      <c r="E4" s="109"/>
      <c r="F4" s="109"/>
      <c r="G4" s="109"/>
      <c r="H4" s="106"/>
    </row>
    <row r="5" spans="1:8" s="175" customFormat="1">
      <c r="A5" s="109" t="s">
        <v>311</v>
      </c>
      <c r="B5" s="109"/>
      <c r="C5" s="109"/>
      <c r="D5" s="109"/>
      <c r="E5" s="109"/>
      <c r="F5" s="109"/>
      <c r="G5" s="109"/>
      <c r="H5" s="110"/>
    </row>
    <row r="6" spans="1:8">
      <c r="A6" s="109" t="s">
        <v>180</v>
      </c>
      <c r="B6" s="109"/>
      <c r="C6" s="109"/>
      <c r="D6" s="109"/>
      <c r="E6" s="109"/>
      <c r="F6" s="109"/>
      <c r="G6" s="109"/>
      <c r="H6" s="110"/>
    </row>
    <row r="7" spans="1:8">
      <c r="A7" s="110"/>
      <c r="B7" s="110"/>
      <c r="C7" s="111"/>
      <c r="D7" s="111"/>
      <c r="E7" s="110"/>
      <c r="F7" s="110"/>
      <c r="G7" s="110"/>
      <c r="H7" s="110"/>
    </row>
    <row r="8" spans="1:8">
      <c r="A8" s="112" t="s">
        <v>181</v>
      </c>
      <c r="B8" s="112"/>
      <c r="C8" s="112" t="s">
        <v>182</v>
      </c>
      <c r="D8" s="129"/>
      <c r="E8" s="112" t="s">
        <v>33</v>
      </c>
      <c r="F8" s="112" t="s">
        <v>34</v>
      </c>
      <c r="G8" s="112" t="s">
        <v>19</v>
      </c>
      <c r="H8" s="110"/>
    </row>
    <row r="9" spans="1:8">
      <c r="A9" s="110"/>
      <c r="B9" s="110"/>
      <c r="C9" s="110"/>
      <c r="D9" s="111"/>
      <c r="E9" s="110"/>
      <c r="F9" s="110"/>
      <c r="G9" s="110"/>
      <c r="H9" s="110"/>
    </row>
    <row r="10" spans="1:8">
      <c r="A10" s="113">
        <v>1</v>
      </c>
      <c r="B10" s="113" t="s">
        <v>183</v>
      </c>
      <c r="C10" s="114" t="s">
        <v>184</v>
      </c>
      <c r="D10" s="129"/>
      <c r="E10" s="115">
        <f ca="1">+'[3]3.04 &amp; 4.04 Lead'!E8</f>
        <v>1115041</v>
      </c>
      <c r="F10" s="115">
        <f ca="1">+'[3]3.04 &amp; 4.04 Lead'!F8</f>
        <v>803909</v>
      </c>
      <c r="G10" s="115">
        <f ca="1">SUM(E10:F10)</f>
        <v>1918950</v>
      </c>
      <c r="H10" s="110"/>
    </row>
    <row r="11" spans="1:8" ht="15" thickBot="1">
      <c r="A11" s="110"/>
      <c r="B11" s="111"/>
      <c r="C11" s="116" t="s">
        <v>185</v>
      </c>
      <c r="D11" s="129">
        <v>42643</v>
      </c>
      <c r="E11" s="132">
        <f ca="1">ROUND(+E10/G10,4)</f>
        <v>0.58109999999999995</v>
      </c>
      <c r="F11" s="132">
        <f ca="1">ROUND(+F10/G10,4)</f>
        <v>0.41889999999999999</v>
      </c>
      <c r="G11" s="117">
        <f ca="1">SUM(E11:F11)</f>
        <v>1</v>
      </c>
      <c r="H11" s="110"/>
    </row>
    <row r="12" spans="1:8" ht="15" thickTop="1">
      <c r="A12" s="111"/>
      <c r="B12" s="111"/>
      <c r="C12" s="110"/>
      <c r="D12" s="111"/>
      <c r="E12" s="110"/>
      <c r="F12" s="110"/>
      <c r="G12" s="110"/>
      <c r="H12" s="119"/>
    </row>
    <row r="13" spans="1:8">
      <c r="A13" s="113">
        <v>2</v>
      </c>
      <c r="B13" s="113" t="s">
        <v>183</v>
      </c>
      <c r="C13" s="114" t="s">
        <v>112</v>
      </c>
      <c r="D13" s="111"/>
      <c r="E13" s="115">
        <f ca="1">+'[3]3.04 &amp; 4.04 Lead'!E11</f>
        <v>755880</v>
      </c>
      <c r="F13" s="115">
        <f ca="1">+'[3]3.04 &amp; 4.04 Lead'!F11</f>
        <v>449176</v>
      </c>
      <c r="G13" s="118">
        <f ca="1">SUM(E13:F13)</f>
        <v>1205056</v>
      </c>
      <c r="H13" s="110"/>
    </row>
    <row r="14" spans="1:8" ht="15" thickBot="1">
      <c r="A14" s="110"/>
      <c r="B14" s="111"/>
      <c r="C14" s="116" t="s">
        <v>185</v>
      </c>
      <c r="D14" s="111"/>
      <c r="E14" s="132">
        <f ca="1">ROUND(+E13/G13,4)</f>
        <v>0.62729999999999997</v>
      </c>
      <c r="F14" s="132">
        <f ca="1">ROUND(+F13/G13,4)</f>
        <v>0.37269999999999998</v>
      </c>
      <c r="G14" s="117">
        <f ca="1">SUM(E14:F14)</f>
        <v>1</v>
      </c>
      <c r="H14" s="110"/>
    </row>
    <row r="15" spans="1:8" ht="15" thickTop="1">
      <c r="A15" s="111"/>
      <c r="B15" s="111"/>
      <c r="C15" s="110"/>
      <c r="E15" s="110"/>
      <c r="F15" s="110"/>
      <c r="G15" s="110"/>
      <c r="H15" s="110"/>
    </row>
    <row r="16" spans="1:8">
      <c r="A16" s="113">
        <v>3</v>
      </c>
      <c r="B16" s="113" t="s">
        <v>183</v>
      </c>
      <c r="C16" s="114" t="s">
        <v>113</v>
      </c>
      <c r="E16" s="110"/>
      <c r="F16" s="110"/>
      <c r="G16" s="110"/>
      <c r="H16" s="110"/>
    </row>
    <row r="17" spans="1:8">
      <c r="A17" s="111"/>
      <c r="B17" s="111"/>
      <c r="C17" s="120" t="s">
        <v>186</v>
      </c>
      <c r="D17" s="129">
        <f>D11</f>
        <v>42643</v>
      </c>
      <c r="E17" s="115">
        <f ca="1">+'[3]3.04 &amp; 4.04 Lead'!E15</f>
        <v>3525057125</v>
      </c>
      <c r="F17" s="115">
        <f ca="1">+'[3]3.04 &amp; 4.04 Lead'!F15</f>
        <v>3276390620</v>
      </c>
      <c r="G17" s="121">
        <f ca="1">SUM(E17:F17)</f>
        <v>6801447745</v>
      </c>
      <c r="H17" s="110"/>
    </row>
    <row r="18" spans="1:8">
      <c r="A18" s="111"/>
      <c r="B18" s="111"/>
      <c r="C18" s="120" t="s">
        <v>187</v>
      </c>
      <c r="D18" s="129">
        <f>D17</f>
        <v>42643</v>
      </c>
      <c r="E18" s="115">
        <f ca="1">+'[3]3.04 &amp; 4.04 Lead'!E16</f>
        <v>1389050214</v>
      </c>
      <c r="F18" s="115">
        <f ca="1">+'[3]3.04 &amp; 4.04 Lead'!F16</f>
        <v>0</v>
      </c>
      <c r="G18" s="122">
        <f ca="1">SUM(E18:F18)</f>
        <v>1389050214</v>
      </c>
      <c r="H18" s="110"/>
    </row>
    <row r="19" spans="1:8">
      <c r="A19" s="111"/>
      <c r="B19" s="111"/>
      <c r="C19" s="120" t="s">
        <v>188</v>
      </c>
      <c r="D19" s="129">
        <f>D18</f>
        <v>42643</v>
      </c>
      <c r="E19" s="115">
        <f ca="1">+'[3]3.04 &amp; 4.04 Lead'!E17</f>
        <v>219791580</v>
      </c>
      <c r="F19" s="115">
        <f ca="1">+'[3]3.04 &amp; 4.04 Lead'!F17</f>
        <v>32844304</v>
      </c>
      <c r="G19" s="122">
        <f ca="1">SUM(E19:F19)</f>
        <v>252635884</v>
      </c>
      <c r="H19" s="110"/>
    </row>
    <row r="20" spans="1:8">
      <c r="A20" s="111"/>
      <c r="B20" s="111"/>
      <c r="C20" s="120" t="s">
        <v>19</v>
      </c>
      <c r="D20" s="123"/>
      <c r="E20" s="124">
        <f ca="1">SUM(E17:E19)</f>
        <v>5133898919</v>
      </c>
      <c r="F20" s="124">
        <f ca="1">SUM(F17:F19)</f>
        <v>3309234924</v>
      </c>
      <c r="G20" s="124">
        <f ca="1">SUM(E20:F20)</f>
        <v>8443133843</v>
      </c>
      <c r="H20" s="110"/>
    </row>
    <row r="21" spans="1:8" ht="15" thickBot="1">
      <c r="A21" s="110"/>
      <c r="B21" s="111"/>
      <c r="C21" s="116" t="s">
        <v>185</v>
      </c>
      <c r="D21" s="111"/>
      <c r="E21" s="132">
        <f ca="1">ROUND(+E20/G20,4)</f>
        <v>0.60809999999999997</v>
      </c>
      <c r="F21" s="132">
        <f ca="1">ROUND(+F20/G20,4)</f>
        <v>0.39190000000000003</v>
      </c>
      <c r="G21" s="117">
        <f ca="1">SUM(E21:F21)</f>
        <v>1</v>
      </c>
      <c r="H21" s="110"/>
    </row>
    <row r="22" spans="1:8" ht="15" thickTop="1">
      <c r="A22" s="111"/>
      <c r="B22" s="111"/>
      <c r="C22" s="110"/>
      <c r="D22" s="111"/>
      <c r="E22" s="110"/>
      <c r="F22" s="110"/>
      <c r="G22" s="110"/>
      <c r="H22" s="110"/>
    </row>
    <row r="23" spans="1:8">
      <c r="A23" s="113">
        <v>4</v>
      </c>
      <c r="B23" s="113" t="s">
        <v>183</v>
      </c>
      <c r="C23" s="114" t="s">
        <v>114</v>
      </c>
      <c r="D23" s="111" t="s">
        <v>189</v>
      </c>
      <c r="E23" s="110"/>
      <c r="F23" s="110"/>
      <c r="G23" s="110"/>
      <c r="H23" s="110"/>
    </row>
    <row r="24" spans="1:8">
      <c r="A24" s="111"/>
      <c r="B24" s="111"/>
      <c r="C24" s="120" t="s">
        <v>190</v>
      </c>
      <c r="D24" s="129">
        <f>D19</f>
        <v>42643</v>
      </c>
      <c r="E24" s="115">
        <f ca="1">+'[3]3.04 &amp; 4.04 Lead'!E22</f>
        <v>1115041</v>
      </c>
      <c r="F24" s="115">
        <f ca="1">+'[3]3.04 &amp; 4.04 Lead'!F22</f>
        <v>803909</v>
      </c>
      <c r="G24" s="115">
        <f ca="1">SUM(E24:F24)</f>
        <v>1918950</v>
      </c>
      <c r="H24" s="110"/>
    </row>
    <row r="25" spans="1:8">
      <c r="A25" s="111"/>
      <c r="B25" s="111"/>
      <c r="C25" s="116" t="s">
        <v>191</v>
      </c>
      <c r="D25" s="111"/>
      <c r="E25" s="127">
        <f ca="1">+E24/G24</f>
        <v>0.58106829255582482</v>
      </c>
      <c r="F25" s="127">
        <f ca="1">+F24/G24</f>
        <v>0.41893170744417518</v>
      </c>
      <c r="G25" s="125">
        <f ca="1">SUM(E25:F25)</f>
        <v>1</v>
      </c>
      <c r="H25" s="110"/>
    </row>
    <row r="26" spans="1:8">
      <c r="A26" s="111"/>
      <c r="B26" s="111"/>
      <c r="C26" s="110"/>
      <c r="D26" s="111"/>
      <c r="E26" s="110"/>
      <c r="F26" s="110"/>
      <c r="G26" s="110"/>
      <c r="H26" s="110"/>
    </row>
    <row r="27" spans="1:8">
      <c r="A27" s="111"/>
      <c r="B27" s="111"/>
      <c r="C27" s="110" t="s">
        <v>192</v>
      </c>
      <c r="D27" s="129">
        <f>D24</f>
        <v>42643</v>
      </c>
      <c r="E27" s="115">
        <f ca="1">+'[3]3.04 &amp; 4.04 Lead'!E25</f>
        <v>50692855.399999999</v>
      </c>
      <c r="F27" s="115">
        <f ca="1">+'[3]3.04 &amp; 4.04 Lead'!F25</f>
        <v>24077925.619999997</v>
      </c>
      <c r="G27" s="126">
        <f ca="1">SUM(E27:F27)</f>
        <v>74770781.019999996</v>
      </c>
      <c r="H27" s="110"/>
    </row>
    <row r="28" spans="1:8">
      <c r="A28" s="111"/>
      <c r="B28" s="111"/>
      <c r="C28" s="116" t="s">
        <v>191</v>
      </c>
      <c r="D28" s="111"/>
      <c r="E28" s="127">
        <f ca="1">+E27/G27</f>
        <v>0.67797680736329968</v>
      </c>
      <c r="F28" s="127">
        <f ca="1">+F27/G27</f>
        <v>0.32202319263670037</v>
      </c>
      <c r="G28" s="125">
        <f ca="1">SUM(E28:F28)</f>
        <v>1</v>
      </c>
      <c r="H28" s="110"/>
    </row>
    <row r="29" spans="1:8">
      <c r="A29" s="111"/>
      <c r="B29" s="111"/>
      <c r="C29" s="110"/>
      <c r="D29" s="111"/>
      <c r="E29" s="110"/>
      <c r="F29" s="110"/>
      <c r="G29" s="110"/>
      <c r="H29" s="110"/>
    </row>
    <row r="30" spans="1:8">
      <c r="A30" s="111"/>
      <c r="B30" s="111"/>
      <c r="C30" s="110" t="s">
        <v>193</v>
      </c>
      <c r="D30" s="129">
        <f>D27</f>
        <v>42643</v>
      </c>
      <c r="E30" s="115">
        <f ca="1">+'[3]3.04 &amp; 4.04 Lead'!E28</f>
        <v>74663501.429999799</v>
      </c>
      <c r="F30" s="115">
        <f ca="1">+'[3]3.04 &amp; 4.04 Lead'!F28</f>
        <v>32511062.219999999</v>
      </c>
      <c r="G30" s="128">
        <f ca="1">SUM(E30:F30)</f>
        <v>107174563.6499998</v>
      </c>
      <c r="H30" s="110"/>
    </row>
    <row r="31" spans="1:8">
      <c r="A31" s="111"/>
      <c r="B31" s="111"/>
      <c r="C31" s="116" t="s">
        <v>191</v>
      </c>
      <c r="D31" s="129"/>
      <c r="E31" s="127">
        <f ca="1">+E30/G30</f>
        <v>0.69665318791339848</v>
      </c>
      <c r="F31" s="127">
        <f ca="1">+F30/G30</f>
        <v>0.30334681208660147</v>
      </c>
      <c r="G31" s="125">
        <f ca="1">SUM(E31:F31)</f>
        <v>1</v>
      </c>
      <c r="H31" s="110"/>
    </row>
    <row r="32" spans="1:8">
      <c r="A32" s="111"/>
      <c r="B32" s="111"/>
      <c r="C32" s="110"/>
      <c r="D32" s="111"/>
      <c r="E32" s="110"/>
      <c r="F32" s="110"/>
      <c r="G32" s="110"/>
      <c r="H32" s="110"/>
    </row>
    <row r="33" spans="1:8">
      <c r="A33" s="111"/>
      <c r="B33" s="111"/>
      <c r="C33" s="110" t="s">
        <v>194</v>
      </c>
      <c r="D33" s="129">
        <f>D30</f>
        <v>42643</v>
      </c>
      <c r="E33" s="115">
        <f ca="1">+'[3]3.04 &amp; 4.04 Lead'!E31</f>
        <v>5574577973.7149992</v>
      </c>
      <c r="F33" s="115">
        <f ca="1">+'[3]3.04 &amp; 4.04 Lead'!F31</f>
        <v>2044228678.2845836</v>
      </c>
      <c r="G33" s="115">
        <f ca="1">SUM(E33:F33)</f>
        <v>7618806651.9995823</v>
      </c>
      <c r="H33" s="110"/>
    </row>
    <row r="34" spans="1:8">
      <c r="A34" s="111"/>
      <c r="B34" s="111"/>
      <c r="C34" s="116" t="s">
        <v>191</v>
      </c>
      <c r="D34" s="111"/>
      <c r="E34" s="127">
        <f ca="1">+E33/G33</f>
        <v>0.73168650004419422</v>
      </c>
      <c r="F34" s="127">
        <f ca="1">+F33/G33</f>
        <v>0.26831349995580589</v>
      </c>
      <c r="G34" s="125">
        <f ca="1">SUM(E34:F34)</f>
        <v>1</v>
      </c>
      <c r="H34" s="110"/>
    </row>
    <row r="35" spans="1:8">
      <c r="A35" s="111"/>
      <c r="B35" s="110"/>
      <c r="C35" s="110"/>
      <c r="D35" s="111"/>
      <c r="E35" s="130"/>
      <c r="F35" s="130"/>
      <c r="G35" s="130"/>
      <c r="H35" s="110"/>
    </row>
    <row r="36" spans="1:8">
      <c r="A36" s="111"/>
      <c r="B36" s="110"/>
      <c r="C36" s="110" t="s">
        <v>195</v>
      </c>
      <c r="D36" s="111"/>
      <c r="E36" s="131">
        <f ca="1">+E34+E31+E28+E25</f>
        <v>2.6873847878767174</v>
      </c>
      <c r="F36" s="131">
        <f ca="1">+F34+F31+F28+F25</f>
        <v>1.3126152121232828</v>
      </c>
      <c r="G36" s="131">
        <f ca="1">+G34+G31+G28+G25</f>
        <v>4</v>
      </c>
      <c r="H36" s="110"/>
    </row>
    <row r="37" spans="1:8" ht="15" thickBot="1">
      <c r="A37" s="110"/>
      <c r="B37" s="110"/>
      <c r="C37" s="110" t="s">
        <v>185</v>
      </c>
      <c r="D37" s="111"/>
      <c r="E37" s="132">
        <f ca="1">ROUND(+E36/4,4)</f>
        <v>0.67179999999999995</v>
      </c>
      <c r="F37" s="132">
        <f ca="1">ROUND(+F36/4,4)</f>
        <v>0.32819999999999999</v>
      </c>
      <c r="G37" s="117">
        <f ca="1">+G36/4</f>
        <v>1</v>
      </c>
      <c r="H37" s="110"/>
    </row>
    <row r="38" spans="1:8" ht="15" thickTop="1">
      <c r="A38" s="110"/>
      <c r="B38" s="110"/>
      <c r="C38" s="110"/>
      <c r="D38" s="111"/>
      <c r="E38" s="110"/>
      <c r="F38" s="110"/>
      <c r="G38" s="110"/>
      <c r="H38" s="110"/>
    </row>
    <row r="39" spans="1:8">
      <c r="A39" s="113">
        <v>5</v>
      </c>
      <c r="B39" s="113" t="s">
        <v>183</v>
      </c>
      <c r="C39" s="114" t="s">
        <v>196</v>
      </c>
      <c r="D39" s="111"/>
      <c r="E39" s="110"/>
      <c r="F39" s="110"/>
      <c r="G39" s="110"/>
      <c r="H39" s="110"/>
    </row>
    <row r="40" spans="1:8">
      <c r="A40" s="110"/>
      <c r="B40" s="110"/>
      <c r="C40" s="116" t="s">
        <v>197</v>
      </c>
      <c r="D40" s="129">
        <f>D33</f>
        <v>42643</v>
      </c>
      <c r="E40" s="115">
        <f ca="1">+'[3]3.04 &amp; 4.04 Lead'!E38</f>
        <v>56256422.469999999</v>
      </c>
      <c r="F40" s="115">
        <f ca="1">+'[3]3.04 &amp; 4.04 Lead'!F38</f>
        <v>27160090.619999997</v>
      </c>
      <c r="G40" s="115">
        <f ca="1">SUM(E40:F40)</f>
        <v>83416513.090000004</v>
      </c>
      <c r="H40" s="110"/>
    </row>
    <row r="41" spans="1:8">
      <c r="A41" s="110"/>
      <c r="B41" s="110"/>
      <c r="C41" s="110" t="s">
        <v>19</v>
      </c>
      <c r="D41" s="111"/>
      <c r="E41" s="133">
        <f ca="1">SUM(E40:E40)</f>
        <v>56256422.469999999</v>
      </c>
      <c r="F41" s="133">
        <f ca="1">SUM(F40:F40)</f>
        <v>27160090.619999997</v>
      </c>
      <c r="G41" s="133">
        <f ca="1">SUM(G40:G40)</f>
        <v>83416513.090000004</v>
      </c>
      <c r="H41" s="110"/>
    </row>
    <row r="42" spans="1:8" ht="15" thickBot="1">
      <c r="A42" s="110"/>
      <c r="B42" s="110"/>
      <c r="C42" s="110" t="s">
        <v>185</v>
      </c>
      <c r="D42" s="111"/>
      <c r="E42" s="132">
        <f ca="1">ROUND(+E41/G41,4)</f>
        <v>0.6744</v>
      </c>
      <c r="F42" s="132">
        <f ca="1">ROUND(+F41/G41,4)</f>
        <v>0.3256</v>
      </c>
      <c r="G42" s="134">
        <f ca="1">SUM(E42:F42)</f>
        <v>1</v>
      </c>
      <c r="H42" s="110"/>
    </row>
    <row r="43" spans="1:8" ht="15" thickTop="1">
      <c r="A43" s="110"/>
      <c r="B43" s="110"/>
      <c r="C43" s="110"/>
      <c r="E43" s="110"/>
      <c r="F43" s="110"/>
      <c r="G43" s="110"/>
      <c r="H43" s="110"/>
    </row>
  </sheetData>
  <pageMargins left="0.7" right="0.7" top="0.75" bottom="0.75" header="0.3" footer="0.3"/>
  <pageSetup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/>
  <dimension ref="A2:H37"/>
  <sheetViews>
    <sheetView zoomScaleNormal="100" workbookViewId="0">
      <selection activeCell="G21" sqref="G21"/>
    </sheetView>
  </sheetViews>
  <sheetFormatPr defaultColWidth="9.109375" defaultRowHeight="14.4"/>
  <cols>
    <col min="1" max="1" width="2.5546875" style="46" customWidth="1"/>
    <col min="2" max="2" width="4.88671875" style="46" customWidth="1"/>
    <col min="3" max="3" width="37.44140625" style="46" customWidth="1"/>
    <col min="4" max="4" width="12.6640625" style="46" customWidth="1"/>
    <col min="5" max="5" width="5" style="46" customWidth="1"/>
    <col min="6" max="6" width="17.88671875" style="46" customWidth="1"/>
    <col min="7" max="7" width="37.44140625" style="46" bestFit="1" customWidth="1"/>
    <col min="8" max="8" width="15.44140625" style="46" bestFit="1" customWidth="1"/>
    <col min="9" max="16384" width="9.109375" style="46"/>
  </cols>
  <sheetData>
    <row r="2" spans="1:8">
      <c r="C2" s="463" t="s">
        <v>327</v>
      </c>
    </row>
    <row r="5" spans="1:8">
      <c r="B5" s="242" t="s">
        <v>57</v>
      </c>
      <c r="C5" s="175" t="s">
        <v>152</v>
      </c>
      <c r="D5" s="380">
        <v>1652853.1</v>
      </c>
      <c r="E5" s="381"/>
    </row>
    <row r="6" spans="1:8">
      <c r="A6" s="382"/>
      <c r="B6" s="242" t="s">
        <v>59</v>
      </c>
      <c r="C6" s="175" t="s">
        <v>153</v>
      </c>
      <c r="D6" s="380">
        <v>593759.35000000009</v>
      </c>
      <c r="E6" s="381"/>
      <c r="F6" s="242"/>
      <c r="G6" s="175"/>
      <c r="H6" s="380"/>
    </row>
    <row r="7" spans="1:8">
      <c r="A7" s="382"/>
      <c r="B7" s="242" t="s">
        <v>61</v>
      </c>
      <c r="C7" s="175" t="s">
        <v>154</v>
      </c>
      <c r="D7" s="380">
        <v>1404883.85</v>
      </c>
      <c r="E7" s="381"/>
      <c r="F7" s="242"/>
      <c r="G7" s="175"/>
      <c r="H7" s="380"/>
    </row>
    <row r="8" spans="1:8">
      <c r="A8" s="382"/>
      <c r="B8" s="242" t="s">
        <v>63</v>
      </c>
      <c r="C8" s="175" t="s">
        <v>155</v>
      </c>
      <c r="D8" s="380">
        <v>182643.33000000002</v>
      </c>
      <c r="E8" s="381"/>
      <c r="F8" s="242"/>
      <c r="G8" s="175"/>
      <c r="H8" s="380"/>
    </row>
    <row r="9" spans="1:8">
      <c r="A9" s="382"/>
      <c r="B9" s="242" t="s">
        <v>65</v>
      </c>
      <c r="C9" s="175" t="s">
        <v>156</v>
      </c>
      <c r="D9" s="380">
        <v>25497.53</v>
      </c>
      <c r="E9" s="381"/>
      <c r="F9" s="242"/>
      <c r="G9" s="175"/>
      <c r="H9" s="380"/>
    </row>
    <row r="10" spans="1:8">
      <c r="A10" s="382"/>
      <c r="B10" s="242" t="s">
        <v>67</v>
      </c>
      <c r="C10" s="175" t="s">
        <v>157</v>
      </c>
      <c r="D10" s="380">
        <v>18423.189999999999</v>
      </c>
      <c r="E10" s="381"/>
      <c r="F10" s="242"/>
      <c r="G10" s="175"/>
      <c r="H10" s="380"/>
    </row>
    <row r="11" spans="1:8">
      <c r="A11" s="382"/>
      <c r="B11" s="242" t="s">
        <v>69</v>
      </c>
      <c r="C11" s="175" t="s">
        <v>158</v>
      </c>
      <c r="D11" s="380">
        <v>299862.78000000003</v>
      </c>
      <c r="E11" s="381"/>
      <c r="F11" s="242"/>
      <c r="G11" s="175"/>
      <c r="H11" s="380"/>
    </row>
    <row r="12" spans="1:8">
      <c r="A12" s="382"/>
      <c r="B12" s="242" t="s">
        <v>71</v>
      </c>
      <c r="C12" s="175" t="s">
        <v>159</v>
      </c>
      <c r="D12" s="380">
        <v>423483.19999999995</v>
      </c>
      <c r="E12" s="381"/>
      <c r="F12" s="242"/>
      <c r="G12" s="175"/>
      <c r="H12" s="380"/>
    </row>
    <row r="13" spans="1:8">
      <c r="A13" s="382"/>
      <c r="B13" s="242" t="s">
        <v>73</v>
      </c>
      <c r="C13" s="175" t="s">
        <v>160</v>
      </c>
      <c r="D13" s="380">
        <v>167068.87</v>
      </c>
      <c r="E13" s="381"/>
      <c r="F13" s="242"/>
      <c r="G13" s="175"/>
      <c r="H13" s="380"/>
    </row>
    <row r="14" spans="1:8">
      <c r="A14" s="382"/>
      <c r="B14" s="242" t="s">
        <v>75</v>
      </c>
      <c r="C14" s="175" t="s">
        <v>161</v>
      </c>
      <c r="D14" s="380">
        <v>992020.08</v>
      </c>
      <c r="E14" s="381"/>
      <c r="F14" s="242"/>
      <c r="G14" s="175"/>
      <c r="H14" s="380"/>
    </row>
    <row r="15" spans="1:8">
      <c r="A15" s="382"/>
      <c r="B15" s="242" t="s">
        <v>77</v>
      </c>
      <c r="C15" s="175" t="s">
        <v>162</v>
      </c>
      <c r="D15" s="380">
        <v>750.3</v>
      </c>
      <c r="E15" s="381"/>
      <c r="F15" s="242"/>
      <c r="G15" s="175"/>
      <c r="H15" s="380"/>
    </row>
    <row r="16" spans="1:8">
      <c r="A16" s="382"/>
      <c r="B16" s="242" t="s">
        <v>79</v>
      </c>
      <c r="C16" s="175" t="s">
        <v>163</v>
      </c>
      <c r="D16" s="380">
        <v>8033.17</v>
      </c>
      <c r="E16" s="381"/>
      <c r="F16" s="242"/>
      <c r="G16" s="175"/>
      <c r="H16" s="380"/>
    </row>
    <row r="17" spans="1:8">
      <c r="A17" s="382"/>
      <c r="B17" s="242" t="s">
        <v>81</v>
      </c>
      <c r="C17" s="175" t="s">
        <v>164</v>
      </c>
      <c r="D17" s="380">
        <v>26518.97</v>
      </c>
      <c r="E17" s="381"/>
      <c r="F17" s="242"/>
      <c r="G17" s="175"/>
      <c r="H17" s="380"/>
    </row>
    <row r="18" spans="1:8">
      <c r="A18" s="382"/>
      <c r="B18" s="242" t="s">
        <v>83</v>
      </c>
      <c r="C18" s="175" t="s">
        <v>165</v>
      </c>
      <c r="D18" s="380">
        <v>46878.240000000005</v>
      </c>
      <c r="E18" s="381"/>
      <c r="F18" s="242"/>
      <c r="G18" s="175"/>
      <c r="H18" s="380"/>
    </row>
    <row r="19" spans="1:8">
      <c r="A19" s="382"/>
      <c r="B19" s="242" t="s">
        <v>85</v>
      </c>
      <c r="C19" s="175" t="s">
        <v>166</v>
      </c>
      <c r="D19" s="380">
        <v>1866443.8399999999</v>
      </c>
      <c r="E19" s="381"/>
      <c r="F19" s="175" t="s">
        <v>317</v>
      </c>
      <c r="H19" s="380">
        <v>9669854.0500000007</v>
      </c>
    </row>
    <row r="20" spans="1:8">
      <c r="A20" s="382"/>
      <c r="B20" s="242" t="s">
        <v>87</v>
      </c>
      <c r="C20" s="175" t="s">
        <v>167</v>
      </c>
      <c r="D20" s="380">
        <v>96740.74</v>
      </c>
      <c r="E20" s="381"/>
      <c r="F20" s="175" t="s">
        <v>318</v>
      </c>
      <c r="H20" s="380">
        <v>3129918.04</v>
      </c>
    </row>
    <row r="21" spans="1:8">
      <c r="A21" s="382"/>
      <c r="B21" s="242" t="s">
        <v>89</v>
      </c>
      <c r="C21" s="175" t="s">
        <v>168</v>
      </c>
      <c r="D21" s="380">
        <v>21681.4</v>
      </c>
      <c r="E21" s="381"/>
      <c r="F21" s="175" t="s">
        <v>319</v>
      </c>
      <c r="H21" s="380">
        <f>SUM(H19:H20)</f>
        <v>12799772.09</v>
      </c>
    </row>
    <row r="22" spans="1:8">
      <c r="A22" s="382"/>
      <c r="B22" s="242" t="s">
        <v>91</v>
      </c>
      <c r="C22" s="175" t="s">
        <v>177</v>
      </c>
      <c r="D22" s="380">
        <v>147.1</v>
      </c>
      <c r="E22" s="381"/>
      <c r="F22" s="242"/>
      <c r="G22" s="175"/>
      <c r="H22" s="380">
        <v>529819592</v>
      </c>
    </row>
    <row r="23" spans="1:8">
      <c r="A23" s="382"/>
      <c r="B23" s="242" t="s">
        <v>93</v>
      </c>
      <c r="C23" s="175" t="s">
        <v>169</v>
      </c>
      <c r="D23" s="380">
        <v>153055.67000000001</v>
      </c>
      <c r="E23" s="381"/>
      <c r="F23" s="242"/>
      <c r="G23" s="175"/>
      <c r="H23" s="380">
        <v>1285284642</v>
      </c>
    </row>
    <row r="24" spans="1:8">
      <c r="A24" s="382"/>
      <c r="B24" s="242" t="s">
        <v>178</v>
      </c>
      <c r="E24" s="381"/>
      <c r="F24" s="242"/>
    </row>
    <row r="25" spans="1:8">
      <c r="A25" s="382"/>
      <c r="B25" s="46" t="s">
        <v>94</v>
      </c>
      <c r="C25" s="175" t="s">
        <v>170</v>
      </c>
      <c r="D25" s="380">
        <v>20859.03</v>
      </c>
      <c r="E25" s="381"/>
      <c r="G25" s="175"/>
      <c r="H25" s="380"/>
    </row>
    <row r="26" spans="1:8">
      <c r="A26" s="382"/>
      <c r="B26" s="242" t="s">
        <v>96</v>
      </c>
      <c r="C26" s="175" t="s">
        <v>171</v>
      </c>
      <c r="D26" s="380">
        <v>451865.55</v>
      </c>
      <c r="E26" s="381"/>
      <c r="F26" s="242"/>
      <c r="G26" s="175"/>
      <c r="H26" s="380"/>
    </row>
    <row r="27" spans="1:8">
      <c r="A27" s="382"/>
      <c r="B27" s="242" t="s">
        <v>98</v>
      </c>
      <c r="C27" s="175" t="s">
        <v>172</v>
      </c>
      <c r="D27" s="380">
        <v>22592.76</v>
      </c>
      <c r="E27" s="381"/>
      <c r="F27" s="242"/>
      <c r="G27" s="175"/>
      <c r="H27" s="380"/>
    </row>
    <row r="28" spans="1:8">
      <c r="A28" s="382"/>
      <c r="B28" s="242" t="s">
        <v>258</v>
      </c>
      <c r="C28" s="175" t="s">
        <v>176</v>
      </c>
      <c r="D28" s="380">
        <v>32254.080000000002</v>
      </c>
      <c r="E28" s="381"/>
      <c r="F28" s="242"/>
      <c r="G28" s="175"/>
      <c r="H28" s="380"/>
    </row>
    <row r="29" spans="1:8">
      <c r="A29" s="382"/>
      <c r="B29" s="242" t="s">
        <v>103</v>
      </c>
      <c r="C29" s="175" t="s">
        <v>175</v>
      </c>
      <c r="D29" s="380">
        <v>2866617.0999999996</v>
      </c>
      <c r="E29" s="381"/>
      <c r="F29" s="242"/>
      <c r="G29" s="175"/>
      <c r="H29" s="380"/>
    </row>
    <row r="30" spans="1:8">
      <c r="A30" s="382"/>
      <c r="B30" s="72" t="s">
        <v>100</v>
      </c>
      <c r="C30" s="175" t="s">
        <v>173</v>
      </c>
      <c r="D30" s="380">
        <v>1271181.6499999999</v>
      </c>
      <c r="E30" s="381"/>
      <c r="F30" s="72"/>
      <c r="G30" s="175"/>
      <c r="H30" s="380"/>
    </row>
    <row r="31" spans="1:8">
      <c r="A31" s="382"/>
      <c r="B31" s="242" t="s">
        <v>101</v>
      </c>
      <c r="C31" s="175" t="s">
        <v>174</v>
      </c>
      <c r="D31" s="380">
        <v>153657.21</v>
      </c>
      <c r="F31" s="242"/>
      <c r="G31" s="175"/>
      <c r="H31" s="380"/>
    </row>
    <row r="32" spans="1:8">
      <c r="A32" s="382"/>
      <c r="B32" s="242"/>
      <c r="C32" s="46" t="s">
        <v>328</v>
      </c>
      <c r="D32" s="380">
        <f>SUM(D5:D31)</f>
        <v>12799772.090000002</v>
      </c>
      <c r="H32" s="380"/>
    </row>
    <row r="33" spans="1:6">
      <c r="A33" s="382"/>
      <c r="C33" s="380"/>
    </row>
    <row r="34" spans="1:6">
      <c r="A34" s="382"/>
      <c r="B34" s="242"/>
      <c r="C34" s="380"/>
      <c r="D34" s="380"/>
      <c r="E34" s="381"/>
    </row>
    <row r="35" spans="1:6">
      <c r="B35" s="72"/>
      <c r="C35" s="380"/>
      <c r="D35" s="380"/>
      <c r="E35" s="381"/>
    </row>
    <row r="36" spans="1:6">
      <c r="B36" s="242"/>
      <c r="C36" s="380"/>
      <c r="D36" s="380"/>
      <c r="E36" s="381"/>
    </row>
    <row r="37" spans="1:6">
      <c r="C37" s="380"/>
      <c r="F37" s="175"/>
    </row>
  </sheetData>
  <pageMargins left="0.95" right="0.7" top="0.75" bottom="0.75" header="0.3" footer="0.3"/>
  <pageSetup orientation="portrait" r:id="rId1"/>
  <colBreaks count="1" manualBreakCount="1">
    <brk id="5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F52"/>
  <sheetViews>
    <sheetView topLeftCell="A25" workbookViewId="0">
      <selection activeCell="G46" sqref="G46"/>
    </sheetView>
  </sheetViews>
  <sheetFormatPr defaultRowHeight="14.4"/>
  <cols>
    <col min="1" max="1" width="33.44140625" customWidth="1"/>
    <col min="2" max="2" width="36.109375" customWidth="1"/>
    <col min="3" max="3" width="14" style="46" bestFit="1" customWidth="1"/>
    <col min="4" max="4" width="17.5546875" style="46" bestFit="1" customWidth="1"/>
    <col min="5" max="5" width="11.33203125" style="46" bestFit="1" customWidth="1"/>
    <col min="6" max="6" width="18.109375" style="46" bestFit="1" customWidth="1"/>
  </cols>
  <sheetData>
    <row r="1" spans="1:5">
      <c r="A1" s="544" t="s">
        <v>48</v>
      </c>
      <c r="B1" s="544"/>
      <c r="C1" s="544"/>
      <c r="D1" s="544"/>
      <c r="E1" s="544"/>
    </row>
    <row r="2" spans="1:5">
      <c r="A2" s="80"/>
      <c r="B2" s="81" t="s">
        <v>324</v>
      </c>
      <c r="C2" s="377"/>
      <c r="D2" s="378" t="s">
        <v>49</v>
      </c>
      <c r="E2" s="377"/>
    </row>
    <row r="3" spans="1:5">
      <c r="A3" s="82"/>
      <c r="B3" s="83" t="s">
        <v>50</v>
      </c>
      <c r="C3" s="84" t="s">
        <v>51</v>
      </c>
      <c r="D3" s="378" t="s">
        <v>52</v>
      </c>
      <c r="E3" s="84"/>
    </row>
    <row r="4" spans="1:5">
      <c r="A4" s="85" t="s">
        <v>53</v>
      </c>
      <c r="B4" s="86" t="s">
        <v>54</v>
      </c>
      <c r="C4" s="87" t="s">
        <v>48</v>
      </c>
      <c r="D4" s="379" t="s">
        <v>55</v>
      </c>
      <c r="E4" s="87"/>
    </row>
    <row r="5" spans="1:5">
      <c r="A5" t="s">
        <v>56</v>
      </c>
      <c r="B5" s="81" t="s">
        <v>57</v>
      </c>
      <c r="C5" s="88">
        <f>VLOOKUP(B5,'Payroll Taxes DL'!$B$5:$D$32,3,FALSE)</f>
        <v>1652853.1</v>
      </c>
      <c r="D5" s="88"/>
      <c r="E5" s="88">
        <f t="shared" ref="E5:E33" si="0">SUM(C5:D5)</f>
        <v>1652853.1</v>
      </c>
    </row>
    <row r="6" spans="1:5">
      <c r="A6" t="s">
        <v>58</v>
      </c>
      <c r="B6" s="81" t="s">
        <v>59</v>
      </c>
      <c r="C6" s="88">
        <f>VLOOKUP(B6,'Payroll Taxes DL'!$B$5:$D$32,3,FALSE)</f>
        <v>593759.35000000009</v>
      </c>
      <c r="D6" s="88"/>
      <c r="E6" s="88">
        <f t="shared" si="0"/>
        <v>593759.35000000009</v>
      </c>
    </row>
    <row r="7" spans="1:5">
      <c r="A7" t="s">
        <v>60</v>
      </c>
      <c r="B7" s="81" t="s">
        <v>61</v>
      </c>
      <c r="C7" s="88">
        <f>VLOOKUP(B7,'Payroll Taxes DL'!$B$5:$D$32,3,FALSE)</f>
        <v>1404883.85</v>
      </c>
      <c r="D7" s="88"/>
      <c r="E7" s="88">
        <f t="shared" si="0"/>
        <v>1404883.85</v>
      </c>
    </row>
    <row r="8" spans="1:5">
      <c r="A8" t="s">
        <v>62</v>
      </c>
      <c r="B8" s="81" t="s">
        <v>63</v>
      </c>
      <c r="C8" s="88">
        <f>VLOOKUP(B8,'Payroll Taxes DL'!$B$5:$D$32,3,FALSE)</f>
        <v>182643.33000000002</v>
      </c>
      <c r="D8" s="88">
        <f ca="1">C28*C50</f>
        <v>853979.83246999991</v>
      </c>
      <c r="E8" s="88">
        <f t="shared" ca="1" si="0"/>
        <v>1036623.1624699999</v>
      </c>
    </row>
    <row r="9" spans="1:5">
      <c r="A9" t="s">
        <v>64</v>
      </c>
      <c r="B9" s="81" t="s">
        <v>65</v>
      </c>
      <c r="C9" s="88">
        <f>VLOOKUP(B9,'Payroll Taxes DL'!$B$5:$D$32,3,FALSE)</f>
        <v>25497.53</v>
      </c>
      <c r="D9" s="33">
        <f ca="1">C29*$C$50</f>
        <v>103226.91367799998</v>
      </c>
      <c r="E9" s="88">
        <f t="shared" ca="1" si="0"/>
        <v>128724.44367799998</v>
      </c>
    </row>
    <row r="10" spans="1:5">
      <c r="A10" t="s">
        <v>66</v>
      </c>
      <c r="B10" s="81" t="s">
        <v>67</v>
      </c>
      <c r="C10" s="88">
        <f>VLOOKUP(B10,'Payroll Taxes DL'!$B$5:$D$32,3,FALSE)</f>
        <v>18423.189999999999</v>
      </c>
      <c r="D10" s="88"/>
      <c r="E10" s="88">
        <f t="shared" si="0"/>
        <v>18423.189999999999</v>
      </c>
    </row>
    <row r="11" spans="1:5">
      <c r="A11" t="s">
        <v>68</v>
      </c>
      <c r="B11" s="81" t="s">
        <v>69</v>
      </c>
      <c r="C11" s="88">
        <f>VLOOKUP(B11,'Payroll Taxes DL'!$B$5:$D$32,3,FALSE)</f>
        <v>299862.78000000003</v>
      </c>
      <c r="D11" s="88">
        <f ca="1">C30*C50</f>
        <v>1925793.3677799995</v>
      </c>
      <c r="E11" s="88">
        <f t="shared" ca="1" si="0"/>
        <v>2225656.1477799993</v>
      </c>
    </row>
    <row r="12" spans="1:5">
      <c r="A12" t="s">
        <v>70</v>
      </c>
      <c r="B12" s="81" t="s">
        <v>71</v>
      </c>
      <c r="C12" s="88">
        <f>VLOOKUP(B12,'Payroll Taxes DL'!$B$5:$D$32,3,FALSE)</f>
        <v>423483.19999999995</v>
      </c>
      <c r="D12" s="88"/>
      <c r="E12" s="88">
        <f t="shared" si="0"/>
        <v>423483.19999999995</v>
      </c>
    </row>
    <row r="13" spans="1:5">
      <c r="A13" t="s">
        <v>72</v>
      </c>
      <c r="B13" s="81" t="s">
        <v>73</v>
      </c>
      <c r="C13" s="88">
        <f>VLOOKUP(B13,'Payroll Taxes DL'!$B$5:$D$32,3,FALSE)</f>
        <v>167068.87</v>
      </c>
      <c r="D13" s="88"/>
      <c r="E13" s="88">
        <f t="shared" si="0"/>
        <v>167068.87</v>
      </c>
    </row>
    <row r="14" spans="1:5">
      <c r="A14" t="s">
        <v>74</v>
      </c>
      <c r="B14" s="81" t="s">
        <v>75</v>
      </c>
      <c r="C14" s="88">
        <f>VLOOKUP(B14,'Payroll Taxes DL'!$B$5:$D$32,3,FALSE)</f>
        <v>992020.08</v>
      </c>
      <c r="D14" s="88"/>
      <c r="E14" s="88">
        <f t="shared" si="0"/>
        <v>992020.08</v>
      </c>
    </row>
    <row r="15" spans="1:5">
      <c r="A15" t="s">
        <v>76</v>
      </c>
      <c r="B15" s="81" t="s">
        <v>77</v>
      </c>
      <c r="C15" s="88">
        <f>VLOOKUP(B15,'Payroll Taxes DL'!$B$5:$D$32,3,FALSE)</f>
        <v>750.3</v>
      </c>
      <c r="D15" s="88">
        <f ca="1">C31*C50</f>
        <v>21668.290944</v>
      </c>
      <c r="E15" s="88">
        <f t="shared" ca="1" si="0"/>
        <v>22418.590944</v>
      </c>
    </row>
    <row r="16" spans="1:5">
      <c r="A16" t="s">
        <v>78</v>
      </c>
      <c r="B16" s="81" t="s">
        <v>79</v>
      </c>
      <c r="C16" s="88">
        <f>VLOOKUP(B16,'Payroll Taxes DL'!$B$5:$D$32,3,FALSE)</f>
        <v>8033.17</v>
      </c>
      <c r="D16" s="88"/>
      <c r="E16" s="88">
        <f t="shared" si="0"/>
        <v>8033.17</v>
      </c>
    </row>
    <row r="17" spans="1:5">
      <c r="A17" t="s">
        <v>80</v>
      </c>
      <c r="B17" s="81" t="s">
        <v>81</v>
      </c>
      <c r="C17" s="88">
        <f>VLOOKUP(B17,'Payroll Taxes DL'!$B$5:$D$32,3,FALSE)</f>
        <v>26518.97</v>
      </c>
      <c r="D17" s="88"/>
      <c r="E17" s="88">
        <f t="shared" si="0"/>
        <v>26518.97</v>
      </c>
    </row>
    <row r="18" spans="1:5">
      <c r="A18" t="s">
        <v>82</v>
      </c>
      <c r="B18" s="81" t="s">
        <v>83</v>
      </c>
      <c r="C18" s="88">
        <f>VLOOKUP(B18,'Payroll Taxes DL'!$B$5:$D$32,3,FALSE)</f>
        <v>46878.240000000005</v>
      </c>
      <c r="D18" s="88"/>
      <c r="E18" s="88">
        <f t="shared" si="0"/>
        <v>46878.240000000005</v>
      </c>
    </row>
    <row r="19" spans="1:5">
      <c r="A19" t="s">
        <v>84</v>
      </c>
      <c r="B19" s="81" t="s">
        <v>85</v>
      </c>
      <c r="C19" s="88">
        <f>VLOOKUP(B19,'Payroll Taxes DL'!$B$5:$D$32,3,FALSE)</f>
        <v>1866443.8399999999</v>
      </c>
      <c r="D19" s="88"/>
      <c r="E19" s="88">
        <f t="shared" si="0"/>
        <v>1866443.8399999999</v>
      </c>
    </row>
    <row r="20" spans="1:5">
      <c r="A20" t="s">
        <v>86</v>
      </c>
      <c r="B20" s="81" t="s">
        <v>87</v>
      </c>
      <c r="C20" s="88">
        <f>VLOOKUP(B20,'Payroll Taxes DL'!$B$5:$D$32,3,FALSE)</f>
        <v>96740.74</v>
      </c>
      <c r="D20" s="88"/>
      <c r="E20" s="88">
        <f t="shared" si="0"/>
        <v>96740.74</v>
      </c>
    </row>
    <row r="21" spans="1:5">
      <c r="A21" t="s">
        <v>88</v>
      </c>
      <c r="B21" s="81" t="s">
        <v>89</v>
      </c>
      <c r="C21" s="88">
        <f>VLOOKUP(B21,'Payroll Taxes DL'!$B$5:$D$32,3,FALSE)</f>
        <v>21681.4</v>
      </c>
      <c r="D21" s="88">
        <f ca="1">C28*D50</f>
        <v>417201.81752999994</v>
      </c>
      <c r="E21" s="88">
        <f t="shared" ca="1" si="0"/>
        <v>438883.21752999997</v>
      </c>
    </row>
    <row r="22" spans="1:5">
      <c r="A22" t="s">
        <v>90</v>
      </c>
      <c r="B22" s="81" t="s">
        <v>91</v>
      </c>
      <c r="C22" s="88">
        <f>VLOOKUP(B22,'Payroll Taxes DL'!$B$5:$D$32,3,FALSE)</f>
        <v>147.1</v>
      </c>
      <c r="D22" s="33">
        <f ca="1">C29*D50</f>
        <v>50430.296321999995</v>
      </c>
      <c r="E22" s="88">
        <f t="shared" ca="1" si="0"/>
        <v>50577.396321999993</v>
      </c>
    </row>
    <row r="23" spans="1:5">
      <c r="A23" t="s">
        <v>92</v>
      </c>
      <c r="B23" s="242" t="s">
        <v>93</v>
      </c>
      <c r="C23" s="88">
        <f>VLOOKUP(B23,'Payroll Taxes DL'!$B$5:$D$32,3,FALSE)</f>
        <v>153055.67000000001</v>
      </c>
      <c r="D23" s="88">
        <f ca="1">C30*D50</f>
        <v>940823.73221999989</v>
      </c>
      <c r="E23" s="88">
        <f t="shared" ca="1" si="0"/>
        <v>1093879.4022199998</v>
      </c>
    </row>
    <row r="24" spans="1:5">
      <c r="A24" s="175" t="s">
        <v>277</v>
      </c>
      <c r="B24" s="242" t="s">
        <v>178</v>
      </c>
      <c r="C24" s="88">
        <f>VLOOKUP(B24,'Payroll Taxes DL'!$B$5:$D$32,3,FALSE)</f>
        <v>0</v>
      </c>
      <c r="D24" s="88"/>
      <c r="E24" s="88">
        <f t="shared" si="0"/>
        <v>0</v>
      </c>
    </row>
    <row r="25" spans="1:5">
      <c r="A25" t="s">
        <v>278</v>
      </c>
      <c r="B25" s="46" t="s">
        <v>94</v>
      </c>
      <c r="C25" s="88">
        <f>VLOOKUP(B25,'Payroll Taxes DL'!$B$5:$D$32,3,FALSE)</f>
        <v>20859.03</v>
      </c>
      <c r="D25" s="88"/>
      <c r="E25" s="88">
        <f t="shared" si="0"/>
        <v>20859.03</v>
      </c>
    </row>
    <row r="26" spans="1:5">
      <c r="A26" t="s">
        <v>95</v>
      </c>
      <c r="B26" s="242" t="s">
        <v>96</v>
      </c>
      <c r="C26" s="88">
        <f>VLOOKUP(B26,'Payroll Taxes DL'!$B$5:$D$32,3,FALSE)</f>
        <v>451865.55</v>
      </c>
      <c r="D26" s="88"/>
      <c r="E26" s="88">
        <f t="shared" si="0"/>
        <v>451865.55</v>
      </c>
    </row>
    <row r="27" spans="1:5">
      <c r="A27" t="s">
        <v>97</v>
      </c>
      <c r="B27" s="242" t="s">
        <v>98</v>
      </c>
      <c r="C27" s="88">
        <f>VLOOKUP(B27,'Payroll Taxes DL'!$B$5:$D$32,3,FALSE)</f>
        <v>22592.76</v>
      </c>
      <c r="D27" s="88">
        <f ca="1">+C31*D50</f>
        <v>10585.789056</v>
      </c>
      <c r="E27" s="88">
        <f t="shared" ca="1" si="0"/>
        <v>33178.549055999996</v>
      </c>
    </row>
    <row r="28" spans="1:5">
      <c r="A28" t="s">
        <v>99</v>
      </c>
      <c r="B28" s="242" t="s">
        <v>100</v>
      </c>
      <c r="C28" s="88">
        <f>VLOOKUP(B28,'Payroll Taxes DL'!$B$5:$D$32,3,FALSE)</f>
        <v>1271181.6499999999</v>
      </c>
      <c r="D28" s="88">
        <f t="shared" ref="D28:D33" si="1">-C28</f>
        <v>-1271181.6499999999</v>
      </c>
      <c r="E28" s="88">
        <f t="shared" si="0"/>
        <v>0</v>
      </c>
    </row>
    <row r="29" spans="1:5">
      <c r="A29" s="175" t="s">
        <v>314</v>
      </c>
      <c r="B29" s="242" t="s">
        <v>101</v>
      </c>
      <c r="C29" s="88">
        <f>VLOOKUP(B29,'Payroll Taxes DL'!$B$5:$D$32,3,FALSE)</f>
        <v>153657.21</v>
      </c>
      <c r="D29" s="88">
        <f t="shared" si="1"/>
        <v>-153657.21</v>
      </c>
      <c r="E29" s="88">
        <f t="shared" si="0"/>
        <v>0</v>
      </c>
    </row>
    <row r="30" spans="1:5">
      <c r="A30" t="s">
        <v>102</v>
      </c>
      <c r="B30" s="81" t="s">
        <v>103</v>
      </c>
      <c r="C30" s="88">
        <f>VLOOKUP(B30,'Payroll Taxes DL'!$B$5:$D$32,3,FALSE)</f>
        <v>2866617.0999999996</v>
      </c>
      <c r="D30" s="88">
        <f t="shared" si="1"/>
        <v>-2866617.0999999996</v>
      </c>
      <c r="E30" s="88">
        <f t="shared" si="0"/>
        <v>0</v>
      </c>
    </row>
    <row r="31" spans="1:5">
      <c r="A31" s="175" t="s">
        <v>257</v>
      </c>
      <c r="B31" s="81" t="s">
        <v>258</v>
      </c>
      <c r="C31" s="88">
        <f>VLOOKUP(B31,'Payroll Taxes DL'!$B$5:$D$32,3,FALSE)</f>
        <v>32254.080000000002</v>
      </c>
      <c r="D31" s="88">
        <f t="shared" si="1"/>
        <v>-32254.080000000002</v>
      </c>
      <c r="E31" s="88">
        <f t="shared" si="0"/>
        <v>0</v>
      </c>
    </row>
    <row r="32" spans="1:5">
      <c r="B32" s="81"/>
      <c r="C32" s="88"/>
      <c r="D32" s="88">
        <f t="shared" si="1"/>
        <v>0</v>
      </c>
      <c r="E32" s="88">
        <f t="shared" si="0"/>
        <v>0</v>
      </c>
    </row>
    <row r="33" spans="1:5">
      <c r="B33" s="81"/>
      <c r="C33" s="89"/>
      <c r="D33" s="89">
        <f t="shared" si="1"/>
        <v>0</v>
      </c>
      <c r="E33" s="89">
        <f t="shared" si="0"/>
        <v>0</v>
      </c>
    </row>
    <row r="34" spans="1:5">
      <c r="A34" t="s">
        <v>19</v>
      </c>
      <c r="B34" s="81"/>
      <c r="C34" s="90">
        <f>SUM(C5:C33)</f>
        <v>12799772.090000002</v>
      </c>
      <c r="D34" s="90">
        <f ca="1">SUM(D5:D33)</f>
        <v>5.3842086344957352E-10</v>
      </c>
      <c r="E34" s="88">
        <f ca="1">SUM(E5:E33)</f>
        <v>12799772.09</v>
      </c>
    </row>
    <row r="35" spans="1:5">
      <c r="B35" s="244" t="s">
        <v>276</v>
      </c>
      <c r="C35" s="243">
        <f>'Payroll Taxes DL'!H32</f>
        <v>0</v>
      </c>
      <c r="D35" s="90"/>
      <c r="E35" s="90"/>
    </row>
    <row r="36" spans="1:5">
      <c r="B36" s="81"/>
      <c r="C36" s="90" t="s">
        <v>104</v>
      </c>
      <c r="D36" s="90" t="s">
        <v>34</v>
      </c>
      <c r="E36" s="377" t="s">
        <v>19</v>
      </c>
    </row>
    <row r="37" spans="1:5">
      <c r="A37" s="91" t="s">
        <v>105</v>
      </c>
      <c r="B37" s="81"/>
      <c r="C37" s="88">
        <f ca="1">SUM(E5:E15)</f>
        <v>8665913.9848720003</v>
      </c>
      <c r="D37" s="88">
        <f ca="1">SUM(E16:E27)</f>
        <v>4133858.1051279991</v>
      </c>
      <c r="E37" s="88">
        <f ca="1">SUM(C37:D37)</f>
        <v>12799772.09</v>
      </c>
    </row>
    <row r="38" spans="1:5">
      <c r="A38" t="s">
        <v>106</v>
      </c>
      <c r="B38" s="81"/>
      <c r="C38" s="89">
        <f ca="1">-C43</f>
        <v>-462245.76916034456</v>
      </c>
      <c r="D38" s="89">
        <f ca="1">-D43</f>
        <v>-220502.81398365862</v>
      </c>
      <c r="E38" s="89">
        <f ca="1">-E43</f>
        <v>-682748.58314400318</v>
      </c>
    </row>
    <row r="39" spans="1:5">
      <c r="A39" t="s">
        <v>107</v>
      </c>
      <c r="B39" s="81"/>
      <c r="C39" s="88">
        <f ca="1">SUM(C37:C38)</f>
        <v>8203668.215711656</v>
      </c>
      <c r="D39" s="88">
        <f ca="1">SUM(D37:D38)</f>
        <v>3913355.2911443403</v>
      </c>
      <c r="E39" s="88">
        <f ca="1">SUM(E37:E38)</f>
        <v>12117023.506855996</v>
      </c>
    </row>
    <row r="40" spans="1:5">
      <c r="B40" s="81"/>
      <c r="C40" s="90"/>
      <c r="D40" s="90"/>
      <c r="E40" s="90"/>
    </row>
    <row r="41" spans="1:5">
      <c r="A41" t="s">
        <v>105</v>
      </c>
      <c r="B41" s="81"/>
      <c r="C41" s="88">
        <f ca="1">C37</f>
        <v>8665913.9848720003</v>
      </c>
      <c r="D41" s="88">
        <f ca="1">D37</f>
        <v>4133858.1051279991</v>
      </c>
      <c r="E41" s="88">
        <f ca="1">E37</f>
        <v>12799772.09</v>
      </c>
    </row>
    <row r="42" spans="1:5">
      <c r="A42" t="s">
        <v>108</v>
      </c>
      <c r="B42" s="81"/>
      <c r="C42" s="464">
        <f>+'Incentive Alloc'!B38</f>
        <v>5.3340682813986198E-2</v>
      </c>
      <c r="D42" s="465">
        <f>C42</f>
        <v>5.3340682813986198E-2</v>
      </c>
      <c r="E42" s="465">
        <f>D42</f>
        <v>5.3340682813986198E-2</v>
      </c>
    </row>
    <row r="43" spans="1:5">
      <c r="A43" t="s">
        <v>109</v>
      </c>
      <c r="B43" s="81"/>
      <c r="C43" s="88">
        <f ca="1">C41*C42</f>
        <v>462245.76916034456</v>
      </c>
      <c r="D43" s="88">
        <f ca="1">D41*D42</f>
        <v>220502.81398365862</v>
      </c>
      <c r="E43" s="88">
        <f ca="1">SUM(C43:D43)</f>
        <v>682748.58314400318</v>
      </c>
    </row>
    <row r="44" spans="1:5">
      <c r="B44" s="81"/>
      <c r="C44" s="90"/>
      <c r="D44" s="90"/>
      <c r="E44" s="90"/>
    </row>
    <row r="45" spans="1:5">
      <c r="B45" s="81"/>
      <c r="C45" s="377"/>
      <c r="D45" s="377"/>
      <c r="E45" s="377"/>
    </row>
    <row r="46" spans="1:5">
      <c r="A46" s="92" t="s">
        <v>110</v>
      </c>
      <c r="B46" s="93"/>
      <c r="C46" s="94" t="s">
        <v>33</v>
      </c>
      <c r="D46" s="94" t="s">
        <v>34</v>
      </c>
      <c r="E46" s="94"/>
    </row>
    <row r="47" spans="1:5">
      <c r="A47" s="95">
        <v>1</v>
      </c>
      <c r="B47" s="96" t="s">
        <v>111</v>
      </c>
      <c r="C47" s="97">
        <f ca="1">'Alloc Methods'!E11</f>
        <v>0.58109999999999995</v>
      </c>
      <c r="D47" s="97">
        <f ca="1">'Alloc Methods'!F11</f>
        <v>0.41889999999999999</v>
      </c>
      <c r="E47" s="97"/>
    </row>
    <row r="48" spans="1:5">
      <c r="A48" s="95">
        <v>2</v>
      </c>
      <c r="B48" s="96" t="s">
        <v>112</v>
      </c>
      <c r="C48" s="97">
        <f ca="1">'Alloc Methods'!E14</f>
        <v>0.62729999999999997</v>
      </c>
      <c r="D48" s="97">
        <f ca="1">'Alloc Methods'!F14</f>
        <v>0.37269999999999998</v>
      </c>
      <c r="E48" s="97"/>
    </row>
    <row r="49" spans="1:5">
      <c r="A49" s="95">
        <v>3</v>
      </c>
      <c r="B49" s="98" t="s">
        <v>113</v>
      </c>
      <c r="C49" s="97">
        <f ca="1">'Alloc Methods'!E21</f>
        <v>0.60809999999999997</v>
      </c>
      <c r="D49" s="97">
        <f ca="1">'Alloc Methods'!F21</f>
        <v>0.39190000000000003</v>
      </c>
      <c r="E49" s="97"/>
    </row>
    <row r="50" spans="1:5">
      <c r="A50" s="95">
        <v>4</v>
      </c>
      <c r="B50" s="96" t="s">
        <v>114</v>
      </c>
      <c r="C50" s="97">
        <f ca="1">'Alloc Methods'!E37</f>
        <v>0.67179999999999995</v>
      </c>
      <c r="D50" s="97">
        <f ca="1">'Alloc Methods'!F37</f>
        <v>0.32819999999999999</v>
      </c>
      <c r="E50" s="97"/>
    </row>
    <row r="51" spans="1:5">
      <c r="A51" s="99">
        <v>5</v>
      </c>
      <c r="B51" s="100" t="s">
        <v>115</v>
      </c>
      <c r="C51" s="101">
        <f ca="1">'Alloc Methods'!E42</f>
        <v>0.6744</v>
      </c>
      <c r="D51" s="101">
        <f ca="1">'Alloc Methods'!F42</f>
        <v>0.3256</v>
      </c>
      <c r="E51" s="101"/>
    </row>
    <row r="52" spans="1:5">
      <c r="B52" s="81"/>
      <c r="C52" s="377"/>
      <c r="D52" s="377"/>
      <c r="E52" s="377"/>
    </row>
  </sheetData>
  <mergeCells count="1">
    <mergeCell ref="A1:E1"/>
  </mergeCells>
  <pageMargins left="0.7" right="0.7" top="0.75" bottom="0.75" header="0.3" footer="0.3"/>
  <pageSetup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E38"/>
  <sheetViews>
    <sheetView topLeftCell="A10" workbookViewId="0">
      <selection activeCell="F35" sqref="F35"/>
    </sheetView>
  </sheetViews>
  <sheetFormatPr defaultColWidth="9.109375" defaultRowHeight="14.4"/>
  <cols>
    <col min="1" max="1" width="35.5546875" style="46" bestFit="1" customWidth="1"/>
    <col min="2" max="2" width="25.6640625" style="46" bestFit="1" customWidth="1"/>
    <col min="3" max="4" width="10.88671875" style="46" bestFit="1" customWidth="1"/>
    <col min="5" max="5" width="11.6640625" style="46" bestFit="1" customWidth="1"/>
    <col min="6" max="16384" width="9.109375" style="46"/>
  </cols>
  <sheetData>
    <row r="1" spans="1:5" ht="31.2">
      <c r="A1" s="519" t="s">
        <v>260</v>
      </c>
    </row>
    <row r="2" spans="1:5">
      <c r="A2" s="520"/>
    </row>
    <row r="3" spans="1:5">
      <c r="A3" s="521" t="s">
        <v>261</v>
      </c>
      <c r="B3" s="522" t="s">
        <v>329</v>
      </c>
    </row>
    <row r="4" spans="1:5">
      <c r="A4" s="520"/>
    </row>
    <row r="5" spans="1:5" ht="15.6" customHeight="1">
      <c r="A5" s="546" t="s">
        <v>116</v>
      </c>
      <c r="B5" s="546"/>
    </row>
    <row r="6" spans="1:5">
      <c r="A6" s="521" t="s">
        <v>117</v>
      </c>
      <c r="B6" s="522" t="s">
        <v>118</v>
      </c>
    </row>
    <row r="7" spans="1:5">
      <c r="A7" s="521" t="s">
        <v>119</v>
      </c>
      <c r="B7" s="521" t="s">
        <v>119</v>
      </c>
    </row>
    <row r="8" spans="1:5" ht="15.6" customHeight="1">
      <c r="A8" s="546" t="s">
        <v>120</v>
      </c>
      <c r="B8" s="546"/>
    </row>
    <row r="9" spans="1:5" ht="21.6">
      <c r="A9" s="521" t="s">
        <v>121</v>
      </c>
      <c r="B9" s="521" t="s">
        <v>122</v>
      </c>
    </row>
    <row r="10" spans="1:5">
      <c r="A10" s="521" t="s">
        <v>123</v>
      </c>
      <c r="B10" s="522" t="s">
        <v>330</v>
      </c>
    </row>
    <row r="11" spans="1:5">
      <c r="A11" s="521" t="s">
        <v>119</v>
      </c>
      <c r="B11" s="521" t="s">
        <v>119</v>
      </c>
    </row>
    <row r="12" spans="1:5" ht="15.6" customHeight="1">
      <c r="A12" s="546" t="s">
        <v>124</v>
      </c>
      <c r="B12" s="546"/>
    </row>
    <row r="13" spans="1:5">
      <c r="A13" s="521" t="s">
        <v>315</v>
      </c>
      <c r="B13" s="522"/>
    </row>
    <row r="14" spans="1:5" ht="15" thickBot="1">
      <c r="A14" s="520"/>
    </row>
    <row r="15" spans="1:5" ht="15" thickBot="1">
      <c r="A15" s="523" t="s">
        <v>121</v>
      </c>
      <c r="B15" s="524" t="s">
        <v>115</v>
      </c>
      <c r="C15" s="524" t="s">
        <v>125</v>
      </c>
      <c r="D15" s="524" t="s">
        <v>126</v>
      </c>
      <c r="E15" s="524" t="s">
        <v>127</v>
      </c>
    </row>
    <row r="16" spans="1:5" ht="15" thickBot="1">
      <c r="A16" s="523"/>
      <c r="B16" s="524" t="s">
        <v>128</v>
      </c>
      <c r="C16" s="524" t="s">
        <v>128</v>
      </c>
      <c r="D16" s="524" t="s">
        <v>128</v>
      </c>
      <c r="E16" s="524" t="s">
        <v>128</v>
      </c>
    </row>
    <row r="17" spans="1:5" ht="15" thickBot="1">
      <c r="A17" s="524" t="s">
        <v>129</v>
      </c>
      <c r="B17" s="523" t="s">
        <v>130</v>
      </c>
      <c r="C17" s="523" t="s">
        <v>130</v>
      </c>
      <c r="D17" s="523" t="s">
        <v>130</v>
      </c>
      <c r="E17" s="523" t="s">
        <v>130</v>
      </c>
    </row>
    <row r="18" spans="1:5" ht="15" thickBot="1">
      <c r="A18" s="524" t="s">
        <v>127</v>
      </c>
      <c r="B18" s="525">
        <v>237455545.58000001</v>
      </c>
      <c r="C18" s="525">
        <v>33658696.640000001</v>
      </c>
      <c r="D18" s="525">
        <v>16098832.15</v>
      </c>
      <c r="E18" s="525">
        <v>287213074.37</v>
      </c>
    </row>
    <row r="19" spans="1:5" ht="15" thickBot="1">
      <c r="A19" s="524" t="s">
        <v>131</v>
      </c>
      <c r="B19" s="525">
        <v>77394880.849999994</v>
      </c>
      <c r="C19" s="526"/>
      <c r="D19" s="525">
        <v>252683.21</v>
      </c>
      <c r="E19" s="525">
        <v>77647564.060000002</v>
      </c>
    </row>
    <row r="20" spans="1:5" ht="15" thickBot="1">
      <c r="A20" s="524" t="s">
        <v>132</v>
      </c>
      <c r="B20" s="525">
        <v>7434685.46</v>
      </c>
      <c r="C20" s="526"/>
      <c r="D20" s="525">
        <v>12944.58</v>
      </c>
      <c r="E20" s="525">
        <v>7447630.04</v>
      </c>
    </row>
    <row r="21" spans="1:5" ht="15" thickBot="1">
      <c r="A21" s="524" t="s">
        <v>259</v>
      </c>
      <c r="B21" s="525">
        <v>4152271.3</v>
      </c>
      <c r="C21" s="526"/>
      <c r="D21" s="526"/>
      <c r="E21" s="525">
        <v>4152271.3</v>
      </c>
    </row>
    <row r="22" spans="1:5" ht="15" thickBot="1">
      <c r="A22" s="524" t="s">
        <v>133</v>
      </c>
      <c r="B22" s="525">
        <v>8895691.0500000007</v>
      </c>
      <c r="C22" s="526"/>
      <c r="D22" s="525">
        <v>18032.29</v>
      </c>
      <c r="E22" s="525">
        <v>8913723.3399999999</v>
      </c>
    </row>
    <row r="23" spans="1:5" ht="15" thickBot="1">
      <c r="A23" s="524" t="s">
        <v>134</v>
      </c>
      <c r="B23" s="525">
        <v>1735126.55</v>
      </c>
      <c r="C23" s="526"/>
      <c r="D23" s="525">
        <v>237.47</v>
      </c>
      <c r="E23" s="525">
        <v>1735364.02</v>
      </c>
    </row>
    <row r="24" spans="1:5" ht="15" thickBot="1">
      <c r="A24" s="524" t="s">
        <v>135</v>
      </c>
      <c r="B24" s="525">
        <v>1278780.83</v>
      </c>
      <c r="C24" s="526"/>
      <c r="D24" s="525">
        <v>15387787.560000001</v>
      </c>
      <c r="E24" s="525">
        <v>16666568.390000001</v>
      </c>
    </row>
    <row r="25" spans="1:5" ht="15" thickBot="1">
      <c r="A25" s="524" t="s">
        <v>136</v>
      </c>
      <c r="B25" s="525">
        <v>50676860.340000004</v>
      </c>
      <c r="C25" s="526"/>
      <c r="D25" s="525">
        <v>193016.56</v>
      </c>
      <c r="E25" s="525">
        <v>50869876.899999999</v>
      </c>
    </row>
    <row r="26" spans="1:5" ht="15" thickBot="1">
      <c r="A26" s="524" t="s">
        <v>137</v>
      </c>
      <c r="B26" s="525">
        <v>24116070.469999999</v>
      </c>
      <c r="C26" s="526"/>
      <c r="D26" s="525">
        <v>9304.27</v>
      </c>
      <c r="E26" s="525">
        <v>24125374.739999998</v>
      </c>
    </row>
    <row r="27" spans="1:5" ht="15" thickBot="1">
      <c r="A27" s="524" t="s">
        <v>138</v>
      </c>
      <c r="B27" s="525">
        <v>54319000.329999998</v>
      </c>
      <c r="C27" s="526"/>
      <c r="D27" s="525">
        <v>212876.08</v>
      </c>
      <c r="E27" s="525">
        <v>54531876.409999996</v>
      </c>
    </row>
    <row r="28" spans="1:5" ht="15" thickBot="1">
      <c r="A28" s="524" t="s">
        <v>139</v>
      </c>
      <c r="B28" s="525">
        <v>4061489.61</v>
      </c>
      <c r="C28" s="526"/>
      <c r="D28" s="525">
        <v>5575.32</v>
      </c>
      <c r="E28" s="525">
        <v>4067064.93</v>
      </c>
    </row>
    <row r="29" spans="1:5" ht="15" thickBot="1">
      <c r="A29" s="524" t="s">
        <v>140</v>
      </c>
      <c r="B29" s="525">
        <v>3390688.79</v>
      </c>
      <c r="C29" s="526"/>
      <c r="D29" s="525">
        <v>6374.81</v>
      </c>
      <c r="E29" s="525">
        <v>3397063.6</v>
      </c>
    </row>
    <row r="30" spans="1:5" ht="15" thickBot="1">
      <c r="A30" s="524" t="s">
        <v>141</v>
      </c>
      <c r="B30" s="526"/>
      <c r="C30" s="525">
        <v>33658696.640000001</v>
      </c>
      <c r="D30" s="526"/>
      <c r="E30" s="525">
        <v>33658696.640000001</v>
      </c>
    </row>
    <row r="31" spans="1:5">
      <c r="A31" s="466"/>
      <c r="B31" s="467"/>
      <c r="C31" s="467"/>
      <c r="D31" s="467"/>
      <c r="E31" s="467"/>
    </row>
    <row r="33" spans="1:3">
      <c r="A33" s="102" t="s">
        <v>316</v>
      </c>
      <c r="B33" s="103">
        <v>15320141.5</v>
      </c>
      <c r="C33" s="46" t="s">
        <v>142</v>
      </c>
    </row>
    <row r="34" spans="1:3">
      <c r="A34" s="102" t="s">
        <v>143</v>
      </c>
      <c r="B34" s="240">
        <f>+D18-B33</f>
        <v>778690.65000000037</v>
      </c>
      <c r="C34" s="46" t="s">
        <v>144</v>
      </c>
    </row>
    <row r="35" spans="1:3">
      <c r="A35" s="102" t="s">
        <v>145</v>
      </c>
      <c r="B35" s="33">
        <f>+D18</f>
        <v>16098832.15</v>
      </c>
      <c r="C35" s="104" t="s">
        <v>146</v>
      </c>
    </row>
    <row r="36" spans="1:3">
      <c r="A36" s="46" t="s">
        <v>147</v>
      </c>
      <c r="B36" s="33">
        <f>E18</f>
        <v>287213074.37</v>
      </c>
      <c r="C36" s="46" t="s">
        <v>148</v>
      </c>
    </row>
    <row r="38" spans="1:3">
      <c r="A38" s="46" t="s">
        <v>149</v>
      </c>
      <c r="B38" s="104">
        <f>B33/B36</f>
        <v>5.3340682813986198E-2</v>
      </c>
      <c r="C38" s="105" t="s">
        <v>150</v>
      </c>
    </row>
  </sheetData>
  <mergeCells count="3">
    <mergeCell ref="A5:B5"/>
    <mergeCell ref="A8:B8"/>
    <mergeCell ref="A12:B12"/>
  </mergeCells>
  <pageMargins left="0.75" right="0.75" top="1" bottom="1" header="0.5" footer="0.5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1"/>
  <sheetViews>
    <sheetView workbookViewId="0">
      <selection activeCell="G22" sqref="G22"/>
    </sheetView>
  </sheetViews>
  <sheetFormatPr defaultRowHeight="14.4"/>
  <cols>
    <col min="2" max="2" width="37.6640625" customWidth="1"/>
    <col min="3" max="5" width="14.44140625" customWidth="1"/>
    <col min="6" max="6" width="11.33203125" bestFit="1" customWidth="1"/>
    <col min="7" max="7" width="13.33203125" customWidth="1"/>
    <col min="9" max="10" width="10.6640625" bestFit="1" customWidth="1"/>
    <col min="11" max="11" width="15.109375" customWidth="1"/>
    <col min="12" max="12" width="14.33203125" customWidth="1"/>
  </cols>
  <sheetData>
    <row r="1" spans="1:9" ht="15" thickBot="1">
      <c r="A1" s="1"/>
      <c r="B1" s="2"/>
      <c r="C1" s="2"/>
      <c r="D1" s="2"/>
      <c r="E1" s="3"/>
      <c r="G1" s="175"/>
    </row>
    <row r="2" spans="1:9" ht="15" thickBot="1">
      <c r="A2" s="4"/>
      <c r="B2" s="4"/>
      <c r="C2" s="4"/>
      <c r="D2" s="4"/>
      <c r="E2" s="5">
        <v>10.09</v>
      </c>
      <c r="G2" s="358"/>
    </row>
    <row r="3" spans="1:9">
      <c r="A3" s="4"/>
      <c r="B3" s="4"/>
      <c r="C3" s="4"/>
      <c r="D3" s="4"/>
      <c r="E3" s="6"/>
      <c r="G3" s="175"/>
    </row>
    <row r="4" spans="1:9">
      <c r="A4" s="7" t="s">
        <v>0</v>
      </c>
      <c r="B4" s="8"/>
      <c r="C4" s="8"/>
      <c r="D4" s="8"/>
      <c r="E4" s="8"/>
      <c r="G4" s="175"/>
    </row>
    <row r="5" spans="1:9">
      <c r="A5" s="8" t="s">
        <v>13</v>
      </c>
      <c r="B5" s="8"/>
      <c r="C5" s="8"/>
      <c r="D5" s="8"/>
      <c r="E5" s="9"/>
      <c r="G5" s="359"/>
    </row>
    <row r="6" spans="1:9">
      <c r="A6" s="8" t="str">
        <f>'Lead E'!A6</f>
        <v>FOR THE TWELVE MONTHS ENDED SEPTEMBER 30, 2016</v>
      </c>
      <c r="B6" s="10"/>
      <c r="C6" s="8"/>
      <c r="D6" s="8"/>
      <c r="E6" s="11"/>
      <c r="G6" s="360"/>
    </row>
    <row r="7" spans="1:9">
      <c r="A7" s="8" t="str">
        <f>'Lead E'!A7</f>
        <v>2017 GENERAL RATE CASE</v>
      </c>
      <c r="B7" s="8"/>
      <c r="C7" s="8"/>
      <c r="D7" s="8"/>
      <c r="E7" s="11"/>
      <c r="G7" s="360"/>
    </row>
    <row r="8" spans="1:9">
      <c r="A8" s="2"/>
      <c r="B8" s="12"/>
      <c r="C8" s="13"/>
      <c r="D8" s="2"/>
      <c r="E8" s="2"/>
      <c r="G8" s="175"/>
    </row>
    <row r="9" spans="1:9">
      <c r="A9" s="14" t="s">
        <v>2</v>
      </c>
      <c r="B9" s="2"/>
      <c r="C9" s="15"/>
      <c r="D9" s="16"/>
      <c r="E9" s="17"/>
      <c r="G9" s="175"/>
    </row>
    <row r="10" spans="1:9">
      <c r="A10" s="18" t="s">
        <v>3</v>
      </c>
      <c r="B10" s="19" t="s">
        <v>4</v>
      </c>
      <c r="C10" s="18" t="s">
        <v>5</v>
      </c>
      <c r="D10" s="18" t="s">
        <v>6</v>
      </c>
      <c r="E10" s="18" t="s">
        <v>7</v>
      </c>
      <c r="G10" s="175"/>
    </row>
    <row r="11" spans="1:9">
      <c r="A11" s="20"/>
      <c r="B11" s="12"/>
      <c r="C11" s="20"/>
      <c r="D11" s="20"/>
      <c r="E11" s="20"/>
      <c r="G11" s="175"/>
      <c r="I11" s="241"/>
    </row>
    <row r="12" spans="1:9" s="175" customFormat="1">
      <c r="A12" s="13">
        <v>1</v>
      </c>
      <c r="B12" s="20" t="s">
        <v>309</v>
      </c>
      <c r="C12" s="20"/>
      <c r="D12" s="20"/>
      <c r="E12" s="20"/>
      <c r="I12" s="241"/>
    </row>
    <row r="13" spans="1:9" s="175" customFormat="1">
      <c r="A13" s="13">
        <f t="shared" ref="A13:A29" si="0">A12+1</f>
        <v>2</v>
      </c>
      <c r="B13" s="349" t="s">
        <v>297</v>
      </c>
      <c r="C13" s="472">
        <f ca="1">'Incntv Pay - Allocated Gas'!E14</f>
        <v>7065.992857014975</v>
      </c>
      <c r="D13" s="472">
        <f ca="1">'Incntv Pay - Allocated Gas'!H14</f>
        <v>6788.5218636888931</v>
      </c>
      <c r="E13" s="472">
        <f ca="1">D13-C13</f>
        <v>-277.47099332608195</v>
      </c>
      <c r="G13" s="32"/>
      <c r="H13" s="357"/>
      <c r="I13" s="32"/>
    </row>
    <row r="14" spans="1:9" s="175" customFormat="1">
      <c r="A14" s="13">
        <f t="shared" si="0"/>
        <v>3</v>
      </c>
      <c r="B14" s="349" t="s">
        <v>298</v>
      </c>
      <c r="C14" s="473">
        <f ca="1">'Incntv Pay - Allocated Gas'!E15</f>
        <v>22938.564570724386</v>
      </c>
      <c r="D14" s="473">
        <f ca="1">'Incntv Pay - Allocated Gas'!H15</f>
        <v>22039.58838044836</v>
      </c>
      <c r="E14" s="473">
        <f t="shared" ref="E14:E20" ca="1" si="1">D14-C14</f>
        <v>-898.97619027602559</v>
      </c>
      <c r="G14" s="357"/>
      <c r="H14" s="357"/>
      <c r="I14" s="357"/>
    </row>
    <row r="15" spans="1:9" s="175" customFormat="1">
      <c r="A15" s="13">
        <f t="shared" si="0"/>
        <v>4</v>
      </c>
      <c r="B15" s="349" t="s">
        <v>299</v>
      </c>
      <c r="C15" s="473">
        <f ca="1">'Incntv Pay - Allocated Gas'!E16</f>
        <v>62067.795627173517</v>
      </c>
      <c r="D15" s="473">
        <f ca="1">'Incntv Pay - Allocated Gas'!H16</f>
        <v>59628.075553067647</v>
      </c>
      <c r="E15" s="473">
        <f t="shared" ca="1" si="1"/>
        <v>-2439.7200741058696</v>
      </c>
      <c r="G15" s="357"/>
      <c r="H15" s="357"/>
      <c r="I15" s="357"/>
    </row>
    <row r="16" spans="1:9" s="175" customFormat="1">
      <c r="A16" s="13">
        <f t="shared" si="0"/>
        <v>5</v>
      </c>
      <c r="B16" s="349" t="s">
        <v>290</v>
      </c>
      <c r="C16" s="473">
        <f ca="1">'Incntv Pay - Allocated Gas'!E17</f>
        <v>0</v>
      </c>
      <c r="D16" s="473">
        <f ca="1">'Incntv Pay - Allocated Gas'!H17</f>
        <v>0</v>
      </c>
      <c r="E16" s="473">
        <f t="shared" ca="1" si="1"/>
        <v>0</v>
      </c>
      <c r="G16" s="357"/>
      <c r="H16" s="357"/>
      <c r="I16" s="357"/>
    </row>
    <row r="17" spans="1:17" s="175" customFormat="1">
      <c r="A17" s="13">
        <f t="shared" si="0"/>
        <v>6</v>
      </c>
      <c r="B17" s="349" t="s">
        <v>291</v>
      </c>
      <c r="C17" s="473">
        <f ca="1">'Incntv Pay - Allocated Gas'!E18</f>
        <v>1884332.6697433374</v>
      </c>
      <c r="D17" s="473">
        <f ca="1">'Incntv Pay - Allocated Gas'!H18</f>
        <v>1808916.8904569219</v>
      </c>
      <c r="E17" s="473">
        <f t="shared" ca="1" si="1"/>
        <v>-75415.779286415549</v>
      </c>
      <c r="G17" s="357"/>
      <c r="H17" s="357"/>
      <c r="I17" s="357"/>
    </row>
    <row r="18" spans="1:17" s="175" customFormat="1">
      <c r="A18" s="13">
        <f t="shared" si="0"/>
        <v>7</v>
      </c>
      <c r="B18" s="349" t="s">
        <v>292</v>
      </c>
      <c r="C18" s="473">
        <f ca="1">'Incntv Pay - Allocated Gas'!E19</f>
        <v>542498.12432720035</v>
      </c>
      <c r="D18" s="473">
        <f ca="1">'Incntv Pay - Allocated Gas'!H19</f>
        <v>512935.64544829133</v>
      </c>
      <c r="E18" s="473">
        <f t="shared" ca="1" si="1"/>
        <v>-29562.478878909023</v>
      </c>
      <c r="G18" s="357"/>
      <c r="H18" s="357"/>
      <c r="I18" s="357"/>
    </row>
    <row r="19" spans="1:17" s="175" customFormat="1">
      <c r="A19" s="13">
        <f t="shared" si="0"/>
        <v>8</v>
      </c>
      <c r="B19" s="349" t="s">
        <v>293</v>
      </c>
      <c r="C19" s="473">
        <f ca="1">'Incntv Pay - Allocated Gas'!E20</f>
        <v>74580.714692630994</v>
      </c>
      <c r="D19" s="473">
        <f ca="1">'Incntv Pay - Allocated Gas'!H20</f>
        <v>71452.359222851534</v>
      </c>
      <c r="E19" s="473">
        <f t="shared" ca="1" si="1"/>
        <v>-3128.3554697794607</v>
      </c>
      <c r="G19" s="357"/>
      <c r="H19" s="357"/>
      <c r="I19" s="357"/>
    </row>
    <row r="20" spans="1:17" s="175" customFormat="1">
      <c r="A20" s="13">
        <f t="shared" si="0"/>
        <v>9</v>
      </c>
      <c r="B20" s="349" t="s">
        <v>294</v>
      </c>
      <c r="C20" s="473">
        <f ca="1">'Incntv Pay - Allocated Gas'!E21</f>
        <v>121.5193511069849</v>
      </c>
      <c r="D20" s="473">
        <f ca="1">'Incntv Pay - Allocated Gas'!H21</f>
        <v>116.39422257459525</v>
      </c>
      <c r="E20" s="473">
        <f t="shared" ca="1" si="1"/>
        <v>-5.1251285323896525</v>
      </c>
      <c r="G20" s="357"/>
      <c r="H20" s="357"/>
      <c r="I20" s="357"/>
    </row>
    <row r="21" spans="1:17" s="175" customFormat="1">
      <c r="A21" s="13">
        <f t="shared" si="0"/>
        <v>10</v>
      </c>
      <c r="B21" s="349" t="s">
        <v>295</v>
      </c>
      <c r="C21" s="474">
        <f ca="1">'Incntv Pay - Allocated Gas'!E22</f>
        <v>980493.18080095551</v>
      </c>
      <c r="D21" s="474">
        <f ca="1">'Incntv Pay - Allocated Gas'!H22</f>
        <v>941485.47953000106</v>
      </c>
      <c r="E21" s="474">
        <f ca="1">D21-C21</f>
        <v>-39007.701270954451</v>
      </c>
      <c r="G21" s="357"/>
      <c r="H21" s="357"/>
      <c r="I21" s="357"/>
    </row>
    <row r="22" spans="1:17">
      <c r="A22" s="13">
        <f t="shared" si="0"/>
        <v>11</v>
      </c>
      <c r="B22" s="21" t="s">
        <v>8</v>
      </c>
      <c r="C22" s="22">
        <f ca="1">SUM(C13:C21)</f>
        <v>3574098.5619701445</v>
      </c>
      <c r="D22" s="22">
        <f ca="1">SUM(D13:D21)</f>
        <v>3423362.9546778458</v>
      </c>
      <c r="E22" s="22">
        <f ca="1">D22-C22</f>
        <v>-150735.60729229869</v>
      </c>
      <c r="G22" s="32"/>
      <c r="H22" s="32"/>
      <c r="I22" s="32"/>
      <c r="J22" s="175"/>
      <c r="K22" s="175"/>
      <c r="L22" s="175"/>
      <c r="M22" s="175"/>
      <c r="N22" s="175"/>
      <c r="O22" s="175"/>
      <c r="P22" s="175"/>
      <c r="Q22" s="175"/>
    </row>
    <row r="23" spans="1:17">
      <c r="A23" s="13">
        <f t="shared" si="0"/>
        <v>12</v>
      </c>
      <c r="B23" s="12"/>
      <c r="C23" s="30"/>
      <c r="D23" s="30"/>
      <c r="E23" s="30"/>
      <c r="G23" s="32"/>
      <c r="H23" s="32"/>
      <c r="I23" s="32"/>
      <c r="J23" s="175"/>
      <c r="K23" s="175"/>
      <c r="L23" s="175"/>
      <c r="M23" s="175"/>
      <c r="N23" s="175"/>
      <c r="O23" s="175"/>
      <c r="P23" s="175"/>
      <c r="Q23" s="175"/>
    </row>
    <row r="24" spans="1:17">
      <c r="A24" s="13">
        <f t="shared" si="0"/>
        <v>13</v>
      </c>
      <c r="B24" s="23" t="s">
        <v>9</v>
      </c>
      <c r="C24" s="24">
        <f ca="1">'PR Taxes Alloc'!D43</f>
        <v>220502.81398365862</v>
      </c>
      <c r="D24" s="24">
        <f ca="1">(D22/(C22/C24))</f>
        <v>211203.23116600796</v>
      </c>
      <c r="E24" s="25">
        <f ca="1">D24-C24</f>
        <v>-9299.582817650662</v>
      </c>
      <c r="G24" s="357"/>
      <c r="H24" s="357"/>
      <c r="I24" s="357"/>
      <c r="J24" s="175"/>
      <c r="K24" s="175"/>
      <c r="L24" s="175"/>
      <c r="M24" s="175"/>
      <c r="N24" s="175"/>
      <c r="O24" s="175"/>
      <c r="P24" s="175"/>
      <c r="Q24" s="175"/>
    </row>
    <row r="25" spans="1:17">
      <c r="A25" s="13">
        <f t="shared" si="0"/>
        <v>14</v>
      </c>
      <c r="B25" s="26" t="s">
        <v>14</v>
      </c>
      <c r="C25" s="27">
        <f ca="1">SUM(C22:C24)</f>
        <v>3794601.3759538033</v>
      </c>
      <c r="D25" s="27">
        <f ca="1">SUM(D22:D24)</f>
        <v>3634566.1858438537</v>
      </c>
      <c r="E25" s="27">
        <f ca="1">SUM(E22:E24)</f>
        <v>-160035.19010994936</v>
      </c>
      <c r="G25" s="32"/>
      <c r="H25" s="32"/>
      <c r="I25" s="32"/>
      <c r="J25" s="175"/>
      <c r="K25" s="175"/>
      <c r="L25" s="175"/>
      <c r="M25" s="175"/>
      <c r="N25" s="175"/>
      <c r="O25" s="175"/>
      <c r="P25" s="175"/>
      <c r="Q25" s="175"/>
    </row>
    <row r="26" spans="1:17">
      <c r="A26" s="13">
        <f t="shared" si="0"/>
        <v>15</v>
      </c>
      <c r="B26" s="12"/>
      <c r="C26" s="28"/>
      <c r="D26" s="28"/>
      <c r="E26" s="28"/>
      <c r="G26" s="356"/>
      <c r="H26" s="356"/>
      <c r="I26" s="356"/>
      <c r="J26" s="175"/>
      <c r="K26" s="175"/>
      <c r="L26" s="175"/>
      <c r="M26" s="175"/>
      <c r="N26" s="175"/>
      <c r="O26" s="175"/>
      <c r="P26" s="175"/>
      <c r="Q26" s="175"/>
    </row>
    <row r="27" spans="1:17" s="536" customFormat="1">
      <c r="A27" s="13">
        <f t="shared" si="0"/>
        <v>16</v>
      </c>
      <c r="B27" s="29" t="s">
        <v>11</v>
      </c>
      <c r="C27" s="29"/>
      <c r="D27" s="540">
        <v>0.21</v>
      </c>
      <c r="E27" s="29">
        <f ca="1">-E25*D27</f>
        <v>33607.389923089366</v>
      </c>
      <c r="G27" s="537"/>
      <c r="H27" s="538"/>
      <c r="I27" s="537"/>
    </row>
    <row r="28" spans="1:17" s="536" customFormat="1">
      <c r="A28" s="13">
        <f t="shared" si="0"/>
        <v>17</v>
      </c>
    </row>
    <row r="29" spans="1:17" s="536" customFormat="1">
      <c r="A29" s="13">
        <f t="shared" si="0"/>
        <v>18</v>
      </c>
      <c r="B29" s="23" t="s">
        <v>12</v>
      </c>
      <c r="C29" s="20"/>
      <c r="D29" s="12"/>
      <c r="E29" s="541">
        <f ca="1">-(E25+E27)</f>
        <v>126427.80018686</v>
      </c>
      <c r="G29" s="539"/>
      <c r="I29" s="539"/>
      <c r="J29" s="539"/>
    </row>
    <row r="30" spans="1:17">
      <c r="A30" s="13"/>
      <c r="C30" s="31"/>
      <c r="E30" s="175"/>
      <c r="F30" s="175"/>
      <c r="G30" s="175"/>
      <c r="I30" s="32"/>
      <c r="J30" s="175"/>
      <c r="K30" s="175"/>
      <c r="L30" s="175"/>
      <c r="M30" s="175"/>
      <c r="N30" s="175"/>
      <c r="O30" s="175"/>
      <c r="P30" s="175"/>
      <c r="Q30" s="175"/>
    </row>
    <row r="31" spans="1:17">
      <c r="E31" s="175"/>
      <c r="F31" s="175"/>
      <c r="G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7">
      <c r="E32" s="175"/>
      <c r="F32" s="175"/>
      <c r="G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4:17">
      <c r="E33" s="175"/>
      <c r="F33" s="175"/>
      <c r="G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4:17">
      <c r="E34" s="175"/>
      <c r="F34" s="175"/>
      <c r="G34" s="175"/>
      <c r="I34" s="175"/>
      <c r="J34" s="175"/>
      <c r="K34" s="175"/>
      <c r="L34" s="175"/>
      <c r="M34" s="175"/>
      <c r="N34" s="175"/>
      <c r="O34" s="175"/>
      <c r="P34" s="175"/>
      <c r="Q34" s="175"/>
    </row>
    <row r="35" spans="4:17">
      <c r="D35" s="32"/>
      <c r="E35" s="175"/>
      <c r="F35" s="175"/>
      <c r="G35" s="175"/>
      <c r="I35" s="175"/>
      <c r="J35" s="175"/>
      <c r="K35" s="175"/>
      <c r="L35" s="175"/>
      <c r="M35" s="175"/>
      <c r="N35" s="175"/>
      <c r="O35" s="175"/>
      <c r="P35" s="175"/>
      <c r="Q35" s="175"/>
    </row>
    <row r="36" spans="4:17">
      <c r="E36" s="175"/>
      <c r="F36" s="175"/>
      <c r="G36" s="175"/>
      <c r="I36" s="175"/>
      <c r="J36" s="175"/>
      <c r="K36" s="175"/>
      <c r="L36" s="175"/>
      <c r="M36" s="175"/>
      <c r="N36" s="175"/>
      <c r="O36" s="175"/>
      <c r="P36" s="175"/>
      <c r="Q36" s="175"/>
    </row>
    <row r="37" spans="4:17">
      <c r="E37" s="175"/>
      <c r="F37" s="175"/>
      <c r="G37" s="175"/>
      <c r="I37" s="175"/>
      <c r="J37" s="175"/>
      <c r="K37" s="175"/>
      <c r="L37" s="175"/>
      <c r="M37" s="175"/>
      <c r="N37" s="175"/>
      <c r="O37" s="175"/>
      <c r="P37" s="175"/>
      <c r="Q37" s="175"/>
    </row>
    <row r="38" spans="4:17">
      <c r="E38" s="175"/>
      <c r="F38" s="175"/>
      <c r="G38" s="175"/>
      <c r="I38" s="175"/>
      <c r="J38" s="175"/>
      <c r="K38" s="175"/>
      <c r="L38" s="175"/>
      <c r="M38" s="175"/>
      <c r="N38" s="175"/>
      <c r="O38" s="175"/>
      <c r="P38" s="175"/>
      <c r="Q38" s="175"/>
    </row>
    <row r="39" spans="4:17">
      <c r="E39" s="175"/>
      <c r="F39" s="175"/>
      <c r="G39" s="175"/>
      <c r="I39" s="175"/>
      <c r="J39" s="175"/>
      <c r="K39" s="175"/>
      <c r="L39" s="175"/>
      <c r="M39" s="175"/>
      <c r="N39" s="175"/>
      <c r="O39" s="175"/>
      <c r="P39" s="175"/>
      <c r="Q39" s="175"/>
    </row>
    <row r="40" spans="4:17">
      <c r="G40" s="175"/>
      <c r="I40" s="175"/>
      <c r="J40" s="175"/>
      <c r="K40" s="175"/>
      <c r="L40" s="175"/>
      <c r="M40" s="175"/>
      <c r="N40" s="175"/>
      <c r="O40" s="175"/>
      <c r="P40" s="175"/>
      <c r="Q40" s="175"/>
    </row>
    <row r="41" spans="4:17">
      <c r="G41" s="17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3"/>
  <sheetViews>
    <sheetView workbookViewId="0">
      <selection activeCell="C14" sqref="C14"/>
    </sheetView>
  </sheetViews>
  <sheetFormatPr defaultRowHeight="13.2"/>
  <cols>
    <col min="1" max="1" width="7.6640625" style="316" customWidth="1"/>
    <col min="2" max="2" width="31.6640625" style="316" customWidth="1"/>
    <col min="3" max="3" width="16.109375" style="316" customWidth="1"/>
    <col min="4" max="4" width="16" style="316" customWidth="1"/>
    <col min="5" max="5" width="17.109375" style="316" customWidth="1"/>
    <col min="6" max="6" width="16.109375" style="316" customWidth="1"/>
    <col min="7" max="7" width="15.5546875" style="316" customWidth="1"/>
    <col min="8" max="9" width="16" style="316" customWidth="1"/>
    <col min="10" max="256" width="9.109375" style="250"/>
    <col min="257" max="257" width="7.6640625" style="250" customWidth="1"/>
    <col min="258" max="258" width="31.6640625" style="250" customWidth="1"/>
    <col min="259" max="259" width="16.109375" style="250" customWidth="1"/>
    <col min="260" max="260" width="16" style="250" customWidth="1"/>
    <col min="261" max="261" width="17.109375" style="250" customWidth="1"/>
    <col min="262" max="262" width="16.109375" style="250" customWidth="1"/>
    <col min="263" max="263" width="15.5546875" style="250" customWidth="1"/>
    <col min="264" max="265" width="16" style="250" customWidth="1"/>
    <col min="266" max="512" width="9.109375" style="250"/>
    <col min="513" max="513" width="7.6640625" style="250" customWidth="1"/>
    <col min="514" max="514" width="31.6640625" style="250" customWidth="1"/>
    <col min="515" max="515" width="16.109375" style="250" customWidth="1"/>
    <col min="516" max="516" width="16" style="250" customWidth="1"/>
    <col min="517" max="517" width="17.109375" style="250" customWidth="1"/>
    <col min="518" max="518" width="16.109375" style="250" customWidth="1"/>
    <col min="519" max="519" width="15.5546875" style="250" customWidth="1"/>
    <col min="520" max="521" width="16" style="250" customWidth="1"/>
    <col min="522" max="768" width="9.109375" style="250"/>
    <col min="769" max="769" width="7.6640625" style="250" customWidth="1"/>
    <col min="770" max="770" width="31.6640625" style="250" customWidth="1"/>
    <col min="771" max="771" width="16.109375" style="250" customWidth="1"/>
    <col min="772" max="772" width="16" style="250" customWidth="1"/>
    <col min="773" max="773" width="17.109375" style="250" customWidth="1"/>
    <col min="774" max="774" width="16.109375" style="250" customWidth="1"/>
    <col min="775" max="775" width="15.5546875" style="250" customWidth="1"/>
    <col min="776" max="777" width="16" style="250" customWidth="1"/>
    <col min="778" max="1024" width="9.109375" style="250"/>
    <col min="1025" max="1025" width="7.6640625" style="250" customWidth="1"/>
    <col min="1026" max="1026" width="31.6640625" style="250" customWidth="1"/>
    <col min="1027" max="1027" width="16.109375" style="250" customWidth="1"/>
    <col min="1028" max="1028" width="16" style="250" customWidth="1"/>
    <col min="1029" max="1029" width="17.109375" style="250" customWidth="1"/>
    <col min="1030" max="1030" width="16.109375" style="250" customWidth="1"/>
    <col min="1031" max="1031" width="15.5546875" style="250" customWidth="1"/>
    <col min="1032" max="1033" width="16" style="250" customWidth="1"/>
    <col min="1034" max="1280" width="9.109375" style="250"/>
    <col min="1281" max="1281" width="7.6640625" style="250" customWidth="1"/>
    <col min="1282" max="1282" width="31.6640625" style="250" customWidth="1"/>
    <col min="1283" max="1283" width="16.109375" style="250" customWidth="1"/>
    <col min="1284" max="1284" width="16" style="250" customWidth="1"/>
    <col min="1285" max="1285" width="17.109375" style="250" customWidth="1"/>
    <col min="1286" max="1286" width="16.109375" style="250" customWidth="1"/>
    <col min="1287" max="1287" width="15.5546875" style="250" customWidth="1"/>
    <col min="1288" max="1289" width="16" style="250" customWidth="1"/>
    <col min="1290" max="1536" width="9.109375" style="250"/>
    <col min="1537" max="1537" width="7.6640625" style="250" customWidth="1"/>
    <col min="1538" max="1538" width="31.6640625" style="250" customWidth="1"/>
    <col min="1539" max="1539" width="16.109375" style="250" customWidth="1"/>
    <col min="1540" max="1540" width="16" style="250" customWidth="1"/>
    <col min="1541" max="1541" width="17.109375" style="250" customWidth="1"/>
    <col min="1542" max="1542" width="16.109375" style="250" customWidth="1"/>
    <col min="1543" max="1543" width="15.5546875" style="250" customWidth="1"/>
    <col min="1544" max="1545" width="16" style="250" customWidth="1"/>
    <col min="1546" max="1792" width="9.109375" style="250"/>
    <col min="1793" max="1793" width="7.6640625" style="250" customWidth="1"/>
    <col min="1794" max="1794" width="31.6640625" style="250" customWidth="1"/>
    <col min="1795" max="1795" width="16.109375" style="250" customWidth="1"/>
    <col min="1796" max="1796" width="16" style="250" customWidth="1"/>
    <col min="1797" max="1797" width="17.109375" style="250" customWidth="1"/>
    <col min="1798" max="1798" width="16.109375" style="250" customWidth="1"/>
    <col min="1799" max="1799" width="15.5546875" style="250" customWidth="1"/>
    <col min="1800" max="1801" width="16" style="250" customWidth="1"/>
    <col min="1802" max="2048" width="9.109375" style="250"/>
    <col min="2049" max="2049" width="7.6640625" style="250" customWidth="1"/>
    <col min="2050" max="2050" width="31.6640625" style="250" customWidth="1"/>
    <col min="2051" max="2051" width="16.109375" style="250" customWidth="1"/>
    <col min="2052" max="2052" width="16" style="250" customWidth="1"/>
    <col min="2053" max="2053" width="17.109375" style="250" customWidth="1"/>
    <col min="2054" max="2054" width="16.109375" style="250" customWidth="1"/>
    <col min="2055" max="2055" width="15.5546875" style="250" customWidth="1"/>
    <col min="2056" max="2057" width="16" style="250" customWidth="1"/>
    <col min="2058" max="2304" width="9.109375" style="250"/>
    <col min="2305" max="2305" width="7.6640625" style="250" customWidth="1"/>
    <col min="2306" max="2306" width="31.6640625" style="250" customWidth="1"/>
    <col min="2307" max="2307" width="16.109375" style="250" customWidth="1"/>
    <col min="2308" max="2308" width="16" style="250" customWidth="1"/>
    <col min="2309" max="2309" width="17.109375" style="250" customWidth="1"/>
    <col min="2310" max="2310" width="16.109375" style="250" customWidth="1"/>
    <col min="2311" max="2311" width="15.5546875" style="250" customWidth="1"/>
    <col min="2312" max="2313" width="16" style="250" customWidth="1"/>
    <col min="2314" max="2560" width="9.109375" style="250"/>
    <col min="2561" max="2561" width="7.6640625" style="250" customWidth="1"/>
    <col min="2562" max="2562" width="31.6640625" style="250" customWidth="1"/>
    <col min="2563" max="2563" width="16.109375" style="250" customWidth="1"/>
    <col min="2564" max="2564" width="16" style="250" customWidth="1"/>
    <col min="2565" max="2565" width="17.109375" style="250" customWidth="1"/>
    <col min="2566" max="2566" width="16.109375" style="250" customWidth="1"/>
    <col min="2567" max="2567" width="15.5546875" style="250" customWidth="1"/>
    <col min="2568" max="2569" width="16" style="250" customWidth="1"/>
    <col min="2570" max="2816" width="9.109375" style="250"/>
    <col min="2817" max="2817" width="7.6640625" style="250" customWidth="1"/>
    <col min="2818" max="2818" width="31.6640625" style="250" customWidth="1"/>
    <col min="2819" max="2819" width="16.109375" style="250" customWidth="1"/>
    <col min="2820" max="2820" width="16" style="250" customWidth="1"/>
    <col min="2821" max="2821" width="17.109375" style="250" customWidth="1"/>
    <col min="2822" max="2822" width="16.109375" style="250" customWidth="1"/>
    <col min="2823" max="2823" width="15.5546875" style="250" customWidth="1"/>
    <col min="2824" max="2825" width="16" style="250" customWidth="1"/>
    <col min="2826" max="3072" width="9.109375" style="250"/>
    <col min="3073" max="3073" width="7.6640625" style="250" customWidth="1"/>
    <col min="3074" max="3074" width="31.6640625" style="250" customWidth="1"/>
    <col min="3075" max="3075" width="16.109375" style="250" customWidth="1"/>
    <col min="3076" max="3076" width="16" style="250" customWidth="1"/>
    <col min="3077" max="3077" width="17.109375" style="250" customWidth="1"/>
    <col min="3078" max="3078" width="16.109375" style="250" customWidth="1"/>
    <col min="3079" max="3079" width="15.5546875" style="250" customWidth="1"/>
    <col min="3080" max="3081" width="16" style="250" customWidth="1"/>
    <col min="3082" max="3328" width="9.109375" style="250"/>
    <col min="3329" max="3329" width="7.6640625" style="250" customWidth="1"/>
    <col min="3330" max="3330" width="31.6640625" style="250" customWidth="1"/>
    <col min="3331" max="3331" width="16.109375" style="250" customWidth="1"/>
    <col min="3332" max="3332" width="16" style="250" customWidth="1"/>
    <col min="3333" max="3333" width="17.109375" style="250" customWidth="1"/>
    <col min="3334" max="3334" width="16.109375" style="250" customWidth="1"/>
    <col min="3335" max="3335" width="15.5546875" style="250" customWidth="1"/>
    <col min="3336" max="3337" width="16" style="250" customWidth="1"/>
    <col min="3338" max="3584" width="9.109375" style="250"/>
    <col min="3585" max="3585" width="7.6640625" style="250" customWidth="1"/>
    <col min="3586" max="3586" width="31.6640625" style="250" customWidth="1"/>
    <col min="3587" max="3587" width="16.109375" style="250" customWidth="1"/>
    <col min="3588" max="3588" width="16" style="250" customWidth="1"/>
    <col min="3589" max="3589" width="17.109375" style="250" customWidth="1"/>
    <col min="3590" max="3590" width="16.109375" style="250" customWidth="1"/>
    <col min="3591" max="3591" width="15.5546875" style="250" customWidth="1"/>
    <col min="3592" max="3593" width="16" style="250" customWidth="1"/>
    <col min="3594" max="3840" width="9.109375" style="250"/>
    <col min="3841" max="3841" width="7.6640625" style="250" customWidth="1"/>
    <col min="3842" max="3842" width="31.6640625" style="250" customWidth="1"/>
    <col min="3843" max="3843" width="16.109375" style="250" customWidth="1"/>
    <col min="3844" max="3844" width="16" style="250" customWidth="1"/>
    <col min="3845" max="3845" width="17.109375" style="250" customWidth="1"/>
    <col min="3846" max="3846" width="16.109375" style="250" customWidth="1"/>
    <col min="3847" max="3847" width="15.5546875" style="250" customWidth="1"/>
    <col min="3848" max="3849" width="16" style="250" customWidth="1"/>
    <col min="3850" max="4096" width="9.109375" style="250"/>
    <col min="4097" max="4097" width="7.6640625" style="250" customWidth="1"/>
    <col min="4098" max="4098" width="31.6640625" style="250" customWidth="1"/>
    <col min="4099" max="4099" width="16.109375" style="250" customWidth="1"/>
    <col min="4100" max="4100" width="16" style="250" customWidth="1"/>
    <col min="4101" max="4101" width="17.109375" style="250" customWidth="1"/>
    <col min="4102" max="4102" width="16.109375" style="250" customWidth="1"/>
    <col min="4103" max="4103" width="15.5546875" style="250" customWidth="1"/>
    <col min="4104" max="4105" width="16" style="250" customWidth="1"/>
    <col min="4106" max="4352" width="9.109375" style="250"/>
    <col min="4353" max="4353" width="7.6640625" style="250" customWidth="1"/>
    <col min="4354" max="4354" width="31.6640625" style="250" customWidth="1"/>
    <col min="4355" max="4355" width="16.109375" style="250" customWidth="1"/>
    <col min="4356" max="4356" width="16" style="250" customWidth="1"/>
    <col min="4357" max="4357" width="17.109375" style="250" customWidth="1"/>
    <col min="4358" max="4358" width="16.109375" style="250" customWidth="1"/>
    <col min="4359" max="4359" width="15.5546875" style="250" customWidth="1"/>
    <col min="4360" max="4361" width="16" style="250" customWidth="1"/>
    <col min="4362" max="4608" width="9.109375" style="250"/>
    <col min="4609" max="4609" width="7.6640625" style="250" customWidth="1"/>
    <col min="4610" max="4610" width="31.6640625" style="250" customWidth="1"/>
    <col min="4611" max="4611" width="16.109375" style="250" customWidth="1"/>
    <col min="4612" max="4612" width="16" style="250" customWidth="1"/>
    <col min="4613" max="4613" width="17.109375" style="250" customWidth="1"/>
    <col min="4614" max="4614" width="16.109375" style="250" customWidth="1"/>
    <col min="4615" max="4615" width="15.5546875" style="250" customWidth="1"/>
    <col min="4616" max="4617" width="16" style="250" customWidth="1"/>
    <col min="4618" max="4864" width="9.109375" style="250"/>
    <col min="4865" max="4865" width="7.6640625" style="250" customWidth="1"/>
    <col min="4866" max="4866" width="31.6640625" style="250" customWidth="1"/>
    <col min="4867" max="4867" width="16.109375" style="250" customWidth="1"/>
    <col min="4868" max="4868" width="16" style="250" customWidth="1"/>
    <col min="4869" max="4869" width="17.109375" style="250" customWidth="1"/>
    <col min="4870" max="4870" width="16.109375" style="250" customWidth="1"/>
    <col min="4871" max="4871" width="15.5546875" style="250" customWidth="1"/>
    <col min="4872" max="4873" width="16" style="250" customWidth="1"/>
    <col min="4874" max="5120" width="9.109375" style="250"/>
    <col min="5121" max="5121" width="7.6640625" style="250" customWidth="1"/>
    <col min="5122" max="5122" width="31.6640625" style="250" customWidth="1"/>
    <col min="5123" max="5123" width="16.109375" style="250" customWidth="1"/>
    <col min="5124" max="5124" width="16" style="250" customWidth="1"/>
    <col min="5125" max="5125" width="17.109375" style="250" customWidth="1"/>
    <col min="5126" max="5126" width="16.109375" style="250" customWidth="1"/>
    <col min="5127" max="5127" width="15.5546875" style="250" customWidth="1"/>
    <col min="5128" max="5129" width="16" style="250" customWidth="1"/>
    <col min="5130" max="5376" width="9.109375" style="250"/>
    <col min="5377" max="5377" width="7.6640625" style="250" customWidth="1"/>
    <col min="5378" max="5378" width="31.6640625" style="250" customWidth="1"/>
    <col min="5379" max="5379" width="16.109375" style="250" customWidth="1"/>
    <col min="5380" max="5380" width="16" style="250" customWidth="1"/>
    <col min="5381" max="5381" width="17.109375" style="250" customWidth="1"/>
    <col min="5382" max="5382" width="16.109375" style="250" customWidth="1"/>
    <col min="5383" max="5383" width="15.5546875" style="250" customWidth="1"/>
    <col min="5384" max="5385" width="16" style="250" customWidth="1"/>
    <col min="5386" max="5632" width="9.109375" style="250"/>
    <col min="5633" max="5633" width="7.6640625" style="250" customWidth="1"/>
    <col min="5634" max="5634" width="31.6640625" style="250" customWidth="1"/>
    <col min="5635" max="5635" width="16.109375" style="250" customWidth="1"/>
    <col min="5636" max="5636" width="16" style="250" customWidth="1"/>
    <col min="5637" max="5637" width="17.109375" style="250" customWidth="1"/>
    <col min="5638" max="5638" width="16.109375" style="250" customWidth="1"/>
    <col min="5639" max="5639" width="15.5546875" style="250" customWidth="1"/>
    <col min="5640" max="5641" width="16" style="250" customWidth="1"/>
    <col min="5642" max="5888" width="9.109375" style="250"/>
    <col min="5889" max="5889" width="7.6640625" style="250" customWidth="1"/>
    <col min="5890" max="5890" width="31.6640625" style="250" customWidth="1"/>
    <col min="5891" max="5891" width="16.109375" style="250" customWidth="1"/>
    <col min="5892" max="5892" width="16" style="250" customWidth="1"/>
    <col min="5893" max="5893" width="17.109375" style="250" customWidth="1"/>
    <col min="5894" max="5894" width="16.109375" style="250" customWidth="1"/>
    <col min="5895" max="5895" width="15.5546875" style="250" customWidth="1"/>
    <col min="5896" max="5897" width="16" style="250" customWidth="1"/>
    <col min="5898" max="6144" width="9.109375" style="250"/>
    <col min="6145" max="6145" width="7.6640625" style="250" customWidth="1"/>
    <col min="6146" max="6146" width="31.6640625" style="250" customWidth="1"/>
    <col min="6147" max="6147" width="16.109375" style="250" customWidth="1"/>
    <col min="6148" max="6148" width="16" style="250" customWidth="1"/>
    <col min="6149" max="6149" width="17.109375" style="250" customWidth="1"/>
    <col min="6150" max="6150" width="16.109375" style="250" customWidth="1"/>
    <col min="6151" max="6151" width="15.5546875" style="250" customWidth="1"/>
    <col min="6152" max="6153" width="16" style="250" customWidth="1"/>
    <col min="6154" max="6400" width="9.109375" style="250"/>
    <col min="6401" max="6401" width="7.6640625" style="250" customWidth="1"/>
    <col min="6402" max="6402" width="31.6640625" style="250" customWidth="1"/>
    <col min="6403" max="6403" width="16.109375" style="250" customWidth="1"/>
    <col min="6404" max="6404" width="16" style="250" customWidth="1"/>
    <col min="6405" max="6405" width="17.109375" style="250" customWidth="1"/>
    <col min="6406" max="6406" width="16.109375" style="250" customWidth="1"/>
    <col min="6407" max="6407" width="15.5546875" style="250" customWidth="1"/>
    <col min="6408" max="6409" width="16" style="250" customWidth="1"/>
    <col min="6410" max="6656" width="9.109375" style="250"/>
    <col min="6657" max="6657" width="7.6640625" style="250" customWidth="1"/>
    <col min="6658" max="6658" width="31.6640625" style="250" customWidth="1"/>
    <col min="6659" max="6659" width="16.109375" style="250" customWidth="1"/>
    <col min="6660" max="6660" width="16" style="250" customWidth="1"/>
    <col min="6661" max="6661" width="17.109375" style="250" customWidth="1"/>
    <col min="6662" max="6662" width="16.109375" style="250" customWidth="1"/>
    <col min="6663" max="6663" width="15.5546875" style="250" customWidth="1"/>
    <col min="6664" max="6665" width="16" style="250" customWidth="1"/>
    <col min="6666" max="6912" width="9.109375" style="250"/>
    <col min="6913" max="6913" width="7.6640625" style="250" customWidth="1"/>
    <col min="6914" max="6914" width="31.6640625" style="250" customWidth="1"/>
    <col min="6915" max="6915" width="16.109375" style="250" customWidth="1"/>
    <col min="6916" max="6916" width="16" style="250" customWidth="1"/>
    <col min="6917" max="6917" width="17.109375" style="250" customWidth="1"/>
    <col min="6918" max="6918" width="16.109375" style="250" customWidth="1"/>
    <col min="6919" max="6919" width="15.5546875" style="250" customWidth="1"/>
    <col min="6920" max="6921" width="16" style="250" customWidth="1"/>
    <col min="6922" max="7168" width="9.109375" style="250"/>
    <col min="7169" max="7169" width="7.6640625" style="250" customWidth="1"/>
    <col min="7170" max="7170" width="31.6640625" style="250" customWidth="1"/>
    <col min="7171" max="7171" width="16.109375" style="250" customWidth="1"/>
    <col min="7172" max="7172" width="16" style="250" customWidth="1"/>
    <col min="7173" max="7173" width="17.109375" style="250" customWidth="1"/>
    <col min="7174" max="7174" width="16.109375" style="250" customWidth="1"/>
    <col min="7175" max="7175" width="15.5546875" style="250" customWidth="1"/>
    <col min="7176" max="7177" width="16" style="250" customWidth="1"/>
    <col min="7178" max="7424" width="9.109375" style="250"/>
    <col min="7425" max="7425" width="7.6640625" style="250" customWidth="1"/>
    <col min="7426" max="7426" width="31.6640625" style="250" customWidth="1"/>
    <col min="7427" max="7427" width="16.109375" style="250" customWidth="1"/>
    <col min="7428" max="7428" width="16" style="250" customWidth="1"/>
    <col min="7429" max="7429" width="17.109375" style="250" customWidth="1"/>
    <col min="7430" max="7430" width="16.109375" style="250" customWidth="1"/>
    <col min="7431" max="7431" width="15.5546875" style="250" customWidth="1"/>
    <col min="7432" max="7433" width="16" style="250" customWidth="1"/>
    <col min="7434" max="7680" width="9.109375" style="250"/>
    <col min="7681" max="7681" width="7.6640625" style="250" customWidth="1"/>
    <col min="7682" max="7682" width="31.6640625" style="250" customWidth="1"/>
    <col min="7683" max="7683" width="16.109375" style="250" customWidth="1"/>
    <col min="7684" max="7684" width="16" style="250" customWidth="1"/>
    <col min="7685" max="7685" width="17.109375" style="250" customWidth="1"/>
    <col min="7686" max="7686" width="16.109375" style="250" customWidth="1"/>
    <col min="7687" max="7687" width="15.5546875" style="250" customWidth="1"/>
    <col min="7688" max="7689" width="16" style="250" customWidth="1"/>
    <col min="7690" max="7936" width="9.109375" style="250"/>
    <col min="7937" max="7937" width="7.6640625" style="250" customWidth="1"/>
    <col min="7938" max="7938" width="31.6640625" style="250" customWidth="1"/>
    <col min="7939" max="7939" width="16.109375" style="250" customWidth="1"/>
    <col min="7940" max="7940" width="16" style="250" customWidth="1"/>
    <col min="7941" max="7941" width="17.109375" style="250" customWidth="1"/>
    <col min="7942" max="7942" width="16.109375" style="250" customWidth="1"/>
    <col min="7943" max="7943" width="15.5546875" style="250" customWidth="1"/>
    <col min="7944" max="7945" width="16" style="250" customWidth="1"/>
    <col min="7946" max="8192" width="9.109375" style="250"/>
    <col min="8193" max="8193" width="7.6640625" style="250" customWidth="1"/>
    <col min="8194" max="8194" width="31.6640625" style="250" customWidth="1"/>
    <col min="8195" max="8195" width="16.109375" style="250" customWidth="1"/>
    <col min="8196" max="8196" width="16" style="250" customWidth="1"/>
    <col min="8197" max="8197" width="17.109375" style="250" customWidth="1"/>
    <col min="8198" max="8198" width="16.109375" style="250" customWidth="1"/>
    <col min="8199" max="8199" width="15.5546875" style="250" customWidth="1"/>
    <col min="8200" max="8201" width="16" style="250" customWidth="1"/>
    <col min="8202" max="8448" width="9.109375" style="250"/>
    <col min="8449" max="8449" width="7.6640625" style="250" customWidth="1"/>
    <col min="8450" max="8450" width="31.6640625" style="250" customWidth="1"/>
    <col min="8451" max="8451" width="16.109375" style="250" customWidth="1"/>
    <col min="8452" max="8452" width="16" style="250" customWidth="1"/>
    <col min="8453" max="8453" width="17.109375" style="250" customWidth="1"/>
    <col min="8454" max="8454" width="16.109375" style="250" customWidth="1"/>
    <col min="8455" max="8455" width="15.5546875" style="250" customWidth="1"/>
    <col min="8456" max="8457" width="16" style="250" customWidth="1"/>
    <col min="8458" max="8704" width="9.109375" style="250"/>
    <col min="8705" max="8705" width="7.6640625" style="250" customWidth="1"/>
    <col min="8706" max="8706" width="31.6640625" style="250" customWidth="1"/>
    <col min="8707" max="8707" width="16.109375" style="250" customWidth="1"/>
    <col min="8708" max="8708" width="16" style="250" customWidth="1"/>
    <col min="8709" max="8709" width="17.109375" style="250" customWidth="1"/>
    <col min="8710" max="8710" width="16.109375" style="250" customWidth="1"/>
    <col min="8711" max="8711" width="15.5546875" style="250" customWidth="1"/>
    <col min="8712" max="8713" width="16" style="250" customWidth="1"/>
    <col min="8714" max="8960" width="9.109375" style="250"/>
    <col min="8961" max="8961" width="7.6640625" style="250" customWidth="1"/>
    <col min="8962" max="8962" width="31.6640625" style="250" customWidth="1"/>
    <col min="8963" max="8963" width="16.109375" style="250" customWidth="1"/>
    <col min="8964" max="8964" width="16" style="250" customWidth="1"/>
    <col min="8965" max="8965" width="17.109375" style="250" customWidth="1"/>
    <col min="8966" max="8966" width="16.109375" style="250" customWidth="1"/>
    <col min="8967" max="8967" width="15.5546875" style="250" customWidth="1"/>
    <col min="8968" max="8969" width="16" style="250" customWidth="1"/>
    <col min="8970" max="9216" width="9.109375" style="250"/>
    <col min="9217" max="9217" width="7.6640625" style="250" customWidth="1"/>
    <col min="9218" max="9218" width="31.6640625" style="250" customWidth="1"/>
    <col min="9219" max="9219" width="16.109375" style="250" customWidth="1"/>
    <col min="9220" max="9220" width="16" style="250" customWidth="1"/>
    <col min="9221" max="9221" width="17.109375" style="250" customWidth="1"/>
    <col min="9222" max="9222" width="16.109375" style="250" customWidth="1"/>
    <col min="9223" max="9223" width="15.5546875" style="250" customWidth="1"/>
    <col min="9224" max="9225" width="16" style="250" customWidth="1"/>
    <col min="9226" max="9472" width="9.109375" style="250"/>
    <col min="9473" max="9473" width="7.6640625" style="250" customWidth="1"/>
    <col min="9474" max="9474" width="31.6640625" style="250" customWidth="1"/>
    <col min="9475" max="9475" width="16.109375" style="250" customWidth="1"/>
    <col min="9476" max="9476" width="16" style="250" customWidth="1"/>
    <col min="9477" max="9477" width="17.109375" style="250" customWidth="1"/>
    <col min="9478" max="9478" width="16.109375" style="250" customWidth="1"/>
    <col min="9479" max="9479" width="15.5546875" style="250" customWidth="1"/>
    <col min="9480" max="9481" width="16" style="250" customWidth="1"/>
    <col min="9482" max="9728" width="9.109375" style="250"/>
    <col min="9729" max="9729" width="7.6640625" style="250" customWidth="1"/>
    <col min="9730" max="9730" width="31.6640625" style="250" customWidth="1"/>
    <col min="9731" max="9731" width="16.109375" style="250" customWidth="1"/>
    <col min="9732" max="9732" width="16" style="250" customWidth="1"/>
    <col min="9733" max="9733" width="17.109375" style="250" customWidth="1"/>
    <col min="9734" max="9734" width="16.109375" style="250" customWidth="1"/>
    <col min="9735" max="9735" width="15.5546875" style="250" customWidth="1"/>
    <col min="9736" max="9737" width="16" style="250" customWidth="1"/>
    <col min="9738" max="9984" width="9.109375" style="250"/>
    <col min="9985" max="9985" width="7.6640625" style="250" customWidth="1"/>
    <col min="9986" max="9986" width="31.6640625" style="250" customWidth="1"/>
    <col min="9987" max="9987" width="16.109375" style="250" customWidth="1"/>
    <col min="9988" max="9988" width="16" style="250" customWidth="1"/>
    <col min="9989" max="9989" width="17.109375" style="250" customWidth="1"/>
    <col min="9990" max="9990" width="16.109375" style="250" customWidth="1"/>
    <col min="9991" max="9991" width="15.5546875" style="250" customWidth="1"/>
    <col min="9992" max="9993" width="16" style="250" customWidth="1"/>
    <col min="9994" max="10240" width="9.109375" style="250"/>
    <col min="10241" max="10241" width="7.6640625" style="250" customWidth="1"/>
    <col min="10242" max="10242" width="31.6640625" style="250" customWidth="1"/>
    <col min="10243" max="10243" width="16.109375" style="250" customWidth="1"/>
    <col min="10244" max="10244" width="16" style="250" customWidth="1"/>
    <col min="10245" max="10245" width="17.109375" style="250" customWidth="1"/>
    <col min="10246" max="10246" width="16.109375" style="250" customWidth="1"/>
    <col min="10247" max="10247" width="15.5546875" style="250" customWidth="1"/>
    <col min="10248" max="10249" width="16" style="250" customWidth="1"/>
    <col min="10250" max="10496" width="9.109375" style="250"/>
    <col min="10497" max="10497" width="7.6640625" style="250" customWidth="1"/>
    <col min="10498" max="10498" width="31.6640625" style="250" customWidth="1"/>
    <col min="10499" max="10499" width="16.109375" style="250" customWidth="1"/>
    <col min="10500" max="10500" width="16" style="250" customWidth="1"/>
    <col min="10501" max="10501" width="17.109375" style="250" customWidth="1"/>
    <col min="10502" max="10502" width="16.109375" style="250" customWidth="1"/>
    <col min="10503" max="10503" width="15.5546875" style="250" customWidth="1"/>
    <col min="10504" max="10505" width="16" style="250" customWidth="1"/>
    <col min="10506" max="10752" width="9.109375" style="250"/>
    <col min="10753" max="10753" width="7.6640625" style="250" customWidth="1"/>
    <col min="10754" max="10754" width="31.6640625" style="250" customWidth="1"/>
    <col min="10755" max="10755" width="16.109375" style="250" customWidth="1"/>
    <col min="10756" max="10756" width="16" style="250" customWidth="1"/>
    <col min="10757" max="10757" width="17.109375" style="250" customWidth="1"/>
    <col min="10758" max="10758" width="16.109375" style="250" customWidth="1"/>
    <col min="10759" max="10759" width="15.5546875" style="250" customWidth="1"/>
    <col min="10760" max="10761" width="16" style="250" customWidth="1"/>
    <col min="10762" max="11008" width="9.109375" style="250"/>
    <col min="11009" max="11009" width="7.6640625" style="250" customWidth="1"/>
    <col min="11010" max="11010" width="31.6640625" style="250" customWidth="1"/>
    <col min="11011" max="11011" width="16.109375" style="250" customWidth="1"/>
    <col min="11012" max="11012" width="16" style="250" customWidth="1"/>
    <col min="11013" max="11013" width="17.109375" style="250" customWidth="1"/>
    <col min="11014" max="11014" width="16.109375" style="250" customWidth="1"/>
    <col min="11015" max="11015" width="15.5546875" style="250" customWidth="1"/>
    <col min="11016" max="11017" width="16" style="250" customWidth="1"/>
    <col min="11018" max="11264" width="9.109375" style="250"/>
    <col min="11265" max="11265" width="7.6640625" style="250" customWidth="1"/>
    <col min="11266" max="11266" width="31.6640625" style="250" customWidth="1"/>
    <col min="11267" max="11267" width="16.109375" style="250" customWidth="1"/>
    <col min="11268" max="11268" width="16" style="250" customWidth="1"/>
    <col min="11269" max="11269" width="17.109375" style="250" customWidth="1"/>
    <col min="11270" max="11270" width="16.109375" style="250" customWidth="1"/>
    <col min="11271" max="11271" width="15.5546875" style="250" customWidth="1"/>
    <col min="11272" max="11273" width="16" style="250" customWidth="1"/>
    <col min="11274" max="11520" width="9.109375" style="250"/>
    <col min="11521" max="11521" width="7.6640625" style="250" customWidth="1"/>
    <col min="11522" max="11522" width="31.6640625" style="250" customWidth="1"/>
    <col min="11523" max="11523" width="16.109375" style="250" customWidth="1"/>
    <col min="11524" max="11524" width="16" style="250" customWidth="1"/>
    <col min="11525" max="11525" width="17.109375" style="250" customWidth="1"/>
    <col min="11526" max="11526" width="16.109375" style="250" customWidth="1"/>
    <col min="11527" max="11527" width="15.5546875" style="250" customWidth="1"/>
    <col min="11528" max="11529" width="16" style="250" customWidth="1"/>
    <col min="11530" max="11776" width="9.109375" style="250"/>
    <col min="11777" max="11777" width="7.6640625" style="250" customWidth="1"/>
    <col min="11778" max="11778" width="31.6640625" style="250" customWidth="1"/>
    <col min="11779" max="11779" width="16.109375" style="250" customWidth="1"/>
    <col min="11780" max="11780" width="16" style="250" customWidth="1"/>
    <col min="11781" max="11781" width="17.109375" style="250" customWidth="1"/>
    <col min="11782" max="11782" width="16.109375" style="250" customWidth="1"/>
    <col min="11783" max="11783" width="15.5546875" style="250" customWidth="1"/>
    <col min="11784" max="11785" width="16" style="250" customWidth="1"/>
    <col min="11786" max="12032" width="9.109375" style="250"/>
    <col min="12033" max="12033" width="7.6640625" style="250" customWidth="1"/>
    <col min="12034" max="12034" width="31.6640625" style="250" customWidth="1"/>
    <col min="12035" max="12035" width="16.109375" style="250" customWidth="1"/>
    <col min="12036" max="12036" width="16" style="250" customWidth="1"/>
    <col min="12037" max="12037" width="17.109375" style="250" customWidth="1"/>
    <col min="12038" max="12038" width="16.109375" style="250" customWidth="1"/>
    <col min="12039" max="12039" width="15.5546875" style="250" customWidth="1"/>
    <col min="12040" max="12041" width="16" style="250" customWidth="1"/>
    <col min="12042" max="12288" width="9.109375" style="250"/>
    <col min="12289" max="12289" width="7.6640625" style="250" customWidth="1"/>
    <col min="12290" max="12290" width="31.6640625" style="250" customWidth="1"/>
    <col min="12291" max="12291" width="16.109375" style="250" customWidth="1"/>
    <col min="12292" max="12292" width="16" style="250" customWidth="1"/>
    <col min="12293" max="12293" width="17.109375" style="250" customWidth="1"/>
    <col min="12294" max="12294" width="16.109375" style="250" customWidth="1"/>
    <col min="12295" max="12295" width="15.5546875" style="250" customWidth="1"/>
    <col min="12296" max="12297" width="16" style="250" customWidth="1"/>
    <col min="12298" max="12544" width="9.109375" style="250"/>
    <col min="12545" max="12545" width="7.6640625" style="250" customWidth="1"/>
    <col min="12546" max="12546" width="31.6640625" style="250" customWidth="1"/>
    <col min="12547" max="12547" width="16.109375" style="250" customWidth="1"/>
    <col min="12548" max="12548" width="16" style="250" customWidth="1"/>
    <col min="12549" max="12549" width="17.109375" style="250" customWidth="1"/>
    <col min="12550" max="12550" width="16.109375" style="250" customWidth="1"/>
    <col min="12551" max="12551" width="15.5546875" style="250" customWidth="1"/>
    <col min="12552" max="12553" width="16" style="250" customWidth="1"/>
    <col min="12554" max="12800" width="9.109375" style="250"/>
    <col min="12801" max="12801" width="7.6640625" style="250" customWidth="1"/>
    <col min="12802" max="12802" width="31.6640625" style="250" customWidth="1"/>
    <col min="12803" max="12803" width="16.109375" style="250" customWidth="1"/>
    <col min="12804" max="12804" width="16" style="250" customWidth="1"/>
    <col min="12805" max="12805" width="17.109375" style="250" customWidth="1"/>
    <col min="12806" max="12806" width="16.109375" style="250" customWidth="1"/>
    <col min="12807" max="12807" width="15.5546875" style="250" customWidth="1"/>
    <col min="12808" max="12809" width="16" style="250" customWidth="1"/>
    <col min="12810" max="13056" width="9.109375" style="250"/>
    <col min="13057" max="13057" width="7.6640625" style="250" customWidth="1"/>
    <col min="13058" max="13058" width="31.6640625" style="250" customWidth="1"/>
    <col min="13059" max="13059" width="16.109375" style="250" customWidth="1"/>
    <col min="13060" max="13060" width="16" style="250" customWidth="1"/>
    <col min="13061" max="13061" width="17.109375" style="250" customWidth="1"/>
    <col min="13062" max="13062" width="16.109375" style="250" customWidth="1"/>
    <col min="13063" max="13063" width="15.5546875" style="250" customWidth="1"/>
    <col min="13064" max="13065" width="16" style="250" customWidth="1"/>
    <col min="13066" max="13312" width="9.109375" style="250"/>
    <col min="13313" max="13313" width="7.6640625" style="250" customWidth="1"/>
    <col min="13314" max="13314" width="31.6640625" style="250" customWidth="1"/>
    <col min="13315" max="13315" width="16.109375" style="250" customWidth="1"/>
    <col min="13316" max="13316" width="16" style="250" customWidth="1"/>
    <col min="13317" max="13317" width="17.109375" style="250" customWidth="1"/>
    <col min="13318" max="13318" width="16.109375" style="250" customWidth="1"/>
    <col min="13319" max="13319" width="15.5546875" style="250" customWidth="1"/>
    <col min="13320" max="13321" width="16" style="250" customWidth="1"/>
    <col min="13322" max="13568" width="9.109375" style="250"/>
    <col min="13569" max="13569" width="7.6640625" style="250" customWidth="1"/>
    <col min="13570" max="13570" width="31.6640625" style="250" customWidth="1"/>
    <col min="13571" max="13571" width="16.109375" style="250" customWidth="1"/>
    <col min="13572" max="13572" width="16" style="250" customWidth="1"/>
    <col min="13573" max="13573" width="17.109375" style="250" customWidth="1"/>
    <col min="13574" max="13574" width="16.109375" style="250" customWidth="1"/>
    <col min="13575" max="13575" width="15.5546875" style="250" customWidth="1"/>
    <col min="13576" max="13577" width="16" style="250" customWidth="1"/>
    <col min="13578" max="13824" width="9.109375" style="250"/>
    <col min="13825" max="13825" width="7.6640625" style="250" customWidth="1"/>
    <col min="13826" max="13826" width="31.6640625" style="250" customWidth="1"/>
    <col min="13827" max="13827" width="16.109375" style="250" customWidth="1"/>
    <col min="13828" max="13828" width="16" style="250" customWidth="1"/>
    <col min="13829" max="13829" width="17.109375" style="250" customWidth="1"/>
    <col min="13830" max="13830" width="16.109375" style="250" customWidth="1"/>
    <col min="13831" max="13831" width="15.5546875" style="250" customWidth="1"/>
    <col min="13832" max="13833" width="16" style="250" customWidth="1"/>
    <col min="13834" max="14080" width="9.109375" style="250"/>
    <col min="14081" max="14081" width="7.6640625" style="250" customWidth="1"/>
    <col min="14082" max="14082" width="31.6640625" style="250" customWidth="1"/>
    <col min="14083" max="14083" width="16.109375" style="250" customWidth="1"/>
    <col min="14084" max="14084" width="16" style="250" customWidth="1"/>
    <col min="14085" max="14085" width="17.109375" style="250" customWidth="1"/>
    <col min="14086" max="14086" width="16.109375" style="250" customWidth="1"/>
    <col min="14087" max="14087" width="15.5546875" style="250" customWidth="1"/>
    <col min="14088" max="14089" width="16" style="250" customWidth="1"/>
    <col min="14090" max="14336" width="9.109375" style="250"/>
    <col min="14337" max="14337" width="7.6640625" style="250" customWidth="1"/>
    <col min="14338" max="14338" width="31.6640625" style="250" customWidth="1"/>
    <col min="14339" max="14339" width="16.109375" style="250" customWidth="1"/>
    <col min="14340" max="14340" width="16" style="250" customWidth="1"/>
    <col min="14341" max="14341" width="17.109375" style="250" customWidth="1"/>
    <col min="14342" max="14342" width="16.109375" style="250" customWidth="1"/>
    <col min="14343" max="14343" width="15.5546875" style="250" customWidth="1"/>
    <col min="14344" max="14345" width="16" style="250" customWidth="1"/>
    <col min="14346" max="14592" width="9.109375" style="250"/>
    <col min="14593" max="14593" width="7.6640625" style="250" customWidth="1"/>
    <col min="14594" max="14594" width="31.6640625" style="250" customWidth="1"/>
    <col min="14595" max="14595" width="16.109375" style="250" customWidth="1"/>
    <col min="14596" max="14596" width="16" style="250" customWidth="1"/>
    <col min="14597" max="14597" width="17.109375" style="250" customWidth="1"/>
    <col min="14598" max="14598" width="16.109375" style="250" customWidth="1"/>
    <col min="14599" max="14599" width="15.5546875" style="250" customWidth="1"/>
    <col min="14600" max="14601" width="16" style="250" customWidth="1"/>
    <col min="14602" max="14848" width="9.109375" style="250"/>
    <col min="14849" max="14849" width="7.6640625" style="250" customWidth="1"/>
    <col min="14850" max="14850" width="31.6640625" style="250" customWidth="1"/>
    <col min="14851" max="14851" width="16.109375" style="250" customWidth="1"/>
    <col min="14852" max="14852" width="16" style="250" customWidth="1"/>
    <col min="14853" max="14853" width="17.109375" style="250" customWidth="1"/>
    <col min="14854" max="14854" width="16.109375" style="250" customWidth="1"/>
    <col min="14855" max="14855" width="15.5546875" style="250" customWidth="1"/>
    <col min="14856" max="14857" width="16" style="250" customWidth="1"/>
    <col min="14858" max="15104" width="9.109375" style="250"/>
    <col min="15105" max="15105" width="7.6640625" style="250" customWidth="1"/>
    <col min="15106" max="15106" width="31.6640625" style="250" customWidth="1"/>
    <col min="15107" max="15107" width="16.109375" style="250" customWidth="1"/>
    <col min="15108" max="15108" width="16" style="250" customWidth="1"/>
    <col min="15109" max="15109" width="17.109375" style="250" customWidth="1"/>
    <col min="15110" max="15110" width="16.109375" style="250" customWidth="1"/>
    <col min="15111" max="15111" width="15.5546875" style="250" customWidth="1"/>
    <col min="15112" max="15113" width="16" style="250" customWidth="1"/>
    <col min="15114" max="15360" width="9.109375" style="250"/>
    <col min="15361" max="15361" width="7.6640625" style="250" customWidth="1"/>
    <col min="15362" max="15362" width="31.6640625" style="250" customWidth="1"/>
    <col min="15363" max="15363" width="16.109375" style="250" customWidth="1"/>
    <col min="15364" max="15364" width="16" style="250" customWidth="1"/>
    <col min="15365" max="15365" width="17.109375" style="250" customWidth="1"/>
    <col min="15366" max="15366" width="16.109375" style="250" customWidth="1"/>
    <col min="15367" max="15367" width="15.5546875" style="250" customWidth="1"/>
    <col min="15368" max="15369" width="16" style="250" customWidth="1"/>
    <col min="15370" max="15616" width="9.109375" style="250"/>
    <col min="15617" max="15617" width="7.6640625" style="250" customWidth="1"/>
    <col min="15618" max="15618" width="31.6640625" style="250" customWidth="1"/>
    <col min="15619" max="15619" width="16.109375" style="250" customWidth="1"/>
    <col min="15620" max="15620" width="16" style="250" customWidth="1"/>
    <col min="15621" max="15621" width="17.109375" style="250" customWidth="1"/>
    <col min="15622" max="15622" width="16.109375" style="250" customWidth="1"/>
    <col min="15623" max="15623" width="15.5546875" style="250" customWidth="1"/>
    <col min="15624" max="15625" width="16" style="250" customWidth="1"/>
    <col min="15626" max="15872" width="9.109375" style="250"/>
    <col min="15873" max="15873" width="7.6640625" style="250" customWidth="1"/>
    <col min="15874" max="15874" width="31.6640625" style="250" customWidth="1"/>
    <col min="15875" max="15875" width="16.109375" style="250" customWidth="1"/>
    <col min="15876" max="15876" width="16" style="250" customWidth="1"/>
    <col min="15877" max="15877" width="17.109375" style="250" customWidth="1"/>
    <col min="15878" max="15878" width="16.109375" style="250" customWidth="1"/>
    <col min="15879" max="15879" width="15.5546875" style="250" customWidth="1"/>
    <col min="15880" max="15881" width="16" style="250" customWidth="1"/>
    <col min="15882" max="16128" width="9.109375" style="250"/>
    <col min="16129" max="16129" width="7.6640625" style="250" customWidth="1"/>
    <col min="16130" max="16130" width="31.6640625" style="250" customWidth="1"/>
    <col min="16131" max="16131" width="16.109375" style="250" customWidth="1"/>
    <col min="16132" max="16132" width="16" style="250" customWidth="1"/>
    <col min="16133" max="16133" width="17.109375" style="250" customWidth="1"/>
    <col min="16134" max="16134" width="16.109375" style="250" customWidth="1"/>
    <col min="16135" max="16135" width="15.5546875" style="250" customWidth="1"/>
    <col min="16136" max="16137" width="16" style="250" customWidth="1"/>
    <col min="16138" max="16384" width="9.109375" style="250"/>
  </cols>
  <sheetData>
    <row r="1" spans="1:9" ht="13.8" thickBot="1">
      <c r="A1" s="249"/>
      <c r="B1" s="249"/>
      <c r="C1" s="250"/>
      <c r="D1" s="250"/>
      <c r="E1" s="250"/>
      <c r="F1" s="250"/>
      <c r="G1" s="250"/>
      <c r="H1" s="250"/>
      <c r="I1" s="251"/>
    </row>
    <row r="2" spans="1:9" ht="14.4" thickTop="1" thickBot="1">
      <c r="A2" s="252"/>
      <c r="B2" s="252"/>
      <c r="C2" s="252"/>
      <c r="D2" s="252"/>
      <c r="E2" s="252"/>
      <c r="F2" s="252"/>
      <c r="G2" s="252"/>
      <c r="H2" s="252"/>
      <c r="I2" s="253"/>
    </row>
    <row r="3" spans="1:9" ht="13.8" thickTop="1">
      <c r="A3" s="252"/>
      <c r="B3" s="252"/>
      <c r="C3" s="252"/>
      <c r="D3" s="252"/>
      <c r="E3" s="252"/>
      <c r="F3" s="252"/>
      <c r="G3" s="252"/>
      <c r="H3" s="252"/>
      <c r="I3" s="250"/>
    </row>
    <row r="4" spans="1:9">
      <c r="A4" s="254" t="str">
        <f>'Lead E'!A4</f>
        <v>PUGET SOUND ENERGY</v>
      </c>
      <c r="B4" s="255"/>
      <c r="C4" s="255"/>
      <c r="D4" s="255"/>
      <c r="E4" s="255"/>
      <c r="F4" s="255"/>
      <c r="G4" s="255"/>
      <c r="H4" s="255"/>
      <c r="I4" s="255"/>
    </row>
    <row r="5" spans="1:9">
      <c r="A5" s="254" t="str">
        <f>'Lead E'!A5</f>
        <v>INCENTIVE / MERIT PAY - ELECTRIC</v>
      </c>
      <c r="B5" s="255"/>
      <c r="C5" s="255"/>
      <c r="D5" s="255"/>
      <c r="E5" s="255"/>
      <c r="F5" s="255"/>
      <c r="G5" s="255"/>
      <c r="H5" s="255"/>
      <c r="I5" s="256"/>
    </row>
    <row r="6" spans="1:9">
      <c r="A6" s="254" t="str">
        <f>'Lead E'!A6</f>
        <v>FOR THE TWELVE MONTHS ENDED SEPTEMBER 30, 2016</v>
      </c>
      <c r="B6" s="255"/>
      <c r="C6" s="255"/>
      <c r="D6" s="255"/>
      <c r="E6" s="255"/>
      <c r="F6" s="255"/>
      <c r="G6" s="255"/>
      <c r="H6" s="255"/>
      <c r="I6" s="257"/>
    </row>
    <row r="7" spans="1:9">
      <c r="A7" s="254" t="str">
        <f>'Lead E'!A7</f>
        <v>2017 GENERAL RATE CASE</v>
      </c>
      <c r="B7" s="255"/>
      <c r="C7" s="255"/>
      <c r="D7" s="255"/>
      <c r="E7" s="255"/>
      <c r="F7" s="255"/>
      <c r="G7" s="255"/>
      <c r="H7" s="255"/>
      <c r="I7" s="257"/>
    </row>
    <row r="8" spans="1:9" ht="13.8" thickBot="1">
      <c r="A8" s="252"/>
      <c r="B8" s="258"/>
      <c r="C8" s="258"/>
      <c r="D8" s="258"/>
      <c r="E8" s="258"/>
      <c r="F8" s="252"/>
      <c r="G8" s="252"/>
      <c r="H8" s="252"/>
      <c r="I8" s="252"/>
    </row>
    <row r="9" spans="1:9">
      <c r="A9" s="259" t="s">
        <v>2</v>
      </c>
      <c r="B9" s="260" t="s">
        <v>4</v>
      </c>
      <c r="C9" s="261" t="s">
        <v>279</v>
      </c>
      <c r="D9" s="262"/>
      <c r="E9" s="263"/>
      <c r="F9" s="261" t="s">
        <v>280</v>
      </c>
      <c r="G9" s="262"/>
      <c r="H9" s="263"/>
      <c r="I9" s="264" t="s">
        <v>7</v>
      </c>
    </row>
    <row r="10" spans="1:9" ht="26.4">
      <c r="A10" s="265" t="s">
        <v>3</v>
      </c>
      <c r="B10" s="266"/>
      <c r="C10" s="267" t="s">
        <v>281</v>
      </c>
      <c r="D10" s="268" t="s">
        <v>282</v>
      </c>
      <c r="E10" s="269" t="s">
        <v>283</v>
      </c>
      <c r="F10" s="267" t="s">
        <v>281</v>
      </c>
      <c r="G10" s="268" t="s">
        <v>282</v>
      </c>
      <c r="H10" s="269" t="s">
        <v>283</v>
      </c>
      <c r="I10" s="270"/>
    </row>
    <row r="11" spans="1:9" ht="13.8" thickBot="1">
      <c r="A11" s="271"/>
      <c r="B11" s="272"/>
      <c r="C11" s="273" t="s">
        <v>199</v>
      </c>
      <c r="D11" s="274" t="s">
        <v>20</v>
      </c>
      <c r="E11" s="275" t="s">
        <v>284</v>
      </c>
      <c r="F11" s="273" t="s">
        <v>21</v>
      </c>
      <c r="G11" s="274" t="s">
        <v>201</v>
      </c>
      <c r="H11" s="275" t="s">
        <v>285</v>
      </c>
      <c r="I11" s="275" t="s">
        <v>286</v>
      </c>
    </row>
    <row r="12" spans="1:9" ht="4.95" customHeight="1" thickTop="1" thickBot="1">
      <c r="A12" s="276"/>
      <c r="B12" s="277"/>
      <c r="C12" s="278"/>
      <c r="D12" s="278"/>
      <c r="E12" s="278"/>
      <c r="F12" s="278"/>
      <c r="G12" s="278"/>
      <c r="H12" s="278"/>
      <c r="I12" s="278"/>
    </row>
    <row r="13" spans="1:9">
      <c r="A13" s="279">
        <v>1</v>
      </c>
      <c r="B13" s="280" t="s">
        <v>287</v>
      </c>
      <c r="C13" s="281"/>
      <c r="D13" s="282"/>
      <c r="E13" s="283"/>
      <c r="F13" s="284"/>
      <c r="G13" s="285"/>
      <c r="H13" s="286"/>
      <c r="I13" s="287"/>
    </row>
    <row r="14" spans="1:9">
      <c r="A14" s="288">
        <f t="shared" ref="A14:A22" si="0">+A13+1</f>
        <v>2</v>
      </c>
      <c r="B14" s="289" t="s">
        <v>288</v>
      </c>
      <c r="C14" s="476">
        <f ca="1">ROUND('Electric wage increase ratios'!E15,5)</f>
        <v>4.487E-2</v>
      </c>
      <c r="D14" s="290">
        <f ca="1">'Incent &amp; Related PR Tax - TY'!C21</f>
        <v>7360758.1595352115</v>
      </c>
      <c r="E14" s="291">
        <f ca="1">C14*D14</f>
        <v>330277.21861834492</v>
      </c>
      <c r="F14" s="476">
        <f ca="1">ROUND('Electric wage increase ratios'!H15,6)</f>
        <v>4.5301000000000001E-2</v>
      </c>
      <c r="G14" s="290">
        <f>'4 Yr Avg 2016 '!$N$19</f>
        <v>7519856.7994216941</v>
      </c>
      <c r="H14" s="292">
        <f ca="1">F14*G14</f>
        <v>340657.03287060215</v>
      </c>
      <c r="I14" s="293">
        <f ca="1">H14-E14</f>
        <v>10379.814252257231</v>
      </c>
    </row>
    <row r="15" spans="1:9">
      <c r="A15" s="288">
        <f t="shared" si="0"/>
        <v>3</v>
      </c>
      <c r="B15" s="289" t="s">
        <v>289</v>
      </c>
      <c r="C15" s="476">
        <f ca="1">ROUND('Electric wage increase ratios'!E16,5)</f>
        <v>0.20915</v>
      </c>
      <c r="D15" s="294">
        <f ca="1">D14</f>
        <v>7360758.1595352115</v>
      </c>
      <c r="E15" s="295">
        <f t="shared" ref="E15:E21" ca="1" si="1">C15*D15</f>
        <v>1539502.5690667895</v>
      </c>
      <c r="F15" s="476">
        <f ca="1">ROUND('Electric wage increase ratios'!H16,6)</f>
        <v>0.208177</v>
      </c>
      <c r="G15" s="290">
        <f>'4 Yr Avg 2016 '!$N$19</f>
        <v>7519856.7994216941</v>
      </c>
      <c r="H15" s="296">
        <f t="shared" ref="H15:H20" ca="1" si="2">F15*G15</f>
        <v>1565461.22893321</v>
      </c>
      <c r="I15" s="297">
        <f t="shared" ref="I15:I21" ca="1" si="3">H15-E15</f>
        <v>25958.659866420552</v>
      </c>
    </row>
    <row r="16" spans="1:9">
      <c r="A16" s="288">
        <f t="shared" si="0"/>
        <v>4</v>
      </c>
      <c r="B16" s="289" t="s">
        <v>290</v>
      </c>
      <c r="C16" s="476">
        <f ca="1">ROUND('Electric wage increase ratios'!E17,5)</f>
        <v>9.1770000000000004E-2</v>
      </c>
      <c r="D16" s="294">
        <f t="shared" ref="D16:D22" ca="1" si="4">D15</f>
        <v>7360758.1595352115</v>
      </c>
      <c r="E16" s="295">
        <f t="shared" ca="1" si="1"/>
        <v>675496.77630054636</v>
      </c>
      <c r="F16" s="476">
        <f ca="1">ROUND('Electric wage increase ratios'!H17,6)</f>
        <v>9.2111999999999999E-2</v>
      </c>
      <c r="G16" s="290">
        <f>'4 Yr Avg 2016 '!$N$19</f>
        <v>7519856.7994216941</v>
      </c>
      <c r="H16" s="296">
        <f t="shared" ca="1" si="2"/>
        <v>692669.04950833111</v>
      </c>
      <c r="I16" s="297">
        <f t="shared" ca="1" si="3"/>
        <v>17172.273207784747</v>
      </c>
    </row>
    <row r="17" spans="1:11">
      <c r="A17" s="288">
        <f t="shared" si="0"/>
        <v>5</v>
      </c>
      <c r="B17" s="289" t="s">
        <v>291</v>
      </c>
      <c r="C17" s="476">
        <f ca="1">ROUND('Electric wage increase ratios'!E18,5)</f>
        <v>0.24645</v>
      </c>
      <c r="D17" s="294">
        <f t="shared" ca="1" si="4"/>
        <v>7360758.1595352115</v>
      </c>
      <c r="E17" s="295">
        <f t="shared" ca="1" si="1"/>
        <v>1814058.848417453</v>
      </c>
      <c r="F17" s="476">
        <f ca="1">ROUND('Electric wage increase ratios'!H18,6)</f>
        <v>0.24502399999999999</v>
      </c>
      <c r="G17" s="290">
        <f>'4 Yr Avg 2016 '!$N$19</f>
        <v>7519856.7994216941</v>
      </c>
      <c r="H17" s="296">
        <f ca="1">F17*G17</f>
        <v>1842545.3924215012</v>
      </c>
      <c r="I17" s="297">
        <f t="shared" ca="1" si="3"/>
        <v>28486.544004048221</v>
      </c>
    </row>
    <row r="18" spans="1:11">
      <c r="A18" s="288">
        <f t="shared" si="0"/>
        <v>6</v>
      </c>
      <c r="B18" s="289" t="s">
        <v>292</v>
      </c>
      <c r="C18" s="476">
        <f ca="1">ROUND('Electric wage increase ratios'!E19,5)</f>
        <v>0.11298999999999999</v>
      </c>
      <c r="D18" s="294">
        <f t="shared" ca="1" si="4"/>
        <v>7360758.1595352115</v>
      </c>
      <c r="E18" s="295">
        <f t="shared" ca="1" si="1"/>
        <v>831692.0644458835</v>
      </c>
      <c r="F18" s="476">
        <f ca="1">ROUND('Electric wage increase ratios'!H19,6)</f>
        <v>0.111995</v>
      </c>
      <c r="G18" s="290">
        <f>'4 Yr Avg 2016 '!$N$19</f>
        <v>7519856.7994216941</v>
      </c>
      <c r="H18" s="296">
        <f t="shared" ca="1" si="2"/>
        <v>842186.36225123261</v>
      </c>
      <c r="I18" s="297">
        <f t="shared" ca="1" si="3"/>
        <v>10494.29780534911</v>
      </c>
    </row>
    <row r="19" spans="1:11">
      <c r="A19" s="288">
        <f t="shared" si="0"/>
        <v>7</v>
      </c>
      <c r="B19" s="289" t="s">
        <v>293</v>
      </c>
      <c r="C19" s="476">
        <f ca="1">ROUND('Electric wage increase ratios'!E20,5)</f>
        <v>1.4189999999999999E-2</v>
      </c>
      <c r="D19" s="294">
        <f t="shared" ca="1" si="4"/>
        <v>7360758.1595352115</v>
      </c>
      <c r="E19" s="295">
        <f t="shared" ca="1" si="1"/>
        <v>104449.15828380465</v>
      </c>
      <c r="F19" s="476">
        <f ca="1">ROUND('Electric wage increase ratios'!H20,6)</f>
        <v>1.4288E-2</v>
      </c>
      <c r="G19" s="290">
        <f>'4 Yr Avg 2016 '!$N$19</f>
        <v>7519856.7994216941</v>
      </c>
      <c r="H19" s="296">
        <f t="shared" ca="1" si="2"/>
        <v>107443.71395013717</v>
      </c>
      <c r="I19" s="297">
        <f t="shared" ca="1" si="3"/>
        <v>2994.555666332526</v>
      </c>
    </row>
    <row r="20" spans="1:11">
      <c r="A20" s="288">
        <f t="shared" si="0"/>
        <v>8</v>
      </c>
      <c r="B20" s="289" t="s">
        <v>294</v>
      </c>
      <c r="C20" s="476">
        <f ca="1">ROUND('Electric wage increase ratios'!E21,5)</f>
        <v>2.14E-3</v>
      </c>
      <c r="D20" s="294">
        <f t="shared" ca="1" si="4"/>
        <v>7360758.1595352115</v>
      </c>
      <c r="E20" s="295">
        <f t="shared" ca="1" si="1"/>
        <v>15752.022461405353</v>
      </c>
      <c r="F20" s="476">
        <f ca="1">ROUND('Electric wage increase ratios'!H21,6)</f>
        <v>2.1450000000000002E-3</v>
      </c>
      <c r="G20" s="290">
        <f>'4 Yr Avg 2016 '!$N$19</f>
        <v>7519856.7994216941</v>
      </c>
      <c r="H20" s="296">
        <f t="shared" ca="1" si="2"/>
        <v>16130.092834759536</v>
      </c>
      <c r="I20" s="297">
        <f t="shared" ca="1" si="3"/>
        <v>378.07037335418318</v>
      </c>
    </row>
    <row r="21" spans="1:11">
      <c r="A21" s="298">
        <f t="shared" si="0"/>
        <v>9</v>
      </c>
      <c r="B21" s="299" t="s">
        <v>295</v>
      </c>
      <c r="C21" s="477">
        <f ca="1">ROUND('Electric wage increase ratios'!E22,5)</f>
        <v>0.27844000000000002</v>
      </c>
      <c r="D21" s="300">
        <f t="shared" ca="1" si="4"/>
        <v>7360758.1595352115</v>
      </c>
      <c r="E21" s="301">
        <f t="shared" ca="1" si="1"/>
        <v>2049529.5019409845</v>
      </c>
      <c r="F21" s="477">
        <f ca="1">ROUND('Electric wage increase ratios'!H22,6)</f>
        <v>0.28095700000000001</v>
      </c>
      <c r="G21" s="422">
        <f>'4 Yr Avg 2016 '!$N$19</f>
        <v>7519856.7994216941</v>
      </c>
      <c r="H21" s="302">
        <f ca="1">F21*G21</f>
        <v>2112756.4067951208</v>
      </c>
      <c r="I21" s="303">
        <f t="shared" ca="1" si="3"/>
        <v>63226.904854136286</v>
      </c>
    </row>
    <row r="22" spans="1:11">
      <c r="A22" s="288">
        <f t="shared" si="0"/>
        <v>10</v>
      </c>
      <c r="B22" s="304" t="s">
        <v>8</v>
      </c>
      <c r="C22" s="478">
        <f ca="1">SUM(C13:C21)</f>
        <v>1.0000000000000002</v>
      </c>
      <c r="D22" s="294">
        <f t="shared" ca="1" si="4"/>
        <v>7360758.1595352115</v>
      </c>
      <c r="E22" s="291">
        <f ca="1">SUM(E14:E21)</f>
        <v>7360758.1595352115</v>
      </c>
      <c r="F22" s="479">
        <f ca="1">SUM(F13:F21)</f>
        <v>0.99999899999999986</v>
      </c>
      <c r="G22" s="294">
        <f>+G21</f>
        <v>7519856.7994216941</v>
      </c>
      <c r="H22" s="292">
        <f ca="1">SUM(H13:H21)</f>
        <v>7519849.2795648947</v>
      </c>
      <c r="I22" s="305">
        <f ca="1">SUM(I13:I21)</f>
        <v>159091.12002968288</v>
      </c>
      <c r="K22" s="468"/>
    </row>
    <row r="23" spans="1:11" ht="13.8" thickBot="1">
      <c r="A23" s="306"/>
      <c r="B23" s="307"/>
      <c r="C23" s="308"/>
      <c r="D23" s="309"/>
      <c r="E23" s="310"/>
      <c r="F23" s="311"/>
      <c r="G23" s="312"/>
      <c r="H23" s="313"/>
      <c r="I23" s="314"/>
    </row>
    <row r="24" spans="1:11">
      <c r="A24" s="278"/>
      <c r="B24" s="278"/>
      <c r="C24" s="315"/>
      <c r="D24" s="315"/>
      <c r="E24" s="315"/>
      <c r="F24" s="315"/>
      <c r="G24" s="315"/>
      <c r="H24" s="315"/>
      <c r="I24" s="315"/>
    </row>
    <row r="25" spans="1:11">
      <c r="C25" s="315"/>
      <c r="D25" s="315"/>
      <c r="E25" s="315"/>
      <c r="F25" s="315"/>
      <c r="G25" s="315"/>
      <c r="H25" s="315"/>
      <c r="I25" s="315"/>
    </row>
    <row r="26" spans="1:11">
      <c r="A26" s="278"/>
      <c r="B26" s="278"/>
      <c r="C26" s="315"/>
      <c r="D26" s="315"/>
      <c r="E26" s="315"/>
      <c r="F26" s="315"/>
      <c r="G26" s="315"/>
      <c r="H26" s="315"/>
      <c r="I26" s="315"/>
    </row>
    <row r="27" spans="1:11">
      <c r="C27" s="315"/>
      <c r="D27" s="317"/>
      <c r="E27" s="315"/>
      <c r="F27" s="315"/>
      <c r="G27" s="315"/>
      <c r="H27" s="315"/>
      <c r="I27" s="315"/>
    </row>
    <row r="28" spans="1:11">
      <c r="C28" s="318"/>
      <c r="D28" s="318"/>
      <c r="E28" s="318"/>
      <c r="F28" s="318"/>
      <c r="G28" s="318"/>
      <c r="H28" s="318"/>
      <c r="I28" s="318"/>
    </row>
    <row r="29" spans="1:11">
      <c r="C29" s="319"/>
      <c r="D29" s="319"/>
      <c r="E29" s="319"/>
      <c r="F29" s="319"/>
      <c r="G29" s="319"/>
      <c r="H29" s="319"/>
      <c r="I29" s="319"/>
    </row>
    <row r="30" spans="1:11">
      <c r="C30" s="320"/>
      <c r="D30" s="320"/>
      <c r="E30" s="320"/>
      <c r="F30" s="320"/>
      <c r="G30" s="320"/>
      <c r="H30" s="320"/>
      <c r="I30" s="321"/>
    </row>
    <row r="31" spans="1:11">
      <c r="A31" s="322"/>
      <c r="B31" s="322"/>
      <c r="C31" s="319"/>
      <c r="D31" s="319"/>
      <c r="E31" s="319"/>
      <c r="F31" s="319"/>
      <c r="G31" s="319"/>
      <c r="H31" s="319"/>
      <c r="I31" s="319"/>
    </row>
    <row r="32" spans="1:11">
      <c r="C32" s="323"/>
      <c r="D32" s="323"/>
      <c r="E32" s="323"/>
      <c r="F32" s="323"/>
      <c r="G32" s="323"/>
      <c r="H32" s="323"/>
      <c r="I32" s="324"/>
    </row>
    <row r="33" spans="1:9">
      <c r="C33" s="325"/>
      <c r="D33" s="325"/>
      <c r="E33" s="325"/>
      <c r="F33" s="325"/>
      <c r="G33" s="325"/>
      <c r="H33" s="325"/>
      <c r="I33" s="325"/>
    </row>
    <row r="34" spans="1:9">
      <c r="C34" s="325"/>
      <c r="D34" s="325"/>
      <c r="E34" s="325"/>
      <c r="F34" s="325"/>
      <c r="G34" s="325"/>
      <c r="H34" s="325"/>
      <c r="I34" s="325"/>
    </row>
    <row r="35" spans="1:9">
      <c r="C35" s="326"/>
      <c r="D35" s="326"/>
      <c r="E35" s="326"/>
      <c r="F35" s="325"/>
      <c r="G35" s="325"/>
      <c r="H35" s="325"/>
      <c r="I35" s="325"/>
    </row>
    <row r="36" spans="1:9">
      <c r="C36" s="318"/>
      <c r="D36" s="318"/>
      <c r="E36" s="318"/>
      <c r="F36" s="318"/>
      <c r="G36" s="318"/>
      <c r="H36" s="318"/>
      <c r="I36" s="318"/>
    </row>
    <row r="37" spans="1:9">
      <c r="C37" s="315"/>
      <c r="D37" s="315"/>
      <c r="E37" s="315"/>
      <c r="F37" s="315"/>
      <c r="G37" s="315"/>
      <c r="H37" s="315"/>
      <c r="I37" s="315"/>
    </row>
    <row r="38" spans="1:9">
      <c r="C38" s="315"/>
      <c r="D38" s="315"/>
      <c r="E38" s="315"/>
      <c r="F38" s="315"/>
      <c r="G38" s="315"/>
      <c r="H38" s="315"/>
      <c r="I38" s="315"/>
    </row>
    <row r="39" spans="1:9">
      <c r="C39" s="315"/>
      <c r="D39" s="315"/>
      <c r="E39" s="315"/>
      <c r="F39" s="315"/>
      <c r="G39" s="315"/>
      <c r="H39" s="315"/>
      <c r="I39" s="315"/>
    </row>
    <row r="40" spans="1:9">
      <c r="C40" s="315"/>
      <c r="D40" s="315"/>
      <c r="E40" s="315"/>
      <c r="F40" s="315"/>
      <c r="G40" s="315"/>
      <c r="H40" s="315"/>
      <c r="I40" s="315"/>
    </row>
    <row r="41" spans="1:9">
      <c r="C41" s="315"/>
      <c r="D41" s="315"/>
      <c r="E41" s="315"/>
      <c r="F41" s="315"/>
      <c r="G41" s="315"/>
      <c r="H41" s="315"/>
      <c r="I41" s="315"/>
    </row>
    <row r="42" spans="1:9">
      <c r="C42" s="315"/>
      <c r="D42" s="315"/>
      <c r="E42" s="315"/>
      <c r="F42" s="315"/>
      <c r="G42" s="315"/>
      <c r="H42" s="315"/>
      <c r="I42" s="315"/>
    </row>
    <row r="43" spans="1:9">
      <c r="C43" s="315"/>
      <c r="D43" s="315"/>
      <c r="E43" s="315"/>
      <c r="F43" s="315"/>
      <c r="G43" s="315"/>
      <c r="H43" s="315"/>
      <c r="I43" s="315"/>
    </row>
    <row r="44" spans="1:9">
      <c r="C44" s="315"/>
      <c r="D44" s="315"/>
      <c r="E44" s="315"/>
      <c r="F44" s="315"/>
      <c r="G44" s="315"/>
      <c r="H44" s="315"/>
      <c r="I44" s="315"/>
    </row>
    <row r="45" spans="1:9">
      <c r="C45" s="315"/>
      <c r="D45" s="315"/>
      <c r="E45" s="315"/>
      <c r="F45" s="315"/>
      <c r="G45" s="315"/>
      <c r="H45" s="315"/>
      <c r="I45" s="315"/>
    </row>
    <row r="46" spans="1:9">
      <c r="C46" s="315"/>
      <c r="D46" s="315"/>
      <c r="E46" s="315"/>
      <c r="F46" s="315"/>
      <c r="G46" s="315"/>
      <c r="H46" s="315"/>
      <c r="I46" s="315"/>
    </row>
    <row r="47" spans="1:9">
      <c r="A47" s="327"/>
      <c r="B47" s="327"/>
      <c r="C47" s="318"/>
      <c r="D47" s="318"/>
      <c r="E47" s="318"/>
      <c r="F47" s="318"/>
      <c r="G47" s="318"/>
      <c r="H47" s="318"/>
      <c r="I47" s="318"/>
    </row>
    <row r="48" spans="1:9">
      <c r="A48" s="327"/>
      <c r="B48" s="327"/>
      <c r="C48" s="319"/>
      <c r="D48" s="319"/>
      <c r="E48" s="319"/>
      <c r="F48" s="319"/>
      <c r="G48" s="319"/>
      <c r="H48" s="319"/>
      <c r="I48" s="319"/>
    </row>
    <row r="49" spans="1:9">
      <c r="A49" s="327"/>
      <c r="B49" s="327"/>
      <c r="C49" s="320"/>
      <c r="D49" s="320"/>
      <c r="E49" s="320"/>
      <c r="F49" s="320"/>
      <c r="G49" s="320"/>
      <c r="H49" s="320"/>
      <c r="I49" s="321"/>
    </row>
    <row r="50" spans="1:9">
      <c r="A50" s="327"/>
      <c r="B50" s="327"/>
      <c r="C50" s="319"/>
      <c r="D50" s="319"/>
      <c r="E50" s="319"/>
      <c r="F50" s="319"/>
      <c r="G50" s="319"/>
      <c r="H50" s="319"/>
      <c r="I50" s="319"/>
    </row>
    <row r="51" spans="1:9">
      <c r="A51" s="327"/>
      <c r="B51" s="327"/>
      <c r="C51" s="323"/>
      <c r="D51" s="323"/>
      <c r="E51" s="323"/>
      <c r="F51" s="323"/>
      <c r="G51" s="323"/>
      <c r="H51" s="323"/>
      <c r="I51" s="324"/>
    </row>
    <row r="52" spans="1:9">
      <c r="A52" s="327"/>
      <c r="B52" s="327"/>
    </row>
    <row r="53" spans="1:9">
      <c r="A53" s="327"/>
      <c r="B53" s="327"/>
    </row>
  </sheetData>
  <pageMargins left="0.86" right="0.5" top="1" bottom="0.88" header="0.5" footer="0.5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4"/>
  <sheetViews>
    <sheetView workbookViewId="0">
      <selection activeCell="H15" sqref="H15"/>
    </sheetView>
  </sheetViews>
  <sheetFormatPr defaultRowHeight="13.2"/>
  <cols>
    <col min="1" max="1" width="5.88671875" style="316" customWidth="1"/>
    <col min="2" max="2" width="29" style="316" customWidth="1"/>
    <col min="3" max="3" width="15.33203125" style="316" customWidth="1"/>
    <col min="4" max="4" width="19.6640625" style="316" customWidth="1"/>
    <col min="5" max="5" width="15.44140625" style="316" customWidth="1"/>
    <col min="6" max="6" width="15.33203125" style="316" customWidth="1"/>
    <col min="7" max="7" width="17.5546875" style="316" customWidth="1"/>
    <col min="8" max="8" width="14.44140625" style="316" customWidth="1"/>
    <col min="9" max="9" width="15.44140625" style="316" customWidth="1"/>
    <col min="10" max="256" width="9.109375" style="250"/>
    <col min="257" max="257" width="5.88671875" style="250" customWidth="1"/>
    <col min="258" max="258" width="30.88671875" style="250" customWidth="1"/>
    <col min="259" max="259" width="16.6640625" style="250" customWidth="1"/>
    <col min="260" max="260" width="19.6640625" style="250" customWidth="1"/>
    <col min="261" max="261" width="15.44140625" style="250" customWidth="1"/>
    <col min="262" max="262" width="16.5546875" style="250" customWidth="1"/>
    <col min="263" max="263" width="19.6640625" style="250" customWidth="1"/>
    <col min="264" max="264" width="14.44140625" style="250" customWidth="1"/>
    <col min="265" max="265" width="15.44140625" style="250" customWidth="1"/>
    <col min="266" max="512" width="9.109375" style="250"/>
    <col min="513" max="513" width="5.88671875" style="250" customWidth="1"/>
    <col min="514" max="514" width="30.88671875" style="250" customWidth="1"/>
    <col min="515" max="515" width="16.6640625" style="250" customWidth="1"/>
    <col min="516" max="516" width="19.6640625" style="250" customWidth="1"/>
    <col min="517" max="517" width="15.44140625" style="250" customWidth="1"/>
    <col min="518" max="518" width="16.5546875" style="250" customWidth="1"/>
    <col min="519" max="519" width="19.6640625" style="250" customWidth="1"/>
    <col min="520" max="520" width="14.44140625" style="250" customWidth="1"/>
    <col min="521" max="521" width="15.44140625" style="250" customWidth="1"/>
    <col min="522" max="768" width="9.109375" style="250"/>
    <col min="769" max="769" width="5.88671875" style="250" customWidth="1"/>
    <col min="770" max="770" width="30.88671875" style="250" customWidth="1"/>
    <col min="771" max="771" width="16.6640625" style="250" customWidth="1"/>
    <col min="772" max="772" width="19.6640625" style="250" customWidth="1"/>
    <col min="773" max="773" width="15.44140625" style="250" customWidth="1"/>
    <col min="774" max="774" width="16.5546875" style="250" customWidth="1"/>
    <col min="775" max="775" width="19.6640625" style="250" customWidth="1"/>
    <col min="776" max="776" width="14.44140625" style="250" customWidth="1"/>
    <col min="777" max="777" width="15.44140625" style="250" customWidth="1"/>
    <col min="778" max="1024" width="9.109375" style="250"/>
    <col min="1025" max="1025" width="5.88671875" style="250" customWidth="1"/>
    <col min="1026" max="1026" width="30.88671875" style="250" customWidth="1"/>
    <col min="1027" max="1027" width="16.6640625" style="250" customWidth="1"/>
    <col min="1028" max="1028" width="19.6640625" style="250" customWidth="1"/>
    <col min="1029" max="1029" width="15.44140625" style="250" customWidth="1"/>
    <col min="1030" max="1030" width="16.5546875" style="250" customWidth="1"/>
    <col min="1031" max="1031" width="19.6640625" style="250" customWidth="1"/>
    <col min="1032" max="1032" width="14.44140625" style="250" customWidth="1"/>
    <col min="1033" max="1033" width="15.44140625" style="250" customWidth="1"/>
    <col min="1034" max="1280" width="9.109375" style="250"/>
    <col min="1281" max="1281" width="5.88671875" style="250" customWidth="1"/>
    <col min="1282" max="1282" width="30.88671875" style="250" customWidth="1"/>
    <col min="1283" max="1283" width="16.6640625" style="250" customWidth="1"/>
    <col min="1284" max="1284" width="19.6640625" style="250" customWidth="1"/>
    <col min="1285" max="1285" width="15.44140625" style="250" customWidth="1"/>
    <col min="1286" max="1286" width="16.5546875" style="250" customWidth="1"/>
    <col min="1287" max="1287" width="19.6640625" style="250" customWidth="1"/>
    <col min="1288" max="1288" width="14.44140625" style="250" customWidth="1"/>
    <col min="1289" max="1289" width="15.44140625" style="250" customWidth="1"/>
    <col min="1290" max="1536" width="9.109375" style="250"/>
    <col min="1537" max="1537" width="5.88671875" style="250" customWidth="1"/>
    <col min="1538" max="1538" width="30.88671875" style="250" customWidth="1"/>
    <col min="1539" max="1539" width="16.6640625" style="250" customWidth="1"/>
    <col min="1540" max="1540" width="19.6640625" style="250" customWidth="1"/>
    <col min="1541" max="1541" width="15.44140625" style="250" customWidth="1"/>
    <col min="1542" max="1542" width="16.5546875" style="250" customWidth="1"/>
    <col min="1543" max="1543" width="19.6640625" style="250" customWidth="1"/>
    <col min="1544" max="1544" width="14.44140625" style="250" customWidth="1"/>
    <col min="1545" max="1545" width="15.44140625" style="250" customWidth="1"/>
    <col min="1546" max="1792" width="9.109375" style="250"/>
    <col min="1793" max="1793" width="5.88671875" style="250" customWidth="1"/>
    <col min="1794" max="1794" width="30.88671875" style="250" customWidth="1"/>
    <col min="1795" max="1795" width="16.6640625" style="250" customWidth="1"/>
    <col min="1796" max="1796" width="19.6640625" style="250" customWidth="1"/>
    <col min="1797" max="1797" width="15.44140625" style="250" customWidth="1"/>
    <col min="1798" max="1798" width="16.5546875" style="250" customWidth="1"/>
    <col min="1799" max="1799" width="19.6640625" style="250" customWidth="1"/>
    <col min="1800" max="1800" width="14.44140625" style="250" customWidth="1"/>
    <col min="1801" max="1801" width="15.44140625" style="250" customWidth="1"/>
    <col min="1802" max="2048" width="9.109375" style="250"/>
    <col min="2049" max="2049" width="5.88671875" style="250" customWidth="1"/>
    <col min="2050" max="2050" width="30.88671875" style="250" customWidth="1"/>
    <col min="2051" max="2051" width="16.6640625" style="250" customWidth="1"/>
    <col min="2052" max="2052" width="19.6640625" style="250" customWidth="1"/>
    <col min="2053" max="2053" width="15.44140625" style="250" customWidth="1"/>
    <col min="2054" max="2054" width="16.5546875" style="250" customWidth="1"/>
    <col min="2055" max="2055" width="19.6640625" style="250" customWidth="1"/>
    <col min="2056" max="2056" width="14.44140625" style="250" customWidth="1"/>
    <col min="2057" max="2057" width="15.44140625" style="250" customWidth="1"/>
    <col min="2058" max="2304" width="9.109375" style="250"/>
    <col min="2305" max="2305" width="5.88671875" style="250" customWidth="1"/>
    <col min="2306" max="2306" width="30.88671875" style="250" customWidth="1"/>
    <col min="2307" max="2307" width="16.6640625" style="250" customWidth="1"/>
    <col min="2308" max="2308" width="19.6640625" style="250" customWidth="1"/>
    <col min="2309" max="2309" width="15.44140625" style="250" customWidth="1"/>
    <col min="2310" max="2310" width="16.5546875" style="250" customWidth="1"/>
    <col min="2311" max="2311" width="19.6640625" style="250" customWidth="1"/>
    <col min="2312" max="2312" width="14.44140625" style="250" customWidth="1"/>
    <col min="2313" max="2313" width="15.44140625" style="250" customWidth="1"/>
    <col min="2314" max="2560" width="9.109375" style="250"/>
    <col min="2561" max="2561" width="5.88671875" style="250" customWidth="1"/>
    <col min="2562" max="2562" width="30.88671875" style="250" customWidth="1"/>
    <col min="2563" max="2563" width="16.6640625" style="250" customWidth="1"/>
    <col min="2564" max="2564" width="19.6640625" style="250" customWidth="1"/>
    <col min="2565" max="2565" width="15.44140625" style="250" customWidth="1"/>
    <col min="2566" max="2566" width="16.5546875" style="250" customWidth="1"/>
    <col min="2567" max="2567" width="19.6640625" style="250" customWidth="1"/>
    <col min="2568" max="2568" width="14.44140625" style="250" customWidth="1"/>
    <col min="2569" max="2569" width="15.44140625" style="250" customWidth="1"/>
    <col min="2570" max="2816" width="9.109375" style="250"/>
    <col min="2817" max="2817" width="5.88671875" style="250" customWidth="1"/>
    <col min="2818" max="2818" width="30.88671875" style="250" customWidth="1"/>
    <col min="2819" max="2819" width="16.6640625" style="250" customWidth="1"/>
    <col min="2820" max="2820" width="19.6640625" style="250" customWidth="1"/>
    <col min="2821" max="2821" width="15.44140625" style="250" customWidth="1"/>
    <col min="2822" max="2822" width="16.5546875" style="250" customWidth="1"/>
    <col min="2823" max="2823" width="19.6640625" style="250" customWidth="1"/>
    <col min="2824" max="2824" width="14.44140625" style="250" customWidth="1"/>
    <col min="2825" max="2825" width="15.44140625" style="250" customWidth="1"/>
    <col min="2826" max="3072" width="9.109375" style="250"/>
    <col min="3073" max="3073" width="5.88671875" style="250" customWidth="1"/>
    <col min="3074" max="3074" width="30.88671875" style="250" customWidth="1"/>
    <col min="3075" max="3075" width="16.6640625" style="250" customWidth="1"/>
    <col min="3076" max="3076" width="19.6640625" style="250" customWidth="1"/>
    <col min="3077" max="3077" width="15.44140625" style="250" customWidth="1"/>
    <col min="3078" max="3078" width="16.5546875" style="250" customWidth="1"/>
    <col min="3079" max="3079" width="19.6640625" style="250" customWidth="1"/>
    <col min="3080" max="3080" width="14.44140625" style="250" customWidth="1"/>
    <col min="3081" max="3081" width="15.44140625" style="250" customWidth="1"/>
    <col min="3082" max="3328" width="9.109375" style="250"/>
    <col min="3329" max="3329" width="5.88671875" style="250" customWidth="1"/>
    <col min="3330" max="3330" width="30.88671875" style="250" customWidth="1"/>
    <col min="3331" max="3331" width="16.6640625" style="250" customWidth="1"/>
    <col min="3332" max="3332" width="19.6640625" style="250" customWidth="1"/>
    <col min="3333" max="3333" width="15.44140625" style="250" customWidth="1"/>
    <col min="3334" max="3334" width="16.5546875" style="250" customWidth="1"/>
    <col min="3335" max="3335" width="19.6640625" style="250" customWidth="1"/>
    <col min="3336" max="3336" width="14.44140625" style="250" customWidth="1"/>
    <col min="3337" max="3337" width="15.44140625" style="250" customWidth="1"/>
    <col min="3338" max="3584" width="9.109375" style="250"/>
    <col min="3585" max="3585" width="5.88671875" style="250" customWidth="1"/>
    <col min="3586" max="3586" width="30.88671875" style="250" customWidth="1"/>
    <col min="3587" max="3587" width="16.6640625" style="250" customWidth="1"/>
    <col min="3588" max="3588" width="19.6640625" style="250" customWidth="1"/>
    <col min="3589" max="3589" width="15.44140625" style="250" customWidth="1"/>
    <col min="3590" max="3590" width="16.5546875" style="250" customWidth="1"/>
    <col min="3591" max="3591" width="19.6640625" style="250" customWidth="1"/>
    <col min="3592" max="3592" width="14.44140625" style="250" customWidth="1"/>
    <col min="3593" max="3593" width="15.44140625" style="250" customWidth="1"/>
    <col min="3594" max="3840" width="9.109375" style="250"/>
    <col min="3841" max="3841" width="5.88671875" style="250" customWidth="1"/>
    <col min="3842" max="3842" width="30.88671875" style="250" customWidth="1"/>
    <col min="3843" max="3843" width="16.6640625" style="250" customWidth="1"/>
    <col min="3844" max="3844" width="19.6640625" style="250" customWidth="1"/>
    <col min="3845" max="3845" width="15.44140625" style="250" customWidth="1"/>
    <col min="3846" max="3846" width="16.5546875" style="250" customWidth="1"/>
    <col min="3847" max="3847" width="19.6640625" style="250" customWidth="1"/>
    <col min="3848" max="3848" width="14.44140625" style="250" customWidth="1"/>
    <col min="3849" max="3849" width="15.44140625" style="250" customWidth="1"/>
    <col min="3850" max="4096" width="9.109375" style="250"/>
    <col min="4097" max="4097" width="5.88671875" style="250" customWidth="1"/>
    <col min="4098" max="4098" width="30.88671875" style="250" customWidth="1"/>
    <col min="4099" max="4099" width="16.6640625" style="250" customWidth="1"/>
    <col min="4100" max="4100" width="19.6640625" style="250" customWidth="1"/>
    <col min="4101" max="4101" width="15.44140625" style="250" customWidth="1"/>
    <col min="4102" max="4102" width="16.5546875" style="250" customWidth="1"/>
    <col min="4103" max="4103" width="19.6640625" style="250" customWidth="1"/>
    <col min="4104" max="4104" width="14.44140625" style="250" customWidth="1"/>
    <col min="4105" max="4105" width="15.44140625" style="250" customWidth="1"/>
    <col min="4106" max="4352" width="9.109375" style="250"/>
    <col min="4353" max="4353" width="5.88671875" style="250" customWidth="1"/>
    <col min="4354" max="4354" width="30.88671875" style="250" customWidth="1"/>
    <col min="4355" max="4355" width="16.6640625" style="250" customWidth="1"/>
    <col min="4356" max="4356" width="19.6640625" style="250" customWidth="1"/>
    <col min="4357" max="4357" width="15.44140625" style="250" customWidth="1"/>
    <col min="4358" max="4358" width="16.5546875" style="250" customWidth="1"/>
    <col min="4359" max="4359" width="19.6640625" style="250" customWidth="1"/>
    <col min="4360" max="4360" width="14.44140625" style="250" customWidth="1"/>
    <col min="4361" max="4361" width="15.44140625" style="250" customWidth="1"/>
    <col min="4362" max="4608" width="9.109375" style="250"/>
    <col min="4609" max="4609" width="5.88671875" style="250" customWidth="1"/>
    <col min="4610" max="4610" width="30.88671875" style="250" customWidth="1"/>
    <col min="4611" max="4611" width="16.6640625" style="250" customWidth="1"/>
    <col min="4612" max="4612" width="19.6640625" style="250" customWidth="1"/>
    <col min="4613" max="4613" width="15.44140625" style="250" customWidth="1"/>
    <col min="4614" max="4614" width="16.5546875" style="250" customWidth="1"/>
    <col min="4615" max="4615" width="19.6640625" style="250" customWidth="1"/>
    <col min="4616" max="4616" width="14.44140625" style="250" customWidth="1"/>
    <col min="4617" max="4617" width="15.44140625" style="250" customWidth="1"/>
    <col min="4618" max="4864" width="9.109375" style="250"/>
    <col min="4865" max="4865" width="5.88671875" style="250" customWidth="1"/>
    <col min="4866" max="4866" width="30.88671875" style="250" customWidth="1"/>
    <col min="4867" max="4867" width="16.6640625" style="250" customWidth="1"/>
    <col min="4868" max="4868" width="19.6640625" style="250" customWidth="1"/>
    <col min="4869" max="4869" width="15.44140625" style="250" customWidth="1"/>
    <col min="4870" max="4870" width="16.5546875" style="250" customWidth="1"/>
    <col min="4871" max="4871" width="19.6640625" style="250" customWidth="1"/>
    <col min="4872" max="4872" width="14.44140625" style="250" customWidth="1"/>
    <col min="4873" max="4873" width="15.44140625" style="250" customWidth="1"/>
    <col min="4874" max="5120" width="9.109375" style="250"/>
    <col min="5121" max="5121" width="5.88671875" style="250" customWidth="1"/>
    <col min="5122" max="5122" width="30.88671875" style="250" customWidth="1"/>
    <col min="5123" max="5123" width="16.6640625" style="250" customWidth="1"/>
    <col min="5124" max="5124" width="19.6640625" style="250" customWidth="1"/>
    <col min="5125" max="5125" width="15.44140625" style="250" customWidth="1"/>
    <col min="5126" max="5126" width="16.5546875" style="250" customWidth="1"/>
    <col min="5127" max="5127" width="19.6640625" style="250" customWidth="1"/>
    <col min="5128" max="5128" width="14.44140625" style="250" customWidth="1"/>
    <col min="5129" max="5129" width="15.44140625" style="250" customWidth="1"/>
    <col min="5130" max="5376" width="9.109375" style="250"/>
    <col min="5377" max="5377" width="5.88671875" style="250" customWidth="1"/>
    <col min="5378" max="5378" width="30.88671875" style="250" customWidth="1"/>
    <col min="5379" max="5379" width="16.6640625" style="250" customWidth="1"/>
    <col min="5380" max="5380" width="19.6640625" style="250" customWidth="1"/>
    <col min="5381" max="5381" width="15.44140625" style="250" customWidth="1"/>
    <col min="5382" max="5382" width="16.5546875" style="250" customWidth="1"/>
    <col min="5383" max="5383" width="19.6640625" style="250" customWidth="1"/>
    <col min="5384" max="5384" width="14.44140625" style="250" customWidth="1"/>
    <col min="5385" max="5385" width="15.44140625" style="250" customWidth="1"/>
    <col min="5386" max="5632" width="9.109375" style="250"/>
    <col min="5633" max="5633" width="5.88671875" style="250" customWidth="1"/>
    <col min="5634" max="5634" width="30.88671875" style="250" customWidth="1"/>
    <col min="5635" max="5635" width="16.6640625" style="250" customWidth="1"/>
    <col min="5636" max="5636" width="19.6640625" style="250" customWidth="1"/>
    <col min="5637" max="5637" width="15.44140625" style="250" customWidth="1"/>
    <col min="5638" max="5638" width="16.5546875" style="250" customWidth="1"/>
    <col min="5639" max="5639" width="19.6640625" style="250" customWidth="1"/>
    <col min="5640" max="5640" width="14.44140625" style="250" customWidth="1"/>
    <col min="5641" max="5641" width="15.44140625" style="250" customWidth="1"/>
    <col min="5642" max="5888" width="9.109375" style="250"/>
    <col min="5889" max="5889" width="5.88671875" style="250" customWidth="1"/>
    <col min="5890" max="5890" width="30.88671875" style="250" customWidth="1"/>
    <col min="5891" max="5891" width="16.6640625" style="250" customWidth="1"/>
    <col min="5892" max="5892" width="19.6640625" style="250" customWidth="1"/>
    <col min="5893" max="5893" width="15.44140625" style="250" customWidth="1"/>
    <col min="5894" max="5894" width="16.5546875" style="250" customWidth="1"/>
    <col min="5895" max="5895" width="19.6640625" style="250" customWidth="1"/>
    <col min="5896" max="5896" width="14.44140625" style="250" customWidth="1"/>
    <col min="5897" max="5897" width="15.44140625" style="250" customWidth="1"/>
    <col min="5898" max="6144" width="9.109375" style="250"/>
    <col min="6145" max="6145" width="5.88671875" style="250" customWidth="1"/>
    <col min="6146" max="6146" width="30.88671875" style="250" customWidth="1"/>
    <col min="6147" max="6147" width="16.6640625" style="250" customWidth="1"/>
    <col min="6148" max="6148" width="19.6640625" style="250" customWidth="1"/>
    <col min="6149" max="6149" width="15.44140625" style="250" customWidth="1"/>
    <col min="6150" max="6150" width="16.5546875" style="250" customWidth="1"/>
    <col min="6151" max="6151" width="19.6640625" style="250" customWidth="1"/>
    <col min="6152" max="6152" width="14.44140625" style="250" customWidth="1"/>
    <col min="6153" max="6153" width="15.44140625" style="250" customWidth="1"/>
    <col min="6154" max="6400" width="9.109375" style="250"/>
    <col min="6401" max="6401" width="5.88671875" style="250" customWidth="1"/>
    <col min="6402" max="6402" width="30.88671875" style="250" customWidth="1"/>
    <col min="6403" max="6403" width="16.6640625" style="250" customWidth="1"/>
    <col min="6404" max="6404" width="19.6640625" style="250" customWidth="1"/>
    <col min="6405" max="6405" width="15.44140625" style="250" customWidth="1"/>
    <col min="6406" max="6406" width="16.5546875" style="250" customWidth="1"/>
    <col min="6407" max="6407" width="19.6640625" style="250" customWidth="1"/>
    <col min="6408" max="6408" width="14.44140625" style="250" customWidth="1"/>
    <col min="6409" max="6409" width="15.44140625" style="250" customWidth="1"/>
    <col min="6410" max="6656" width="9.109375" style="250"/>
    <col min="6657" max="6657" width="5.88671875" style="250" customWidth="1"/>
    <col min="6658" max="6658" width="30.88671875" style="250" customWidth="1"/>
    <col min="6659" max="6659" width="16.6640625" style="250" customWidth="1"/>
    <col min="6660" max="6660" width="19.6640625" style="250" customWidth="1"/>
    <col min="6661" max="6661" width="15.44140625" style="250" customWidth="1"/>
    <col min="6662" max="6662" width="16.5546875" style="250" customWidth="1"/>
    <col min="6663" max="6663" width="19.6640625" style="250" customWidth="1"/>
    <col min="6664" max="6664" width="14.44140625" style="250" customWidth="1"/>
    <col min="6665" max="6665" width="15.44140625" style="250" customWidth="1"/>
    <col min="6666" max="6912" width="9.109375" style="250"/>
    <col min="6913" max="6913" width="5.88671875" style="250" customWidth="1"/>
    <col min="6914" max="6914" width="30.88671875" style="250" customWidth="1"/>
    <col min="6915" max="6915" width="16.6640625" style="250" customWidth="1"/>
    <col min="6916" max="6916" width="19.6640625" style="250" customWidth="1"/>
    <col min="6917" max="6917" width="15.44140625" style="250" customWidth="1"/>
    <col min="6918" max="6918" width="16.5546875" style="250" customWidth="1"/>
    <col min="6919" max="6919" width="19.6640625" style="250" customWidth="1"/>
    <col min="6920" max="6920" width="14.44140625" style="250" customWidth="1"/>
    <col min="6921" max="6921" width="15.44140625" style="250" customWidth="1"/>
    <col min="6922" max="7168" width="9.109375" style="250"/>
    <col min="7169" max="7169" width="5.88671875" style="250" customWidth="1"/>
    <col min="7170" max="7170" width="30.88671875" style="250" customWidth="1"/>
    <col min="7171" max="7171" width="16.6640625" style="250" customWidth="1"/>
    <col min="7172" max="7172" width="19.6640625" style="250" customWidth="1"/>
    <col min="7173" max="7173" width="15.44140625" style="250" customWidth="1"/>
    <col min="7174" max="7174" width="16.5546875" style="250" customWidth="1"/>
    <col min="7175" max="7175" width="19.6640625" style="250" customWidth="1"/>
    <col min="7176" max="7176" width="14.44140625" style="250" customWidth="1"/>
    <col min="7177" max="7177" width="15.44140625" style="250" customWidth="1"/>
    <col min="7178" max="7424" width="9.109375" style="250"/>
    <col min="7425" max="7425" width="5.88671875" style="250" customWidth="1"/>
    <col min="7426" max="7426" width="30.88671875" style="250" customWidth="1"/>
    <col min="7427" max="7427" width="16.6640625" style="250" customWidth="1"/>
    <col min="7428" max="7428" width="19.6640625" style="250" customWidth="1"/>
    <col min="7429" max="7429" width="15.44140625" style="250" customWidth="1"/>
    <col min="7430" max="7430" width="16.5546875" style="250" customWidth="1"/>
    <col min="7431" max="7431" width="19.6640625" style="250" customWidth="1"/>
    <col min="7432" max="7432" width="14.44140625" style="250" customWidth="1"/>
    <col min="7433" max="7433" width="15.44140625" style="250" customWidth="1"/>
    <col min="7434" max="7680" width="9.109375" style="250"/>
    <col min="7681" max="7681" width="5.88671875" style="250" customWidth="1"/>
    <col min="7682" max="7682" width="30.88671875" style="250" customWidth="1"/>
    <col min="7683" max="7683" width="16.6640625" style="250" customWidth="1"/>
    <col min="7684" max="7684" width="19.6640625" style="250" customWidth="1"/>
    <col min="7685" max="7685" width="15.44140625" style="250" customWidth="1"/>
    <col min="7686" max="7686" width="16.5546875" style="250" customWidth="1"/>
    <col min="7687" max="7687" width="19.6640625" style="250" customWidth="1"/>
    <col min="7688" max="7688" width="14.44140625" style="250" customWidth="1"/>
    <col min="7689" max="7689" width="15.44140625" style="250" customWidth="1"/>
    <col min="7690" max="7936" width="9.109375" style="250"/>
    <col min="7937" max="7937" width="5.88671875" style="250" customWidth="1"/>
    <col min="7938" max="7938" width="30.88671875" style="250" customWidth="1"/>
    <col min="7939" max="7939" width="16.6640625" style="250" customWidth="1"/>
    <col min="7940" max="7940" width="19.6640625" style="250" customWidth="1"/>
    <col min="7941" max="7941" width="15.44140625" style="250" customWidth="1"/>
    <col min="7942" max="7942" width="16.5546875" style="250" customWidth="1"/>
    <col min="7943" max="7943" width="19.6640625" style="250" customWidth="1"/>
    <col min="7944" max="7944" width="14.44140625" style="250" customWidth="1"/>
    <col min="7945" max="7945" width="15.44140625" style="250" customWidth="1"/>
    <col min="7946" max="8192" width="9.109375" style="250"/>
    <col min="8193" max="8193" width="5.88671875" style="250" customWidth="1"/>
    <col min="8194" max="8194" width="30.88671875" style="250" customWidth="1"/>
    <col min="8195" max="8195" width="16.6640625" style="250" customWidth="1"/>
    <col min="8196" max="8196" width="19.6640625" style="250" customWidth="1"/>
    <col min="8197" max="8197" width="15.44140625" style="250" customWidth="1"/>
    <col min="8198" max="8198" width="16.5546875" style="250" customWidth="1"/>
    <col min="8199" max="8199" width="19.6640625" style="250" customWidth="1"/>
    <col min="8200" max="8200" width="14.44140625" style="250" customWidth="1"/>
    <col min="8201" max="8201" width="15.44140625" style="250" customWidth="1"/>
    <col min="8202" max="8448" width="9.109375" style="250"/>
    <col min="8449" max="8449" width="5.88671875" style="250" customWidth="1"/>
    <col min="8450" max="8450" width="30.88671875" style="250" customWidth="1"/>
    <col min="8451" max="8451" width="16.6640625" style="250" customWidth="1"/>
    <col min="8452" max="8452" width="19.6640625" style="250" customWidth="1"/>
    <col min="8453" max="8453" width="15.44140625" style="250" customWidth="1"/>
    <col min="8454" max="8454" width="16.5546875" style="250" customWidth="1"/>
    <col min="8455" max="8455" width="19.6640625" style="250" customWidth="1"/>
    <col min="8456" max="8456" width="14.44140625" style="250" customWidth="1"/>
    <col min="8457" max="8457" width="15.44140625" style="250" customWidth="1"/>
    <col min="8458" max="8704" width="9.109375" style="250"/>
    <col min="8705" max="8705" width="5.88671875" style="250" customWidth="1"/>
    <col min="8706" max="8706" width="30.88671875" style="250" customWidth="1"/>
    <col min="8707" max="8707" width="16.6640625" style="250" customWidth="1"/>
    <col min="8708" max="8708" width="19.6640625" style="250" customWidth="1"/>
    <col min="8709" max="8709" width="15.44140625" style="250" customWidth="1"/>
    <col min="8710" max="8710" width="16.5546875" style="250" customWidth="1"/>
    <col min="8711" max="8711" width="19.6640625" style="250" customWidth="1"/>
    <col min="8712" max="8712" width="14.44140625" style="250" customWidth="1"/>
    <col min="8713" max="8713" width="15.44140625" style="250" customWidth="1"/>
    <col min="8714" max="8960" width="9.109375" style="250"/>
    <col min="8961" max="8961" width="5.88671875" style="250" customWidth="1"/>
    <col min="8962" max="8962" width="30.88671875" style="250" customWidth="1"/>
    <col min="8963" max="8963" width="16.6640625" style="250" customWidth="1"/>
    <col min="8964" max="8964" width="19.6640625" style="250" customWidth="1"/>
    <col min="8965" max="8965" width="15.44140625" style="250" customWidth="1"/>
    <col min="8966" max="8966" width="16.5546875" style="250" customWidth="1"/>
    <col min="8967" max="8967" width="19.6640625" style="250" customWidth="1"/>
    <col min="8968" max="8968" width="14.44140625" style="250" customWidth="1"/>
    <col min="8969" max="8969" width="15.44140625" style="250" customWidth="1"/>
    <col min="8970" max="9216" width="9.109375" style="250"/>
    <col min="9217" max="9217" width="5.88671875" style="250" customWidth="1"/>
    <col min="9218" max="9218" width="30.88671875" style="250" customWidth="1"/>
    <col min="9219" max="9219" width="16.6640625" style="250" customWidth="1"/>
    <col min="9220" max="9220" width="19.6640625" style="250" customWidth="1"/>
    <col min="9221" max="9221" width="15.44140625" style="250" customWidth="1"/>
    <col min="9222" max="9222" width="16.5546875" style="250" customWidth="1"/>
    <col min="9223" max="9223" width="19.6640625" style="250" customWidth="1"/>
    <col min="9224" max="9224" width="14.44140625" style="250" customWidth="1"/>
    <col min="9225" max="9225" width="15.44140625" style="250" customWidth="1"/>
    <col min="9226" max="9472" width="9.109375" style="250"/>
    <col min="9473" max="9473" width="5.88671875" style="250" customWidth="1"/>
    <col min="9474" max="9474" width="30.88671875" style="250" customWidth="1"/>
    <col min="9475" max="9475" width="16.6640625" style="250" customWidth="1"/>
    <col min="9476" max="9476" width="19.6640625" style="250" customWidth="1"/>
    <col min="9477" max="9477" width="15.44140625" style="250" customWidth="1"/>
    <col min="9478" max="9478" width="16.5546875" style="250" customWidth="1"/>
    <col min="9479" max="9479" width="19.6640625" style="250" customWidth="1"/>
    <col min="9480" max="9480" width="14.44140625" style="250" customWidth="1"/>
    <col min="9481" max="9481" width="15.44140625" style="250" customWidth="1"/>
    <col min="9482" max="9728" width="9.109375" style="250"/>
    <col min="9729" max="9729" width="5.88671875" style="250" customWidth="1"/>
    <col min="9730" max="9730" width="30.88671875" style="250" customWidth="1"/>
    <col min="9731" max="9731" width="16.6640625" style="250" customWidth="1"/>
    <col min="9732" max="9732" width="19.6640625" style="250" customWidth="1"/>
    <col min="9733" max="9733" width="15.44140625" style="250" customWidth="1"/>
    <col min="9734" max="9734" width="16.5546875" style="250" customWidth="1"/>
    <col min="9735" max="9735" width="19.6640625" style="250" customWidth="1"/>
    <col min="9736" max="9736" width="14.44140625" style="250" customWidth="1"/>
    <col min="9737" max="9737" width="15.44140625" style="250" customWidth="1"/>
    <col min="9738" max="9984" width="9.109375" style="250"/>
    <col min="9985" max="9985" width="5.88671875" style="250" customWidth="1"/>
    <col min="9986" max="9986" width="30.88671875" style="250" customWidth="1"/>
    <col min="9987" max="9987" width="16.6640625" style="250" customWidth="1"/>
    <col min="9988" max="9988" width="19.6640625" style="250" customWidth="1"/>
    <col min="9989" max="9989" width="15.44140625" style="250" customWidth="1"/>
    <col min="9990" max="9990" width="16.5546875" style="250" customWidth="1"/>
    <col min="9991" max="9991" width="19.6640625" style="250" customWidth="1"/>
    <col min="9992" max="9992" width="14.44140625" style="250" customWidth="1"/>
    <col min="9993" max="9993" width="15.44140625" style="250" customWidth="1"/>
    <col min="9994" max="10240" width="9.109375" style="250"/>
    <col min="10241" max="10241" width="5.88671875" style="250" customWidth="1"/>
    <col min="10242" max="10242" width="30.88671875" style="250" customWidth="1"/>
    <col min="10243" max="10243" width="16.6640625" style="250" customWidth="1"/>
    <col min="10244" max="10244" width="19.6640625" style="250" customWidth="1"/>
    <col min="10245" max="10245" width="15.44140625" style="250" customWidth="1"/>
    <col min="10246" max="10246" width="16.5546875" style="250" customWidth="1"/>
    <col min="10247" max="10247" width="19.6640625" style="250" customWidth="1"/>
    <col min="10248" max="10248" width="14.44140625" style="250" customWidth="1"/>
    <col min="10249" max="10249" width="15.44140625" style="250" customWidth="1"/>
    <col min="10250" max="10496" width="9.109375" style="250"/>
    <col min="10497" max="10497" width="5.88671875" style="250" customWidth="1"/>
    <col min="10498" max="10498" width="30.88671875" style="250" customWidth="1"/>
    <col min="10499" max="10499" width="16.6640625" style="250" customWidth="1"/>
    <col min="10500" max="10500" width="19.6640625" style="250" customWidth="1"/>
    <col min="10501" max="10501" width="15.44140625" style="250" customWidth="1"/>
    <col min="10502" max="10502" width="16.5546875" style="250" customWidth="1"/>
    <col min="10503" max="10503" width="19.6640625" style="250" customWidth="1"/>
    <col min="10504" max="10504" width="14.44140625" style="250" customWidth="1"/>
    <col min="10505" max="10505" width="15.44140625" style="250" customWidth="1"/>
    <col min="10506" max="10752" width="9.109375" style="250"/>
    <col min="10753" max="10753" width="5.88671875" style="250" customWidth="1"/>
    <col min="10754" max="10754" width="30.88671875" style="250" customWidth="1"/>
    <col min="10755" max="10755" width="16.6640625" style="250" customWidth="1"/>
    <col min="10756" max="10756" width="19.6640625" style="250" customWidth="1"/>
    <col min="10757" max="10757" width="15.44140625" style="250" customWidth="1"/>
    <col min="10758" max="10758" width="16.5546875" style="250" customWidth="1"/>
    <col min="10759" max="10759" width="19.6640625" style="250" customWidth="1"/>
    <col min="10760" max="10760" width="14.44140625" style="250" customWidth="1"/>
    <col min="10761" max="10761" width="15.44140625" style="250" customWidth="1"/>
    <col min="10762" max="11008" width="9.109375" style="250"/>
    <col min="11009" max="11009" width="5.88671875" style="250" customWidth="1"/>
    <col min="11010" max="11010" width="30.88671875" style="250" customWidth="1"/>
    <col min="11011" max="11011" width="16.6640625" style="250" customWidth="1"/>
    <col min="11012" max="11012" width="19.6640625" style="250" customWidth="1"/>
    <col min="11013" max="11013" width="15.44140625" style="250" customWidth="1"/>
    <col min="11014" max="11014" width="16.5546875" style="250" customWidth="1"/>
    <col min="11015" max="11015" width="19.6640625" style="250" customWidth="1"/>
    <col min="11016" max="11016" width="14.44140625" style="250" customWidth="1"/>
    <col min="11017" max="11017" width="15.44140625" style="250" customWidth="1"/>
    <col min="11018" max="11264" width="9.109375" style="250"/>
    <col min="11265" max="11265" width="5.88671875" style="250" customWidth="1"/>
    <col min="11266" max="11266" width="30.88671875" style="250" customWidth="1"/>
    <col min="11267" max="11267" width="16.6640625" style="250" customWidth="1"/>
    <col min="11268" max="11268" width="19.6640625" style="250" customWidth="1"/>
    <col min="11269" max="11269" width="15.44140625" style="250" customWidth="1"/>
    <col min="11270" max="11270" width="16.5546875" style="250" customWidth="1"/>
    <col min="11271" max="11271" width="19.6640625" style="250" customWidth="1"/>
    <col min="11272" max="11272" width="14.44140625" style="250" customWidth="1"/>
    <col min="11273" max="11273" width="15.44140625" style="250" customWidth="1"/>
    <col min="11274" max="11520" width="9.109375" style="250"/>
    <col min="11521" max="11521" width="5.88671875" style="250" customWidth="1"/>
    <col min="11522" max="11522" width="30.88671875" style="250" customWidth="1"/>
    <col min="11523" max="11523" width="16.6640625" style="250" customWidth="1"/>
    <col min="11524" max="11524" width="19.6640625" style="250" customWidth="1"/>
    <col min="11525" max="11525" width="15.44140625" style="250" customWidth="1"/>
    <col min="11526" max="11526" width="16.5546875" style="250" customWidth="1"/>
    <col min="11527" max="11527" width="19.6640625" style="250" customWidth="1"/>
    <col min="11528" max="11528" width="14.44140625" style="250" customWidth="1"/>
    <col min="11529" max="11529" width="15.44140625" style="250" customWidth="1"/>
    <col min="11530" max="11776" width="9.109375" style="250"/>
    <col min="11777" max="11777" width="5.88671875" style="250" customWidth="1"/>
    <col min="11778" max="11778" width="30.88671875" style="250" customWidth="1"/>
    <col min="11779" max="11779" width="16.6640625" style="250" customWidth="1"/>
    <col min="11780" max="11780" width="19.6640625" style="250" customWidth="1"/>
    <col min="11781" max="11781" width="15.44140625" style="250" customWidth="1"/>
    <col min="11782" max="11782" width="16.5546875" style="250" customWidth="1"/>
    <col min="11783" max="11783" width="19.6640625" style="250" customWidth="1"/>
    <col min="11784" max="11784" width="14.44140625" style="250" customWidth="1"/>
    <col min="11785" max="11785" width="15.44140625" style="250" customWidth="1"/>
    <col min="11786" max="12032" width="9.109375" style="250"/>
    <col min="12033" max="12033" width="5.88671875" style="250" customWidth="1"/>
    <col min="12034" max="12034" width="30.88671875" style="250" customWidth="1"/>
    <col min="12035" max="12035" width="16.6640625" style="250" customWidth="1"/>
    <col min="12036" max="12036" width="19.6640625" style="250" customWidth="1"/>
    <col min="12037" max="12037" width="15.44140625" style="250" customWidth="1"/>
    <col min="12038" max="12038" width="16.5546875" style="250" customWidth="1"/>
    <col min="12039" max="12039" width="19.6640625" style="250" customWidth="1"/>
    <col min="12040" max="12040" width="14.44140625" style="250" customWidth="1"/>
    <col min="12041" max="12041" width="15.44140625" style="250" customWidth="1"/>
    <col min="12042" max="12288" width="9.109375" style="250"/>
    <col min="12289" max="12289" width="5.88671875" style="250" customWidth="1"/>
    <col min="12290" max="12290" width="30.88671875" style="250" customWidth="1"/>
    <col min="12291" max="12291" width="16.6640625" style="250" customWidth="1"/>
    <col min="12292" max="12292" width="19.6640625" style="250" customWidth="1"/>
    <col min="12293" max="12293" width="15.44140625" style="250" customWidth="1"/>
    <col min="12294" max="12294" width="16.5546875" style="250" customWidth="1"/>
    <col min="12295" max="12295" width="19.6640625" style="250" customWidth="1"/>
    <col min="12296" max="12296" width="14.44140625" style="250" customWidth="1"/>
    <col min="12297" max="12297" width="15.44140625" style="250" customWidth="1"/>
    <col min="12298" max="12544" width="9.109375" style="250"/>
    <col min="12545" max="12545" width="5.88671875" style="250" customWidth="1"/>
    <col min="12546" max="12546" width="30.88671875" style="250" customWidth="1"/>
    <col min="12547" max="12547" width="16.6640625" style="250" customWidth="1"/>
    <col min="12548" max="12548" width="19.6640625" style="250" customWidth="1"/>
    <col min="12549" max="12549" width="15.44140625" style="250" customWidth="1"/>
    <col min="12550" max="12550" width="16.5546875" style="250" customWidth="1"/>
    <col min="12551" max="12551" width="19.6640625" style="250" customWidth="1"/>
    <col min="12552" max="12552" width="14.44140625" style="250" customWidth="1"/>
    <col min="12553" max="12553" width="15.44140625" style="250" customWidth="1"/>
    <col min="12554" max="12800" width="9.109375" style="250"/>
    <col min="12801" max="12801" width="5.88671875" style="250" customWidth="1"/>
    <col min="12802" max="12802" width="30.88671875" style="250" customWidth="1"/>
    <col min="12803" max="12803" width="16.6640625" style="250" customWidth="1"/>
    <col min="12804" max="12804" width="19.6640625" style="250" customWidth="1"/>
    <col min="12805" max="12805" width="15.44140625" style="250" customWidth="1"/>
    <col min="12806" max="12806" width="16.5546875" style="250" customWidth="1"/>
    <col min="12807" max="12807" width="19.6640625" style="250" customWidth="1"/>
    <col min="12808" max="12808" width="14.44140625" style="250" customWidth="1"/>
    <col min="12809" max="12809" width="15.44140625" style="250" customWidth="1"/>
    <col min="12810" max="13056" width="9.109375" style="250"/>
    <col min="13057" max="13057" width="5.88671875" style="250" customWidth="1"/>
    <col min="13058" max="13058" width="30.88671875" style="250" customWidth="1"/>
    <col min="13059" max="13059" width="16.6640625" style="250" customWidth="1"/>
    <col min="13060" max="13060" width="19.6640625" style="250" customWidth="1"/>
    <col min="13061" max="13061" width="15.44140625" style="250" customWidth="1"/>
    <col min="13062" max="13062" width="16.5546875" style="250" customWidth="1"/>
    <col min="13063" max="13063" width="19.6640625" style="250" customWidth="1"/>
    <col min="13064" max="13064" width="14.44140625" style="250" customWidth="1"/>
    <col min="13065" max="13065" width="15.44140625" style="250" customWidth="1"/>
    <col min="13066" max="13312" width="9.109375" style="250"/>
    <col min="13313" max="13313" width="5.88671875" style="250" customWidth="1"/>
    <col min="13314" max="13314" width="30.88671875" style="250" customWidth="1"/>
    <col min="13315" max="13315" width="16.6640625" style="250" customWidth="1"/>
    <col min="13316" max="13316" width="19.6640625" style="250" customWidth="1"/>
    <col min="13317" max="13317" width="15.44140625" style="250" customWidth="1"/>
    <col min="13318" max="13318" width="16.5546875" style="250" customWidth="1"/>
    <col min="13319" max="13319" width="19.6640625" style="250" customWidth="1"/>
    <col min="13320" max="13320" width="14.44140625" style="250" customWidth="1"/>
    <col min="13321" max="13321" width="15.44140625" style="250" customWidth="1"/>
    <col min="13322" max="13568" width="9.109375" style="250"/>
    <col min="13569" max="13569" width="5.88671875" style="250" customWidth="1"/>
    <col min="13570" max="13570" width="30.88671875" style="250" customWidth="1"/>
    <col min="13571" max="13571" width="16.6640625" style="250" customWidth="1"/>
    <col min="13572" max="13572" width="19.6640625" style="250" customWidth="1"/>
    <col min="13573" max="13573" width="15.44140625" style="250" customWidth="1"/>
    <col min="13574" max="13574" width="16.5546875" style="250" customWidth="1"/>
    <col min="13575" max="13575" width="19.6640625" style="250" customWidth="1"/>
    <col min="13576" max="13576" width="14.44140625" style="250" customWidth="1"/>
    <col min="13577" max="13577" width="15.44140625" style="250" customWidth="1"/>
    <col min="13578" max="13824" width="9.109375" style="250"/>
    <col min="13825" max="13825" width="5.88671875" style="250" customWidth="1"/>
    <col min="13826" max="13826" width="30.88671875" style="250" customWidth="1"/>
    <col min="13827" max="13827" width="16.6640625" style="250" customWidth="1"/>
    <col min="13828" max="13828" width="19.6640625" style="250" customWidth="1"/>
    <col min="13829" max="13829" width="15.44140625" style="250" customWidth="1"/>
    <col min="13830" max="13830" width="16.5546875" style="250" customWidth="1"/>
    <col min="13831" max="13831" width="19.6640625" style="250" customWidth="1"/>
    <col min="13832" max="13832" width="14.44140625" style="250" customWidth="1"/>
    <col min="13833" max="13833" width="15.44140625" style="250" customWidth="1"/>
    <col min="13834" max="14080" width="9.109375" style="250"/>
    <col min="14081" max="14081" width="5.88671875" style="250" customWidth="1"/>
    <col min="14082" max="14082" width="30.88671875" style="250" customWidth="1"/>
    <col min="14083" max="14083" width="16.6640625" style="250" customWidth="1"/>
    <col min="14084" max="14084" width="19.6640625" style="250" customWidth="1"/>
    <col min="14085" max="14085" width="15.44140625" style="250" customWidth="1"/>
    <col min="14086" max="14086" width="16.5546875" style="250" customWidth="1"/>
    <col min="14087" max="14087" width="19.6640625" style="250" customWidth="1"/>
    <col min="14088" max="14088" width="14.44140625" style="250" customWidth="1"/>
    <col min="14089" max="14089" width="15.44140625" style="250" customWidth="1"/>
    <col min="14090" max="14336" width="9.109375" style="250"/>
    <col min="14337" max="14337" width="5.88671875" style="250" customWidth="1"/>
    <col min="14338" max="14338" width="30.88671875" style="250" customWidth="1"/>
    <col min="14339" max="14339" width="16.6640625" style="250" customWidth="1"/>
    <col min="14340" max="14340" width="19.6640625" style="250" customWidth="1"/>
    <col min="14341" max="14341" width="15.44140625" style="250" customWidth="1"/>
    <col min="14342" max="14342" width="16.5546875" style="250" customWidth="1"/>
    <col min="14343" max="14343" width="19.6640625" style="250" customWidth="1"/>
    <col min="14344" max="14344" width="14.44140625" style="250" customWidth="1"/>
    <col min="14345" max="14345" width="15.44140625" style="250" customWidth="1"/>
    <col min="14346" max="14592" width="9.109375" style="250"/>
    <col min="14593" max="14593" width="5.88671875" style="250" customWidth="1"/>
    <col min="14594" max="14594" width="30.88671875" style="250" customWidth="1"/>
    <col min="14595" max="14595" width="16.6640625" style="250" customWidth="1"/>
    <col min="14596" max="14596" width="19.6640625" style="250" customWidth="1"/>
    <col min="14597" max="14597" width="15.44140625" style="250" customWidth="1"/>
    <col min="14598" max="14598" width="16.5546875" style="250" customWidth="1"/>
    <col min="14599" max="14599" width="19.6640625" style="250" customWidth="1"/>
    <col min="14600" max="14600" width="14.44140625" style="250" customWidth="1"/>
    <col min="14601" max="14601" width="15.44140625" style="250" customWidth="1"/>
    <col min="14602" max="14848" width="9.109375" style="250"/>
    <col min="14849" max="14849" width="5.88671875" style="250" customWidth="1"/>
    <col min="14850" max="14850" width="30.88671875" style="250" customWidth="1"/>
    <col min="14851" max="14851" width="16.6640625" style="250" customWidth="1"/>
    <col min="14852" max="14852" width="19.6640625" style="250" customWidth="1"/>
    <col min="14853" max="14853" width="15.44140625" style="250" customWidth="1"/>
    <col min="14854" max="14854" width="16.5546875" style="250" customWidth="1"/>
    <col min="14855" max="14855" width="19.6640625" style="250" customWidth="1"/>
    <col min="14856" max="14856" width="14.44140625" style="250" customWidth="1"/>
    <col min="14857" max="14857" width="15.44140625" style="250" customWidth="1"/>
    <col min="14858" max="15104" width="9.109375" style="250"/>
    <col min="15105" max="15105" width="5.88671875" style="250" customWidth="1"/>
    <col min="15106" max="15106" width="30.88671875" style="250" customWidth="1"/>
    <col min="15107" max="15107" width="16.6640625" style="250" customWidth="1"/>
    <col min="15108" max="15108" width="19.6640625" style="250" customWidth="1"/>
    <col min="15109" max="15109" width="15.44140625" style="250" customWidth="1"/>
    <col min="15110" max="15110" width="16.5546875" style="250" customWidth="1"/>
    <col min="15111" max="15111" width="19.6640625" style="250" customWidth="1"/>
    <col min="15112" max="15112" width="14.44140625" style="250" customWidth="1"/>
    <col min="15113" max="15113" width="15.44140625" style="250" customWidth="1"/>
    <col min="15114" max="15360" width="9.109375" style="250"/>
    <col min="15361" max="15361" width="5.88671875" style="250" customWidth="1"/>
    <col min="15362" max="15362" width="30.88671875" style="250" customWidth="1"/>
    <col min="15363" max="15363" width="16.6640625" style="250" customWidth="1"/>
    <col min="15364" max="15364" width="19.6640625" style="250" customWidth="1"/>
    <col min="15365" max="15365" width="15.44140625" style="250" customWidth="1"/>
    <col min="15366" max="15366" width="16.5546875" style="250" customWidth="1"/>
    <col min="15367" max="15367" width="19.6640625" style="250" customWidth="1"/>
    <col min="15368" max="15368" width="14.44140625" style="250" customWidth="1"/>
    <col min="15369" max="15369" width="15.44140625" style="250" customWidth="1"/>
    <col min="15370" max="15616" width="9.109375" style="250"/>
    <col min="15617" max="15617" width="5.88671875" style="250" customWidth="1"/>
    <col min="15618" max="15618" width="30.88671875" style="250" customWidth="1"/>
    <col min="15619" max="15619" width="16.6640625" style="250" customWidth="1"/>
    <col min="15620" max="15620" width="19.6640625" style="250" customWidth="1"/>
    <col min="15621" max="15621" width="15.44140625" style="250" customWidth="1"/>
    <col min="15622" max="15622" width="16.5546875" style="250" customWidth="1"/>
    <col min="15623" max="15623" width="19.6640625" style="250" customWidth="1"/>
    <col min="15624" max="15624" width="14.44140625" style="250" customWidth="1"/>
    <col min="15625" max="15625" width="15.44140625" style="250" customWidth="1"/>
    <col min="15626" max="15872" width="9.109375" style="250"/>
    <col min="15873" max="15873" width="5.88671875" style="250" customWidth="1"/>
    <col min="15874" max="15874" width="30.88671875" style="250" customWidth="1"/>
    <col min="15875" max="15875" width="16.6640625" style="250" customWidth="1"/>
    <col min="15876" max="15876" width="19.6640625" style="250" customWidth="1"/>
    <col min="15877" max="15877" width="15.44140625" style="250" customWidth="1"/>
    <col min="15878" max="15878" width="16.5546875" style="250" customWidth="1"/>
    <col min="15879" max="15879" width="19.6640625" style="250" customWidth="1"/>
    <col min="15880" max="15880" width="14.44140625" style="250" customWidth="1"/>
    <col min="15881" max="15881" width="15.44140625" style="250" customWidth="1"/>
    <col min="15882" max="16128" width="9.109375" style="250"/>
    <col min="16129" max="16129" width="5.88671875" style="250" customWidth="1"/>
    <col min="16130" max="16130" width="30.88671875" style="250" customWidth="1"/>
    <col min="16131" max="16131" width="16.6640625" style="250" customWidth="1"/>
    <col min="16132" max="16132" width="19.6640625" style="250" customWidth="1"/>
    <col min="16133" max="16133" width="15.44140625" style="250" customWidth="1"/>
    <col min="16134" max="16134" width="16.5546875" style="250" customWidth="1"/>
    <col min="16135" max="16135" width="19.6640625" style="250" customWidth="1"/>
    <col min="16136" max="16136" width="14.44140625" style="250" customWidth="1"/>
    <col min="16137" max="16137" width="15.44140625" style="250" customWidth="1"/>
    <col min="16138" max="16384" width="9.109375" style="250"/>
  </cols>
  <sheetData>
    <row r="1" spans="1:9">
      <c r="A1" s="278"/>
      <c r="B1" s="278"/>
      <c r="C1" s="315"/>
      <c r="D1" s="315"/>
      <c r="E1" s="315"/>
      <c r="F1" s="315"/>
      <c r="G1" s="315"/>
      <c r="H1" s="315"/>
      <c r="I1" s="315"/>
    </row>
    <row r="2" spans="1:9">
      <c r="A2" s="252"/>
      <c r="B2" s="252"/>
      <c r="C2" s="252"/>
      <c r="D2" s="252"/>
      <c r="E2" s="252"/>
      <c r="F2" s="252"/>
      <c r="G2" s="252"/>
      <c r="H2" s="252"/>
      <c r="I2" s="328"/>
    </row>
    <row r="3" spans="1:9">
      <c r="A3" s="252"/>
      <c r="B3" s="252"/>
      <c r="C3" s="252"/>
      <c r="D3" s="252"/>
      <c r="E3" s="252"/>
      <c r="F3" s="252"/>
      <c r="G3" s="252"/>
      <c r="H3" s="252"/>
      <c r="I3" s="250"/>
    </row>
    <row r="4" spans="1:9">
      <c r="A4" s="254" t="str">
        <f>'Lead G'!A4</f>
        <v>PUGET SOUND ENERGY</v>
      </c>
      <c r="B4" s="255"/>
      <c r="C4" s="255"/>
      <c r="D4" s="255"/>
      <c r="E4" s="255"/>
      <c r="F4" s="255"/>
      <c r="G4" s="255"/>
      <c r="H4" s="255"/>
      <c r="I4" s="255"/>
    </row>
    <row r="5" spans="1:9">
      <c r="A5" s="254" t="str">
        <f>'Lead G'!A5</f>
        <v>INCENTIVE / MERIT PAY - GAS</v>
      </c>
      <c r="B5" s="255"/>
      <c r="C5" s="255"/>
      <c r="D5" s="255"/>
      <c r="E5" s="255"/>
      <c r="F5" s="255"/>
      <c r="G5" s="255"/>
      <c r="H5" s="255"/>
      <c r="I5" s="256"/>
    </row>
    <row r="6" spans="1:9">
      <c r="A6" s="254" t="str">
        <f>'Lead G'!A6</f>
        <v>FOR THE TWELVE MONTHS ENDED SEPTEMBER 30, 2016</v>
      </c>
      <c r="B6" s="255"/>
      <c r="C6" s="255"/>
      <c r="D6" s="255"/>
      <c r="E6" s="255"/>
      <c r="F6" s="255"/>
      <c r="G6" s="255"/>
      <c r="H6" s="255"/>
      <c r="I6" s="257"/>
    </row>
    <row r="7" spans="1:9">
      <c r="A7" s="254" t="str">
        <f>'Lead G'!A7</f>
        <v>2017 GENERAL RATE CASE</v>
      </c>
      <c r="B7" s="255"/>
      <c r="C7" s="255"/>
      <c r="D7" s="255"/>
      <c r="E7" s="255"/>
      <c r="F7" s="255"/>
      <c r="G7" s="255"/>
      <c r="H7" s="255"/>
      <c r="I7" s="257"/>
    </row>
    <row r="8" spans="1:9" ht="13.8" thickBot="1">
      <c r="A8" s="255"/>
      <c r="B8" s="255"/>
      <c r="C8" s="255"/>
      <c r="D8" s="255"/>
      <c r="E8" s="255"/>
      <c r="F8" s="255"/>
      <c r="G8" s="255"/>
      <c r="H8" s="255"/>
      <c r="I8" s="257"/>
    </row>
    <row r="9" spans="1:9">
      <c r="A9" s="259" t="s">
        <v>2</v>
      </c>
      <c r="B9" s="260" t="s">
        <v>4</v>
      </c>
      <c r="C9" s="261" t="s">
        <v>279</v>
      </c>
      <c r="D9" s="262"/>
      <c r="E9" s="263"/>
      <c r="F9" s="261" t="s">
        <v>280</v>
      </c>
      <c r="G9" s="262"/>
      <c r="H9" s="263"/>
      <c r="I9" s="264" t="s">
        <v>7</v>
      </c>
    </row>
    <row r="10" spans="1:9" ht="26.4">
      <c r="A10" s="265" t="s">
        <v>3</v>
      </c>
      <c r="B10" s="266"/>
      <c r="C10" s="267" t="s">
        <v>281</v>
      </c>
      <c r="D10" s="268" t="s">
        <v>282</v>
      </c>
      <c r="E10" s="269" t="s">
        <v>296</v>
      </c>
      <c r="F10" s="267" t="s">
        <v>281</v>
      </c>
      <c r="G10" s="268" t="s">
        <v>282</v>
      </c>
      <c r="H10" s="269" t="s">
        <v>296</v>
      </c>
      <c r="I10" s="270"/>
    </row>
    <row r="11" spans="1:9" ht="13.8" thickBot="1">
      <c r="A11" s="271"/>
      <c r="B11" s="272"/>
      <c r="C11" s="273" t="s">
        <v>199</v>
      </c>
      <c r="D11" s="274" t="s">
        <v>20</v>
      </c>
      <c r="E11" s="275" t="s">
        <v>284</v>
      </c>
      <c r="F11" s="273" t="s">
        <v>21</v>
      </c>
      <c r="G11" s="274" t="s">
        <v>201</v>
      </c>
      <c r="H11" s="275" t="s">
        <v>285</v>
      </c>
      <c r="I11" s="275" t="s">
        <v>286</v>
      </c>
    </row>
    <row r="12" spans="1:9" ht="4.95" customHeight="1" thickTop="1" thickBot="1">
      <c r="A12" s="329"/>
      <c r="B12" s="330"/>
      <c r="C12" s="331"/>
      <c r="D12" s="331"/>
      <c r="E12" s="331"/>
      <c r="F12" s="331"/>
      <c r="G12" s="331"/>
      <c r="H12" s="331"/>
      <c r="I12" s="331"/>
    </row>
    <row r="13" spans="1:9">
      <c r="A13" s="279">
        <v>1</v>
      </c>
      <c r="B13" s="280" t="s">
        <v>287</v>
      </c>
      <c r="C13" s="332"/>
      <c r="D13" s="333"/>
      <c r="E13" s="334"/>
      <c r="F13" s="335"/>
      <c r="G13" s="335"/>
      <c r="H13" s="335"/>
      <c r="I13" s="287"/>
    </row>
    <row r="14" spans="1:9">
      <c r="A14" s="288">
        <f t="shared" ref="A14:A23" si="0">A13+1</f>
        <v>2</v>
      </c>
      <c r="B14" s="289" t="s">
        <v>297</v>
      </c>
      <c r="C14" s="480">
        <f ca="1">ROUND('Gas wage increase ratios'!E15,6)</f>
        <v>1.977E-3</v>
      </c>
      <c r="D14" s="336">
        <f ca="1">'Incent &amp; Related PR Tax - TY'!D21</f>
        <v>3574098.561970144</v>
      </c>
      <c r="E14" s="337">
        <f t="shared" ref="E14:E22" ca="1" si="1">C14*D14</f>
        <v>7065.992857014975</v>
      </c>
      <c r="F14" s="481">
        <f ca="1">ROUND('Gas wage increase ratios'!H15,6)</f>
        <v>1.983E-3</v>
      </c>
      <c r="G14" s="336">
        <f>'4 Yr Avg 2016 '!N20</f>
        <v>3423359.4874880956</v>
      </c>
      <c r="H14" s="338">
        <f ca="1">F14*G14</f>
        <v>6788.5218636888931</v>
      </c>
      <c r="I14" s="293">
        <f ca="1">H14-E14</f>
        <v>-277.47099332608195</v>
      </c>
    </row>
    <row r="15" spans="1:9">
      <c r="A15" s="288">
        <f t="shared" si="0"/>
        <v>3</v>
      </c>
      <c r="B15" s="289" t="s">
        <v>298</v>
      </c>
      <c r="C15" s="480">
        <f ca="1">ROUND('Gas wage increase ratios'!E16,6)</f>
        <v>6.4180000000000001E-3</v>
      </c>
      <c r="D15" s="339">
        <f ca="1">D14</f>
        <v>3574098.561970144</v>
      </c>
      <c r="E15" s="338">
        <f t="shared" ca="1" si="1"/>
        <v>22938.564570724386</v>
      </c>
      <c r="F15" s="481">
        <f ca="1">ROUND('Gas wage increase ratios'!H16,6)</f>
        <v>6.4380000000000001E-3</v>
      </c>
      <c r="G15" s="339">
        <f>G14</f>
        <v>3423359.4874880956</v>
      </c>
      <c r="H15" s="338">
        <f t="shared" ref="H15:H22" ca="1" si="2">F15*G15</f>
        <v>22039.58838044836</v>
      </c>
      <c r="I15" s="297">
        <f t="shared" ref="I15:I22" ca="1" si="3">H15-E15</f>
        <v>-898.97619027602559</v>
      </c>
    </row>
    <row r="16" spans="1:9">
      <c r="A16" s="288">
        <f t="shared" si="0"/>
        <v>4</v>
      </c>
      <c r="B16" s="289" t="s">
        <v>299</v>
      </c>
      <c r="C16" s="480">
        <f ca="1">ROUND('Gas wage increase ratios'!E17,6)</f>
        <v>1.7365999999999999E-2</v>
      </c>
      <c r="D16" s="339">
        <f t="shared" ref="D16:D23" ca="1" si="4">D15</f>
        <v>3574098.561970144</v>
      </c>
      <c r="E16" s="338">
        <f t="shared" ca="1" si="1"/>
        <v>62067.795627173517</v>
      </c>
      <c r="F16" s="481">
        <f ca="1">ROUND('Gas wage increase ratios'!H17,6)</f>
        <v>1.7417999999999999E-2</v>
      </c>
      <c r="G16" s="339">
        <f t="shared" ref="G16:G23" si="5">G15</f>
        <v>3423359.4874880956</v>
      </c>
      <c r="H16" s="338">
        <f t="shared" ca="1" si="2"/>
        <v>59628.075553067647</v>
      </c>
      <c r="I16" s="297">
        <f t="shared" ca="1" si="3"/>
        <v>-2439.7200741058696</v>
      </c>
    </row>
    <row r="17" spans="1:10">
      <c r="A17" s="288">
        <f t="shared" si="0"/>
        <v>5</v>
      </c>
      <c r="B17" s="289" t="s">
        <v>290</v>
      </c>
      <c r="C17" s="480">
        <f ca="1">ROUND('Gas wage increase ratios'!E18,6)</f>
        <v>0</v>
      </c>
      <c r="D17" s="339">
        <f t="shared" ca="1" si="4"/>
        <v>3574098.561970144</v>
      </c>
      <c r="E17" s="338">
        <f t="shared" ca="1" si="1"/>
        <v>0</v>
      </c>
      <c r="F17" s="481">
        <f ca="1">ROUND('Gas wage increase ratios'!H18,6)</f>
        <v>0</v>
      </c>
      <c r="G17" s="339">
        <f t="shared" si="5"/>
        <v>3423359.4874880956</v>
      </c>
      <c r="H17" s="338">
        <f t="shared" ca="1" si="2"/>
        <v>0</v>
      </c>
      <c r="I17" s="297">
        <f t="shared" ca="1" si="3"/>
        <v>0</v>
      </c>
    </row>
    <row r="18" spans="1:10">
      <c r="A18" s="288">
        <f t="shared" si="0"/>
        <v>6</v>
      </c>
      <c r="B18" s="289" t="s">
        <v>291</v>
      </c>
      <c r="C18" s="480">
        <f ca="1">ROUND('Gas wage increase ratios'!E19,6)</f>
        <v>0.52721899999999999</v>
      </c>
      <c r="D18" s="339">
        <f t="shared" ca="1" si="4"/>
        <v>3574098.561970144</v>
      </c>
      <c r="E18" s="338">
        <f t="shared" ca="1" si="1"/>
        <v>1884332.6697433374</v>
      </c>
      <c r="F18" s="481">
        <f ca="1">ROUND('Gas wage increase ratios'!H19,6)</f>
        <v>0.52842299999999998</v>
      </c>
      <c r="G18" s="339">
        <f t="shared" si="5"/>
        <v>3423359.4874880956</v>
      </c>
      <c r="H18" s="338">
        <f ca="1">F18*G18-65</f>
        <v>1808916.8904569219</v>
      </c>
      <c r="I18" s="297">
        <f t="shared" ca="1" si="3"/>
        <v>-75415.779286415549</v>
      </c>
    </row>
    <row r="19" spans="1:10">
      <c r="A19" s="288">
        <f t="shared" si="0"/>
        <v>7</v>
      </c>
      <c r="B19" s="289" t="s">
        <v>292</v>
      </c>
      <c r="C19" s="480">
        <f ca="1">ROUND('Gas wage increase ratios'!E20,6)</f>
        <v>0.151786</v>
      </c>
      <c r="D19" s="339">
        <f t="shared" ca="1" si="4"/>
        <v>3574098.561970144</v>
      </c>
      <c r="E19" s="338">
        <f t="shared" ca="1" si="1"/>
        <v>542498.12432720035</v>
      </c>
      <c r="F19" s="481">
        <f ca="1">ROUND('Gas wage increase ratios'!H20,6)</f>
        <v>0.14983399999999999</v>
      </c>
      <c r="G19" s="339">
        <f t="shared" si="5"/>
        <v>3423359.4874880956</v>
      </c>
      <c r="H19" s="338">
        <f t="shared" ca="1" si="2"/>
        <v>512935.64544829133</v>
      </c>
      <c r="I19" s="297">
        <f t="shared" ca="1" si="3"/>
        <v>-29562.478878909023</v>
      </c>
    </row>
    <row r="20" spans="1:10">
      <c r="A20" s="288">
        <f t="shared" si="0"/>
        <v>8</v>
      </c>
      <c r="B20" s="289" t="s">
        <v>293</v>
      </c>
      <c r="C20" s="480">
        <f ca="1">ROUND('Gas wage increase ratios'!E21,6)</f>
        <v>2.0867E-2</v>
      </c>
      <c r="D20" s="339">
        <f t="shared" ca="1" si="4"/>
        <v>3574098.561970144</v>
      </c>
      <c r="E20" s="338">
        <f t="shared" ca="1" si="1"/>
        <v>74580.714692630994</v>
      </c>
      <c r="F20" s="481">
        <f ca="1">ROUND('Gas wage increase ratios'!H21,6)</f>
        <v>2.0872000000000002E-2</v>
      </c>
      <c r="G20" s="339">
        <f t="shared" si="5"/>
        <v>3423359.4874880956</v>
      </c>
      <c r="H20" s="338">
        <f t="shared" ca="1" si="2"/>
        <v>71452.359222851534</v>
      </c>
      <c r="I20" s="297">
        <f t="shared" ca="1" si="3"/>
        <v>-3128.3554697794607</v>
      </c>
    </row>
    <row r="21" spans="1:10">
      <c r="A21" s="288">
        <f t="shared" si="0"/>
        <v>9</v>
      </c>
      <c r="B21" s="289" t="s">
        <v>294</v>
      </c>
      <c r="C21" s="480">
        <f ca="1">ROUND('Gas wage increase ratios'!E22,6)</f>
        <v>3.4E-5</v>
      </c>
      <c r="D21" s="339">
        <f t="shared" ca="1" si="4"/>
        <v>3574098.561970144</v>
      </c>
      <c r="E21" s="338">
        <f t="shared" ca="1" si="1"/>
        <v>121.5193511069849</v>
      </c>
      <c r="F21" s="481">
        <f ca="1">ROUND('Gas wage increase ratios'!H22,6)</f>
        <v>3.4E-5</v>
      </c>
      <c r="G21" s="339">
        <f t="shared" si="5"/>
        <v>3423359.4874880956</v>
      </c>
      <c r="H21" s="338">
        <f t="shared" ca="1" si="2"/>
        <v>116.39422257459525</v>
      </c>
      <c r="I21" s="297">
        <f t="shared" ca="1" si="3"/>
        <v>-5.1251285323896525</v>
      </c>
    </row>
    <row r="22" spans="1:10">
      <c r="A22" s="298">
        <f t="shared" si="0"/>
        <v>10</v>
      </c>
      <c r="B22" s="299" t="s">
        <v>295</v>
      </c>
      <c r="C22" s="482">
        <f ca="1">ROUND('Gas wage increase ratios'!E23,6)</f>
        <v>0.27433299999999999</v>
      </c>
      <c r="D22" s="340">
        <f t="shared" ca="1" si="4"/>
        <v>3574098.561970144</v>
      </c>
      <c r="E22" s="341">
        <f t="shared" ca="1" si="1"/>
        <v>980493.18080095551</v>
      </c>
      <c r="F22" s="483">
        <f ca="1">ROUND('Gas wage increase ratios'!H23,6)</f>
        <v>0.27501799999999998</v>
      </c>
      <c r="G22" s="340">
        <f t="shared" si="5"/>
        <v>3423359.4874880956</v>
      </c>
      <c r="H22" s="341">
        <f t="shared" ca="1" si="2"/>
        <v>941485.47953000106</v>
      </c>
      <c r="I22" s="303">
        <f t="shared" ca="1" si="3"/>
        <v>-39007.701270954451</v>
      </c>
    </row>
    <row r="23" spans="1:10">
      <c r="A23" s="288">
        <f t="shared" si="0"/>
        <v>11</v>
      </c>
      <c r="B23" s="304" t="s">
        <v>8</v>
      </c>
      <c r="C23" s="484">
        <f ca="1">SUM(C14:C22)</f>
        <v>1</v>
      </c>
      <c r="D23" s="339">
        <f t="shared" ca="1" si="4"/>
        <v>3574098.561970144</v>
      </c>
      <c r="E23" s="342">
        <f ca="1">SUM(E14:E22)</f>
        <v>3574098.5619701445</v>
      </c>
      <c r="F23" s="485">
        <f ca="1">SUM(F14:F22)</f>
        <v>1.0000200000000001</v>
      </c>
      <c r="G23" s="339">
        <f t="shared" si="5"/>
        <v>3423359.4874880956</v>
      </c>
      <c r="H23" s="343">
        <f ca="1">SUM(H14:H22)</f>
        <v>3423362.9546778458</v>
      </c>
      <c r="I23" s="305">
        <f ca="1">SUM(I14:I22)</f>
        <v>-150735.60729229887</v>
      </c>
      <c r="J23" s="468"/>
    </row>
    <row r="24" spans="1:10" ht="13.8" thickBot="1">
      <c r="A24" s="344"/>
      <c r="B24" s="344"/>
      <c r="C24" s="345"/>
      <c r="D24" s="346"/>
      <c r="E24" s="347"/>
      <c r="F24" s="346"/>
      <c r="G24" s="346"/>
      <c r="H24" s="346"/>
      <c r="I24" s="314"/>
    </row>
    <row r="25" spans="1:10">
      <c r="C25" s="315"/>
      <c r="D25" s="315"/>
      <c r="E25" s="315"/>
      <c r="F25" s="315"/>
      <c r="G25" s="315"/>
      <c r="H25" s="315"/>
      <c r="I25" s="315"/>
    </row>
    <row r="26" spans="1:10">
      <c r="C26" s="315"/>
      <c r="D26" s="315"/>
      <c r="E26" s="315"/>
      <c r="F26" s="315"/>
      <c r="G26" s="315"/>
      <c r="H26" s="315"/>
      <c r="I26" s="315"/>
    </row>
    <row r="27" spans="1:10">
      <c r="A27" s="278"/>
      <c r="B27" s="278"/>
      <c r="C27" s="315"/>
      <c r="D27" s="315"/>
      <c r="E27" s="315"/>
      <c r="F27" s="315"/>
      <c r="G27" s="315"/>
      <c r="H27" s="315"/>
      <c r="I27" s="315"/>
    </row>
    <row r="28" spans="1:10">
      <c r="C28" s="315"/>
      <c r="D28" s="315"/>
      <c r="E28" s="315"/>
      <c r="F28" s="315"/>
      <c r="G28" s="315"/>
      <c r="H28" s="315"/>
      <c r="I28" s="315"/>
    </row>
    <row r="29" spans="1:10">
      <c r="C29" s="318"/>
      <c r="D29" s="318"/>
      <c r="E29" s="318"/>
      <c r="F29" s="318"/>
      <c r="G29" s="318"/>
      <c r="H29" s="318"/>
      <c r="I29" s="318"/>
    </row>
    <row r="30" spans="1:10">
      <c r="C30" s="319"/>
      <c r="D30" s="319"/>
      <c r="E30" s="319"/>
      <c r="F30" s="319"/>
      <c r="G30" s="319"/>
      <c r="H30" s="319"/>
      <c r="I30" s="319"/>
    </row>
    <row r="31" spans="1:10">
      <c r="C31" s="320"/>
      <c r="D31" s="320"/>
      <c r="E31" s="320"/>
      <c r="F31" s="320"/>
      <c r="G31" s="320"/>
      <c r="H31" s="320"/>
      <c r="I31" s="321"/>
    </row>
    <row r="32" spans="1:10">
      <c r="A32" s="322"/>
      <c r="B32" s="322"/>
      <c r="C32" s="319"/>
      <c r="D32" s="319"/>
      <c r="E32" s="319"/>
      <c r="F32" s="319"/>
      <c r="G32" s="319"/>
      <c r="H32" s="319"/>
      <c r="I32" s="319"/>
    </row>
    <row r="33" spans="1:9">
      <c r="C33" s="323"/>
      <c r="D33" s="323"/>
      <c r="E33" s="323"/>
      <c r="F33" s="323"/>
      <c r="G33" s="323"/>
      <c r="H33" s="323"/>
      <c r="I33" s="324"/>
    </row>
    <row r="34" spans="1:9">
      <c r="C34" s="325"/>
      <c r="D34" s="325"/>
      <c r="E34" s="325"/>
      <c r="F34" s="325"/>
      <c r="G34" s="325"/>
      <c r="H34" s="325"/>
      <c r="I34" s="325"/>
    </row>
    <row r="35" spans="1:9">
      <c r="C35" s="325"/>
      <c r="D35" s="325"/>
      <c r="E35" s="325"/>
      <c r="F35" s="325"/>
      <c r="G35" s="325"/>
      <c r="H35" s="325"/>
      <c r="I35" s="325"/>
    </row>
    <row r="36" spans="1:9">
      <c r="C36" s="326"/>
      <c r="D36" s="326"/>
      <c r="E36" s="326"/>
      <c r="F36" s="325"/>
      <c r="G36" s="325"/>
      <c r="H36" s="325"/>
      <c r="I36" s="325"/>
    </row>
    <row r="37" spans="1:9">
      <c r="C37" s="318"/>
      <c r="D37" s="318"/>
      <c r="E37" s="318"/>
      <c r="F37" s="318"/>
      <c r="G37" s="318"/>
      <c r="H37" s="318"/>
      <c r="I37" s="318"/>
    </row>
    <row r="38" spans="1:9">
      <c r="C38" s="315"/>
      <c r="D38" s="315"/>
      <c r="E38" s="315"/>
      <c r="F38" s="315"/>
      <c r="G38" s="315"/>
      <c r="H38" s="315"/>
      <c r="I38" s="315"/>
    </row>
    <row r="39" spans="1:9">
      <c r="C39" s="315"/>
      <c r="D39" s="315"/>
      <c r="E39" s="315"/>
      <c r="F39" s="315"/>
      <c r="G39" s="315"/>
      <c r="H39" s="315"/>
      <c r="I39" s="315"/>
    </row>
    <row r="40" spans="1:9">
      <c r="C40" s="315"/>
      <c r="D40" s="315"/>
      <c r="E40" s="315"/>
      <c r="F40" s="315"/>
      <c r="G40" s="315"/>
      <c r="H40" s="315"/>
      <c r="I40" s="315"/>
    </row>
    <row r="41" spans="1:9">
      <c r="C41" s="315"/>
      <c r="D41" s="315"/>
      <c r="E41" s="315"/>
      <c r="F41" s="315"/>
      <c r="G41" s="315"/>
      <c r="H41" s="315"/>
      <c r="I41" s="315"/>
    </row>
    <row r="42" spans="1:9">
      <c r="C42" s="315"/>
      <c r="D42" s="315"/>
      <c r="E42" s="315"/>
      <c r="F42" s="315"/>
      <c r="G42" s="315"/>
      <c r="H42" s="315"/>
      <c r="I42" s="315"/>
    </row>
    <row r="43" spans="1:9">
      <c r="C43" s="315"/>
      <c r="D43" s="315"/>
      <c r="E43" s="315"/>
      <c r="F43" s="315"/>
      <c r="G43" s="315"/>
      <c r="H43" s="315"/>
      <c r="I43" s="315"/>
    </row>
    <row r="44" spans="1:9">
      <c r="C44" s="315"/>
      <c r="D44" s="315"/>
      <c r="E44" s="315"/>
      <c r="F44" s="315"/>
      <c r="G44" s="315"/>
      <c r="H44" s="315"/>
      <c r="I44" s="315"/>
    </row>
    <row r="45" spans="1:9">
      <c r="C45" s="315"/>
      <c r="D45" s="315"/>
      <c r="E45" s="315"/>
      <c r="F45" s="315"/>
      <c r="G45" s="315"/>
      <c r="H45" s="315"/>
      <c r="I45" s="315"/>
    </row>
    <row r="46" spans="1:9">
      <c r="C46" s="315"/>
      <c r="D46" s="315"/>
      <c r="E46" s="315"/>
      <c r="F46" s="315"/>
      <c r="G46" s="315"/>
      <c r="H46" s="315"/>
      <c r="I46" s="315"/>
    </row>
    <row r="47" spans="1:9">
      <c r="C47" s="315"/>
      <c r="D47" s="315"/>
      <c r="E47" s="315"/>
      <c r="F47" s="315"/>
      <c r="G47" s="315"/>
      <c r="H47" s="315"/>
      <c r="I47" s="315"/>
    </row>
    <row r="48" spans="1:9">
      <c r="A48" s="327"/>
      <c r="B48" s="327"/>
      <c r="C48" s="318"/>
      <c r="D48" s="318"/>
      <c r="E48" s="318"/>
      <c r="F48" s="318"/>
      <c r="G48" s="318"/>
      <c r="H48" s="318"/>
      <c r="I48" s="318"/>
    </row>
    <row r="49" spans="1:9">
      <c r="A49" s="327"/>
      <c r="B49" s="327"/>
      <c r="C49" s="319"/>
      <c r="D49" s="319"/>
      <c r="E49" s="319"/>
      <c r="F49" s="319"/>
      <c r="G49" s="319"/>
      <c r="H49" s="319"/>
      <c r="I49" s="319"/>
    </row>
    <row r="50" spans="1:9">
      <c r="A50" s="327"/>
      <c r="B50" s="327"/>
      <c r="C50" s="320"/>
      <c r="D50" s="320"/>
      <c r="E50" s="320"/>
      <c r="F50" s="320"/>
      <c r="G50" s="320"/>
      <c r="H50" s="320"/>
      <c r="I50" s="321"/>
    </row>
    <row r="51" spans="1:9">
      <c r="A51" s="327"/>
      <c r="B51" s="327"/>
      <c r="C51" s="319"/>
      <c r="D51" s="319"/>
      <c r="E51" s="319"/>
      <c r="F51" s="319"/>
      <c r="G51" s="319"/>
      <c r="H51" s="319"/>
      <c r="I51" s="319"/>
    </row>
    <row r="52" spans="1:9">
      <c r="A52" s="327"/>
      <c r="B52" s="327"/>
      <c r="C52" s="323"/>
      <c r="D52" s="323"/>
      <c r="E52" s="323"/>
      <c r="F52" s="323"/>
      <c r="G52" s="323"/>
      <c r="H52" s="323"/>
      <c r="I52" s="324"/>
    </row>
    <row r="53" spans="1:9">
      <c r="A53" s="327"/>
      <c r="B53" s="327"/>
    </row>
    <row r="54" spans="1:9">
      <c r="A54" s="327"/>
      <c r="B54" s="327"/>
    </row>
  </sheetData>
  <pageMargins left="0.77" right="0.39" top="1" bottom="1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8"/>
  <sheetViews>
    <sheetView workbookViewId="0">
      <selection activeCell="C15" sqref="C15"/>
    </sheetView>
  </sheetViews>
  <sheetFormatPr defaultRowHeight="13.2"/>
  <cols>
    <col min="1" max="1" width="5.88671875" style="278" customWidth="1"/>
    <col min="2" max="2" width="23.33203125" style="278" bestFit="1" customWidth="1"/>
    <col min="3" max="4" width="15.44140625" style="278" customWidth="1"/>
    <col min="5" max="5" width="12.44140625" style="278" customWidth="1"/>
    <col min="6" max="6" width="15.44140625" style="278" customWidth="1"/>
    <col min="7" max="7" width="14.88671875" style="278" customWidth="1"/>
    <col min="8" max="8" width="12.109375" style="278" customWidth="1"/>
    <col min="9" max="9" width="14.109375" style="278" customWidth="1"/>
    <col min="10" max="256" width="9.109375" style="249"/>
    <col min="257" max="257" width="5.88671875" style="249" customWidth="1"/>
    <col min="258" max="258" width="23.33203125" style="249" bestFit="1" customWidth="1"/>
    <col min="259" max="265" width="15.44140625" style="249" customWidth="1"/>
    <col min="266" max="512" width="9.109375" style="249"/>
    <col min="513" max="513" width="5.88671875" style="249" customWidth="1"/>
    <col min="514" max="514" width="23.33203125" style="249" bestFit="1" customWidth="1"/>
    <col min="515" max="521" width="15.44140625" style="249" customWidth="1"/>
    <col min="522" max="768" width="9.109375" style="249"/>
    <col min="769" max="769" width="5.88671875" style="249" customWidth="1"/>
    <col min="770" max="770" width="23.33203125" style="249" bestFit="1" customWidth="1"/>
    <col min="771" max="777" width="15.44140625" style="249" customWidth="1"/>
    <col min="778" max="1024" width="9.109375" style="249"/>
    <col min="1025" max="1025" width="5.88671875" style="249" customWidth="1"/>
    <col min="1026" max="1026" width="23.33203125" style="249" bestFit="1" customWidth="1"/>
    <col min="1027" max="1033" width="15.44140625" style="249" customWidth="1"/>
    <col min="1034" max="1280" width="9.109375" style="249"/>
    <col min="1281" max="1281" width="5.88671875" style="249" customWidth="1"/>
    <col min="1282" max="1282" width="23.33203125" style="249" bestFit="1" customWidth="1"/>
    <col min="1283" max="1289" width="15.44140625" style="249" customWidth="1"/>
    <col min="1290" max="1536" width="9.109375" style="249"/>
    <col min="1537" max="1537" width="5.88671875" style="249" customWidth="1"/>
    <col min="1538" max="1538" width="23.33203125" style="249" bestFit="1" customWidth="1"/>
    <col min="1539" max="1545" width="15.44140625" style="249" customWidth="1"/>
    <col min="1546" max="1792" width="9.109375" style="249"/>
    <col min="1793" max="1793" width="5.88671875" style="249" customWidth="1"/>
    <col min="1794" max="1794" width="23.33203125" style="249" bestFit="1" customWidth="1"/>
    <col min="1795" max="1801" width="15.44140625" style="249" customWidth="1"/>
    <col min="1802" max="2048" width="9.109375" style="249"/>
    <col min="2049" max="2049" width="5.88671875" style="249" customWidth="1"/>
    <col min="2050" max="2050" width="23.33203125" style="249" bestFit="1" customWidth="1"/>
    <col min="2051" max="2057" width="15.44140625" style="249" customWidth="1"/>
    <col min="2058" max="2304" width="9.109375" style="249"/>
    <col min="2305" max="2305" width="5.88671875" style="249" customWidth="1"/>
    <col min="2306" max="2306" width="23.33203125" style="249" bestFit="1" customWidth="1"/>
    <col min="2307" max="2313" width="15.44140625" style="249" customWidth="1"/>
    <col min="2314" max="2560" width="9.109375" style="249"/>
    <col min="2561" max="2561" width="5.88671875" style="249" customWidth="1"/>
    <col min="2562" max="2562" width="23.33203125" style="249" bestFit="1" customWidth="1"/>
    <col min="2563" max="2569" width="15.44140625" style="249" customWidth="1"/>
    <col min="2570" max="2816" width="9.109375" style="249"/>
    <col min="2817" max="2817" width="5.88671875" style="249" customWidth="1"/>
    <col min="2818" max="2818" width="23.33203125" style="249" bestFit="1" customWidth="1"/>
    <col min="2819" max="2825" width="15.44140625" style="249" customWidth="1"/>
    <col min="2826" max="3072" width="9.109375" style="249"/>
    <col min="3073" max="3073" width="5.88671875" style="249" customWidth="1"/>
    <col min="3074" max="3074" width="23.33203125" style="249" bestFit="1" customWidth="1"/>
    <col min="3075" max="3081" width="15.44140625" style="249" customWidth="1"/>
    <col min="3082" max="3328" width="9.109375" style="249"/>
    <col min="3329" max="3329" width="5.88671875" style="249" customWidth="1"/>
    <col min="3330" max="3330" width="23.33203125" style="249" bestFit="1" customWidth="1"/>
    <col min="3331" max="3337" width="15.44140625" style="249" customWidth="1"/>
    <col min="3338" max="3584" width="9.109375" style="249"/>
    <col min="3585" max="3585" width="5.88671875" style="249" customWidth="1"/>
    <col min="3586" max="3586" width="23.33203125" style="249" bestFit="1" customWidth="1"/>
    <col min="3587" max="3593" width="15.44140625" style="249" customWidth="1"/>
    <col min="3594" max="3840" width="9.109375" style="249"/>
    <col min="3841" max="3841" width="5.88671875" style="249" customWidth="1"/>
    <col min="3842" max="3842" width="23.33203125" style="249" bestFit="1" customWidth="1"/>
    <col min="3843" max="3849" width="15.44140625" style="249" customWidth="1"/>
    <col min="3850" max="4096" width="9.109375" style="249"/>
    <col min="4097" max="4097" width="5.88671875" style="249" customWidth="1"/>
    <col min="4098" max="4098" width="23.33203125" style="249" bestFit="1" customWidth="1"/>
    <col min="4099" max="4105" width="15.44140625" style="249" customWidth="1"/>
    <col min="4106" max="4352" width="9.109375" style="249"/>
    <col min="4353" max="4353" width="5.88671875" style="249" customWidth="1"/>
    <col min="4354" max="4354" width="23.33203125" style="249" bestFit="1" customWidth="1"/>
    <col min="4355" max="4361" width="15.44140625" style="249" customWidth="1"/>
    <col min="4362" max="4608" width="9.109375" style="249"/>
    <col min="4609" max="4609" width="5.88671875" style="249" customWidth="1"/>
    <col min="4610" max="4610" width="23.33203125" style="249" bestFit="1" customWidth="1"/>
    <col min="4611" max="4617" width="15.44140625" style="249" customWidth="1"/>
    <col min="4618" max="4864" width="9.109375" style="249"/>
    <col min="4865" max="4865" width="5.88671875" style="249" customWidth="1"/>
    <col min="4866" max="4866" width="23.33203125" style="249" bestFit="1" customWidth="1"/>
    <col min="4867" max="4873" width="15.44140625" style="249" customWidth="1"/>
    <col min="4874" max="5120" width="9.109375" style="249"/>
    <col min="5121" max="5121" width="5.88671875" style="249" customWidth="1"/>
    <col min="5122" max="5122" width="23.33203125" style="249" bestFit="1" customWidth="1"/>
    <col min="5123" max="5129" width="15.44140625" style="249" customWidth="1"/>
    <col min="5130" max="5376" width="9.109375" style="249"/>
    <col min="5377" max="5377" width="5.88671875" style="249" customWidth="1"/>
    <col min="5378" max="5378" width="23.33203125" style="249" bestFit="1" customWidth="1"/>
    <col min="5379" max="5385" width="15.44140625" style="249" customWidth="1"/>
    <col min="5386" max="5632" width="9.109375" style="249"/>
    <col min="5633" max="5633" width="5.88671875" style="249" customWidth="1"/>
    <col min="5634" max="5634" width="23.33203125" style="249" bestFit="1" customWidth="1"/>
    <col min="5635" max="5641" width="15.44140625" style="249" customWidth="1"/>
    <col min="5642" max="5888" width="9.109375" style="249"/>
    <col min="5889" max="5889" width="5.88671875" style="249" customWidth="1"/>
    <col min="5890" max="5890" width="23.33203125" style="249" bestFit="1" customWidth="1"/>
    <col min="5891" max="5897" width="15.44140625" style="249" customWidth="1"/>
    <col min="5898" max="6144" width="9.109375" style="249"/>
    <col min="6145" max="6145" width="5.88671875" style="249" customWidth="1"/>
    <col min="6146" max="6146" width="23.33203125" style="249" bestFit="1" customWidth="1"/>
    <col min="6147" max="6153" width="15.44140625" style="249" customWidth="1"/>
    <col min="6154" max="6400" width="9.109375" style="249"/>
    <col min="6401" max="6401" width="5.88671875" style="249" customWidth="1"/>
    <col min="6402" max="6402" width="23.33203125" style="249" bestFit="1" customWidth="1"/>
    <col min="6403" max="6409" width="15.44140625" style="249" customWidth="1"/>
    <col min="6410" max="6656" width="9.109375" style="249"/>
    <col min="6657" max="6657" width="5.88671875" style="249" customWidth="1"/>
    <col min="6658" max="6658" width="23.33203125" style="249" bestFit="1" customWidth="1"/>
    <col min="6659" max="6665" width="15.44140625" style="249" customWidth="1"/>
    <col min="6666" max="6912" width="9.109375" style="249"/>
    <col min="6913" max="6913" width="5.88671875" style="249" customWidth="1"/>
    <col min="6914" max="6914" width="23.33203125" style="249" bestFit="1" customWidth="1"/>
    <col min="6915" max="6921" width="15.44140625" style="249" customWidth="1"/>
    <col min="6922" max="7168" width="9.109375" style="249"/>
    <col min="7169" max="7169" width="5.88671875" style="249" customWidth="1"/>
    <col min="7170" max="7170" width="23.33203125" style="249" bestFit="1" customWidth="1"/>
    <col min="7171" max="7177" width="15.44140625" style="249" customWidth="1"/>
    <col min="7178" max="7424" width="9.109375" style="249"/>
    <col min="7425" max="7425" width="5.88671875" style="249" customWidth="1"/>
    <col min="7426" max="7426" width="23.33203125" style="249" bestFit="1" customWidth="1"/>
    <col min="7427" max="7433" width="15.44140625" style="249" customWidth="1"/>
    <col min="7434" max="7680" width="9.109375" style="249"/>
    <col min="7681" max="7681" width="5.88671875" style="249" customWidth="1"/>
    <col min="7682" max="7682" width="23.33203125" style="249" bestFit="1" customWidth="1"/>
    <col min="7683" max="7689" width="15.44140625" style="249" customWidth="1"/>
    <col min="7690" max="7936" width="9.109375" style="249"/>
    <col min="7937" max="7937" width="5.88671875" style="249" customWidth="1"/>
    <col min="7938" max="7938" width="23.33203125" style="249" bestFit="1" customWidth="1"/>
    <col min="7939" max="7945" width="15.44140625" style="249" customWidth="1"/>
    <col min="7946" max="8192" width="9.109375" style="249"/>
    <col min="8193" max="8193" width="5.88671875" style="249" customWidth="1"/>
    <col min="8194" max="8194" width="23.33203125" style="249" bestFit="1" customWidth="1"/>
    <col min="8195" max="8201" width="15.44140625" style="249" customWidth="1"/>
    <col min="8202" max="8448" width="9.109375" style="249"/>
    <col min="8449" max="8449" width="5.88671875" style="249" customWidth="1"/>
    <col min="8450" max="8450" width="23.33203125" style="249" bestFit="1" customWidth="1"/>
    <col min="8451" max="8457" width="15.44140625" style="249" customWidth="1"/>
    <col min="8458" max="8704" width="9.109375" style="249"/>
    <col min="8705" max="8705" width="5.88671875" style="249" customWidth="1"/>
    <col min="8706" max="8706" width="23.33203125" style="249" bestFit="1" customWidth="1"/>
    <col min="8707" max="8713" width="15.44140625" style="249" customWidth="1"/>
    <col min="8714" max="8960" width="9.109375" style="249"/>
    <col min="8961" max="8961" width="5.88671875" style="249" customWidth="1"/>
    <col min="8962" max="8962" width="23.33203125" style="249" bestFit="1" customWidth="1"/>
    <col min="8963" max="8969" width="15.44140625" style="249" customWidth="1"/>
    <col min="8970" max="9216" width="9.109375" style="249"/>
    <col min="9217" max="9217" width="5.88671875" style="249" customWidth="1"/>
    <col min="9218" max="9218" width="23.33203125" style="249" bestFit="1" customWidth="1"/>
    <col min="9219" max="9225" width="15.44140625" style="249" customWidth="1"/>
    <col min="9226" max="9472" width="9.109375" style="249"/>
    <col min="9473" max="9473" width="5.88671875" style="249" customWidth="1"/>
    <col min="9474" max="9474" width="23.33203125" style="249" bestFit="1" customWidth="1"/>
    <col min="9475" max="9481" width="15.44140625" style="249" customWidth="1"/>
    <col min="9482" max="9728" width="9.109375" style="249"/>
    <col min="9729" max="9729" width="5.88671875" style="249" customWidth="1"/>
    <col min="9730" max="9730" width="23.33203125" style="249" bestFit="1" customWidth="1"/>
    <col min="9731" max="9737" width="15.44140625" style="249" customWidth="1"/>
    <col min="9738" max="9984" width="9.109375" style="249"/>
    <col min="9985" max="9985" width="5.88671875" style="249" customWidth="1"/>
    <col min="9986" max="9986" width="23.33203125" style="249" bestFit="1" customWidth="1"/>
    <col min="9987" max="9993" width="15.44140625" style="249" customWidth="1"/>
    <col min="9994" max="10240" width="9.109375" style="249"/>
    <col min="10241" max="10241" width="5.88671875" style="249" customWidth="1"/>
    <col min="10242" max="10242" width="23.33203125" style="249" bestFit="1" customWidth="1"/>
    <col min="10243" max="10249" width="15.44140625" style="249" customWidth="1"/>
    <col min="10250" max="10496" width="9.109375" style="249"/>
    <col min="10497" max="10497" width="5.88671875" style="249" customWidth="1"/>
    <col min="10498" max="10498" width="23.33203125" style="249" bestFit="1" customWidth="1"/>
    <col min="10499" max="10505" width="15.44140625" style="249" customWidth="1"/>
    <col min="10506" max="10752" width="9.109375" style="249"/>
    <col min="10753" max="10753" width="5.88671875" style="249" customWidth="1"/>
    <col min="10754" max="10754" width="23.33203125" style="249" bestFit="1" customWidth="1"/>
    <col min="10755" max="10761" width="15.44140625" style="249" customWidth="1"/>
    <col min="10762" max="11008" width="9.109375" style="249"/>
    <col min="11009" max="11009" width="5.88671875" style="249" customWidth="1"/>
    <col min="11010" max="11010" width="23.33203125" style="249" bestFit="1" customWidth="1"/>
    <col min="11011" max="11017" width="15.44140625" style="249" customWidth="1"/>
    <col min="11018" max="11264" width="9.109375" style="249"/>
    <col min="11265" max="11265" width="5.88671875" style="249" customWidth="1"/>
    <col min="11266" max="11266" width="23.33203125" style="249" bestFit="1" customWidth="1"/>
    <col min="11267" max="11273" width="15.44140625" style="249" customWidth="1"/>
    <col min="11274" max="11520" width="9.109375" style="249"/>
    <col min="11521" max="11521" width="5.88671875" style="249" customWidth="1"/>
    <col min="11522" max="11522" width="23.33203125" style="249" bestFit="1" customWidth="1"/>
    <col min="11523" max="11529" width="15.44140625" style="249" customWidth="1"/>
    <col min="11530" max="11776" width="9.109375" style="249"/>
    <col min="11777" max="11777" width="5.88671875" style="249" customWidth="1"/>
    <col min="11778" max="11778" width="23.33203125" style="249" bestFit="1" customWidth="1"/>
    <col min="11779" max="11785" width="15.44140625" style="249" customWidth="1"/>
    <col min="11786" max="12032" width="9.109375" style="249"/>
    <col min="12033" max="12033" width="5.88671875" style="249" customWidth="1"/>
    <col min="12034" max="12034" width="23.33203125" style="249" bestFit="1" customWidth="1"/>
    <col min="12035" max="12041" width="15.44140625" style="249" customWidth="1"/>
    <col min="12042" max="12288" width="9.109375" style="249"/>
    <col min="12289" max="12289" width="5.88671875" style="249" customWidth="1"/>
    <col min="12290" max="12290" width="23.33203125" style="249" bestFit="1" customWidth="1"/>
    <col min="12291" max="12297" width="15.44140625" style="249" customWidth="1"/>
    <col min="12298" max="12544" width="9.109375" style="249"/>
    <col min="12545" max="12545" width="5.88671875" style="249" customWidth="1"/>
    <col min="12546" max="12546" width="23.33203125" style="249" bestFit="1" customWidth="1"/>
    <col min="12547" max="12553" width="15.44140625" style="249" customWidth="1"/>
    <col min="12554" max="12800" width="9.109375" style="249"/>
    <col min="12801" max="12801" width="5.88671875" style="249" customWidth="1"/>
    <col min="12802" max="12802" width="23.33203125" style="249" bestFit="1" customWidth="1"/>
    <col min="12803" max="12809" width="15.44140625" style="249" customWidth="1"/>
    <col min="12810" max="13056" width="9.109375" style="249"/>
    <col min="13057" max="13057" width="5.88671875" style="249" customWidth="1"/>
    <col min="13058" max="13058" width="23.33203125" style="249" bestFit="1" customWidth="1"/>
    <col min="13059" max="13065" width="15.44140625" style="249" customWidth="1"/>
    <col min="13066" max="13312" width="9.109375" style="249"/>
    <col min="13313" max="13313" width="5.88671875" style="249" customWidth="1"/>
    <col min="13314" max="13314" width="23.33203125" style="249" bestFit="1" customWidth="1"/>
    <col min="13315" max="13321" width="15.44140625" style="249" customWidth="1"/>
    <col min="13322" max="13568" width="9.109375" style="249"/>
    <col min="13569" max="13569" width="5.88671875" style="249" customWidth="1"/>
    <col min="13570" max="13570" width="23.33203125" style="249" bestFit="1" customWidth="1"/>
    <col min="13571" max="13577" width="15.44140625" style="249" customWidth="1"/>
    <col min="13578" max="13824" width="9.109375" style="249"/>
    <col min="13825" max="13825" width="5.88671875" style="249" customWidth="1"/>
    <col min="13826" max="13826" width="23.33203125" style="249" bestFit="1" customWidth="1"/>
    <col min="13827" max="13833" width="15.44140625" style="249" customWidth="1"/>
    <col min="13834" max="14080" width="9.109375" style="249"/>
    <col min="14081" max="14081" width="5.88671875" style="249" customWidth="1"/>
    <col min="14082" max="14082" width="23.33203125" style="249" bestFit="1" customWidth="1"/>
    <col min="14083" max="14089" width="15.44140625" style="249" customWidth="1"/>
    <col min="14090" max="14336" width="9.109375" style="249"/>
    <col min="14337" max="14337" width="5.88671875" style="249" customWidth="1"/>
    <col min="14338" max="14338" width="23.33203125" style="249" bestFit="1" customWidth="1"/>
    <col min="14339" max="14345" width="15.44140625" style="249" customWidth="1"/>
    <col min="14346" max="14592" width="9.109375" style="249"/>
    <col min="14593" max="14593" width="5.88671875" style="249" customWidth="1"/>
    <col min="14594" max="14594" width="23.33203125" style="249" bestFit="1" customWidth="1"/>
    <col min="14595" max="14601" width="15.44140625" style="249" customWidth="1"/>
    <col min="14602" max="14848" width="9.109375" style="249"/>
    <col min="14849" max="14849" width="5.88671875" style="249" customWidth="1"/>
    <col min="14850" max="14850" width="23.33203125" style="249" bestFit="1" customWidth="1"/>
    <col min="14851" max="14857" width="15.44140625" style="249" customWidth="1"/>
    <col min="14858" max="15104" width="9.109375" style="249"/>
    <col min="15105" max="15105" width="5.88671875" style="249" customWidth="1"/>
    <col min="15106" max="15106" width="23.33203125" style="249" bestFit="1" customWidth="1"/>
    <col min="15107" max="15113" width="15.44140625" style="249" customWidth="1"/>
    <col min="15114" max="15360" width="9.109375" style="249"/>
    <col min="15361" max="15361" width="5.88671875" style="249" customWidth="1"/>
    <col min="15362" max="15362" width="23.33203125" style="249" bestFit="1" customWidth="1"/>
    <col min="15363" max="15369" width="15.44140625" style="249" customWidth="1"/>
    <col min="15370" max="15616" width="9.109375" style="249"/>
    <col min="15617" max="15617" width="5.88671875" style="249" customWidth="1"/>
    <col min="15618" max="15618" width="23.33203125" style="249" bestFit="1" customWidth="1"/>
    <col min="15619" max="15625" width="15.44140625" style="249" customWidth="1"/>
    <col min="15626" max="15872" width="9.109375" style="249"/>
    <col min="15873" max="15873" width="5.88671875" style="249" customWidth="1"/>
    <col min="15874" max="15874" width="23.33203125" style="249" bestFit="1" customWidth="1"/>
    <col min="15875" max="15881" width="15.44140625" style="249" customWidth="1"/>
    <col min="15882" max="16128" width="9.109375" style="249"/>
    <col min="16129" max="16129" width="5.88671875" style="249" customWidth="1"/>
    <col min="16130" max="16130" width="23.33203125" style="249" bestFit="1" customWidth="1"/>
    <col min="16131" max="16137" width="15.44140625" style="249" customWidth="1"/>
    <col min="16138" max="16384" width="9.109375" style="249"/>
  </cols>
  <sheetData>
    <row r="1" spans="1:9">
      <c r="A1" s="348"/>
      <c r="B1" s="249"/>
      <c r="C1" s="249"/>
      <c r="D1" s="249"/>
      <c r="E1" s="249"/>
      <c r="F1" s="249"/>
      <c r="G1" s="249"/>
      <c r="H1" s="249"/>
      <c r="I1" s="251"/>
    </row>
    <row r="2" spans="1:9">
      <c r="A2" s="249"/>
      <c r="B2" s="249"/>
      <c r="C2" s="249"/>
      <c r="D2" s="249"/>
      <c r="E2" s="249"/>
      <c r="F2" s="249"/>
      <c r="G2" s="249"/>
      <c r="H2" s="249"/>
      <c r="I2" s="249"/>
    </row>
    <row r="3" spans="1:9">
      <c r="A3" s="252"/>
      <c r="B3" s="252"/>
      <c r="C3" s="252"/>
      <c r="D3" s="252"/>
      <c r="E3" s="252"/>
      <c r="F3" s="252"/>
      <c r="G3" s="252"/>
      <c r="H3" s="252"/>
      <c r="I3" s="249"/>
    </row>
    <row r="4" spans="1:9">
      <c r="A4" s="252"/>
      <c r="B4" s="252"/>
      <c r="C4" s="252"/>
      <c r="D4" s="252"/>
      <c r="E4" s="252"/>
      <c r="F4" s="252"/>
      <c r="G4" s="252"/>
      <c r="H4" s="252"/>
      <c r="I4" s="249"/>
    </row>
    <row r="5" spans="1:9">
      <c r="A5" s="254" t="str">
        <f>'Lead E'!A4</f>
        <v>PUGET SOUND ENERGY</v>
      </c>
      <c r="B5" s="255"/>
      <c r="C5" s="255"/>
      <c r="D5" s="255"/>
      <c r="E5" s="255"/>
      <c r="F5" s="255"/>
      <c r="G5" s="255"/>
      <c r="H5" s="255"/>
      <c r="I5" s="255"/>
    </row>
    <row r="6" spans="1:9">
      <c r="A6" s="8" t="s">
        <v>300</v>
      </c>
      <c r="B6" s="255"/>
      <c r="C6" s="255"/>
      <c r="D6" s="255"/>
      <c r="E6" s="255"/>
      <c r="F6" s="255"/>
      <c r="G6" s="255"/>
      <c r="H6" s="255"/>
      <c r="I6" s="256"/>
    </row>
    <row r="7" spans="1:9">
      <c r="A7" s="254" t="str">
        <f>'Lead E'!A6</f>
        <v>FOR THE TWELVE MONTHS ENDED SEPTEMBER 30, 2016</v>
      </c>
      <c r="B7" s="255"/>
      <c r="C7" s="255"/>
      <c r="D7" s="255"/>
      <c r="E7" s="255"/>
      <c r="F7" s="255"/>
      <c r="G7" s="255"/>
      <c r="H7" s="255"/>
      <c r="I7" s="257"/>
    </row>
    <row r="8" spans="1:9">
      <c r="A8" s="254" t="str">
        <f>'Lead E'!A7</f>
        <v>2017 GENERAL RATE CASE</v>
      </c>
      <c r="B8" s="255"/>
      <c r="C8" s="255"/>
      <c r="D8" s="255"/>
      <c r="E8" s="255"/>
      <c r="F8" s="255"/>
      <c r="G8" s="255"/>
      <c r="H8" s="255"/>
      <c r="I8" s="257"/>
    </row>
    <row r="9" spans="1:9" ht="13.8" thickBot="1">
      <c r="A9" s="252"/>
      <c r="B9" s="258"/>
      <c r="C9" s="258"/>
      <c r="D9" s="258"/>
      <c r="E9" s="258"/>
      <c r="F9" s="252"/>
      <c r="G9" s="252"/>
      <c r="H9" s="252"/>
      <c r="I9" s="252"/>
    </row>
    <row r="10" spans="1:9">
      <c r="A10" s="259" t="s">
        <v>2</v>
      </c>
      <c r="B10" s="260" t="s">
        <v>4</v>
      </c>
      <c r="C10" s="261" t="s">
        <v>279</v>
      </c>
      <c r="D10" s="262"/>
      <c r="E10" s="263"/>
      <c r="F10" s="261" t="s">
        <v>280</v>
      </c>
      <c r="G10" s="262"/>
      <c r="H10" s="263"/>
      <c r="I10" s="264" t="s">
        <v>7</v>
      </c>
    </row>
    <row r="11" spans="1:9">
      <c r="A11" s="265" t="s">
        <v>3</v>
      </c>
      <c r="B11" s="266"/>
      <c r="C11" s="486" t="s">
        <v>301</v>
      </c>
      <c r="D11" s="268" t="s">
        <v>302</v>
      </c>
      <c r="E11" s="270" t="s">
        <v>303</v>
      </c>
      <c r="F11" s="486" t="s">
        <v>301</v>
      </c>
      <c r="G11" s="268" t="s">
        <v>302</v>
      </c>
      <c r="H11" s="270" t="s">
        <v>303</v>
      </c>
      <c r="I11" s="270"/>
    </row>
    <row r="12" spans="1:9" ht="13.8" thickBot="1">
      <c r="A12" s="271"/>
      <c r="B12" s="272"/>
      <c r="C12" s="273" t="s">
        <v>199</v>
      </c>
      <c r="D12" s="274" t="s">
        <v>20</v>
      </c>
      <c r="E12" s="275" t="s">
        <v>304</v>
      </c>
      <c r="F12" s="273" t="s">
        <v>21</v>
      </c>
      <c r="G12" s="274" t="s">
        <v>201</v>
      </c>
      <c r="H12" s="275" t="s">
        <v>305</v>
      </c>
      <c r="I12" s="275" t="s">
        <v>306</v>
      </c>
    </row>
    <row r="13" spans="1:9" ht="4.95" customHeight="1" thickTop="1" thickBot="1">
      <c r="A13" s="276"/>
      <c r="B13" s="487"/>
    </row>
    <row r="14" spans="1:9">
      <c r="A14" s="279">
        <v>1</v>
      </c>
      <c r="B14" s="488" t="s">
        <v>307</v>
      </c>
      <c r="C14" s="281"/>
      <c r="D14" s="282"/>
      <c r="E14" s="283"/>
      <c r="F14" s="284"/>
      <c r="G14" s="285"/>
      <c r="H14" s="286"/>
      <c r="I14" s="287"/>
    </row>
    <row r="15" spans="1:9">
      <c r="A15" s="288">
        <f t="shared" ref="A15:A23" si="0">+A14+1</f>
        <v>2</v>
      </c>
      <c r="B15" s="289" t="s">
        <v>288</v>
      </c>
      <c r="C15" s="489">
        <f ca="1">+'[2]Lead E'!E14</f>
        <v>4380759.8377278037</v>
      </c>
      <c r="D15" s="290">
        <f ca="1">$C$23</f>
        <v>97628924.898229778</v>
      </c>
      <c r="E15" s="490">
        <f t="shared" ref="E15:E22" ca="1" si="1">C15/D15</f>
        <v>4.4871536199895576E-2</v>
      </c>
      <c r="F15" s="489">
        <f ca="1">+'[2]Lead E'!F14</f>
        <v>4511306.4808920929</v>
      </c>
      <c r="G15" s="290">
        <f ca="1">$F$23</f>
        <v>99584184.936133325</v>
      </c>
      <c r="H15" s="491">
        <f ca="1">F15/G15</f>
        <v>4.5301434999797857E-2</v>
      </c>
      <c r="I15" s="293">
        <f t="shared" ref="I15:I22" ca="1" si="2">F15-C15</f>
        <v>130546.64316428918</v>
      </c>
    </row>
    <row r="16" spans="1:9">
      <c r="A16" s="288">
        <f t="shared" si="0"/>
        <v>3</v>
      </c>
      <c r="B16" s="289" t="s">
        <v>289</v>
      </c>
      <c r="C16" s="492">
        <f ca="1">+'[2]Lead E'!E15</f>
        <v>20419279.131090328</v>
      </c>
      <c r="D16" s="493">
        <f t="shared" ref="D16:D22" ca="1" si="3">$C$23</f>
        <v>97628924.898229778</v>
      </c>
      <c r="E16" s="494">
        <f t="shared" ca="1" si="1"/>
        <v>0.20915194090660905</v>
      </c>
      <c r="F16" s="492">
        <f ca="1">+'[2]Lead E'!F15</f>
        <v>20731146.497479629</v>
      </c>
      <c r="G16" s="493">
        <f t="shared" ref="G16:G22" ca="1" si="4">$F$23</f>
        <v>99584184.936133325</v>
      </c>
      <c r="H16" s="491">
        <f t="shared" ref="H16:H22" ca="1" si="5">F16/G16</f>
        <v>0.2081770967024052</v>
      </c>
      <c r="I16" s="495">
        <f t="shared" ca="1" si="2"/>
        <v>311867.36638930067</v>
      </c>
    </row>
    <row r="17" spans="1:9">
      <c r="A17" s="288">
        <f t="shared" si="0"/>
        <v>4</v>
      </c>
      <c r="B17" s="289" t="s">
        <v>290</v>
      </c>
      <c r="C17" s="492">
        <f ca="1">+'[2]Lead E'!E16</f>
        <v>8959227.0002665874</v>
      </c>
      <c r="D17" s="493">
        <f t="shared" ca="1" si="3"/>
        <v>97628924.898229778</v>
      </c>
      <c r="E17" s="494">
        <f t="shared" ca="1" si="1"/>
        <v>9.1768162044249216E-2</v>
      </c>
      <c r="F17" s="492">
        <f ca="1">+'[2]Lead E'!F16</f>
        <v>9172906.2088294737</v>
      </c>
      <c r="G17" s="493">
        <f t="shared" ca="1" si="4"/>
        <v>99584184.936133325</v>
      </c>
      <c r="H17" s="491">
        <f t="shared" ca="1" si="5"/>
        <v>9.211207798419363E-2</v>
      </c>
      <c r="I17" s="495">
        <f t="shared" ca="1" si="2"/>
        <v>213679.20856288634</v>
      </c>
    </row>
    <row r="18" spans="1:9">
      <c r="A18" s="288">
        <f t="shared" si="0"/>
        <v>5</v>
      </c>
      <c r="B18" s="289" t="s">
        <v>291</v>
      </c>
      <c r="C18" s="492">
        <f ca="1">+'[2]Lead E'!E17</f>
        <v>24060543.133236647</v>
      </c>
      <c r="D18" s="493">
        <f t="shared" ca="1" si="3"/>
        <v>97628924.898229778</v>
      </c>
      <c r="E18" s="494">
        <f t="shared" ca="1" si="1"/>
        <v>0.24644892032067145</v>
      </c>
      <c r="F18" s="492">
        <f ca="1">+'[2]Lead E'!F17</f>
        <v>24400551.446550019</v>
      </c>
      <c r="G18" s="493">
        <f t="shared" ca="1" si="4"/>
        <v>99584184.936133325</v>
      </c>
      <c r="H18" s="491">
        <f ca="1">F18/G18</f>
        <v>0.24502436267564887</v>
      </c>
      <c r="I18" s="495">
        <f t="shared" ca="1" si="2"/>
        <v>340008.31331337243</v>
      </c>
    </row>
    <row r="19" spans="1:9">
      <c r="A19" s="288">
        <f t="shared" si="0"/>
        <v>6</v>
      </c>
      <c r="B19" s="289" t="s">
        <v>292</v>
      </c>
      <c r="C19" s="492">
        <f ca="1">+'[2]Lead E'!E18</f>
        <v>11030663.555404065</v>
      </c>
      <c r="D19" s="493">
        <f t="shared" ca="1" si="3"/>
        <v>97628924.898229778</v>
      </c>
      <c r="E19" s="494">
        <f t="shared" ca="1" si="1"/>
        <v>0.1129856092024227</v>
      </c>
      <c r="F19" s="492">
        <f ca="1">+'[2]Lead E'!F18</f>
        <v>11152893.808019754</v>
      </c>
      <c r="G19" s="493">
        <f t="shared" ca="1" si="4"/>
        <v>99584184.936133325</v>
      </c>
      <c r="H19" s="491">
        <f t="shared" ca="1" si="5"/>
        <v>0.11199462861670734</v>
      </c>
      <c r="I19" s="495">
        <f t="shared" ca="1" si="2"/>
        <v>122230.25261568837</v>
      </c>
    </row>
    <row r="20" spans="1:9">
      <c r="A20" s="288">
        <f t="shared" si="0"/>
        <v>7</v>
      </c>
      <c r="B20" s="289" t="s">
        <v>293</v>
      </c>
      <c r="C20" s="492">
        <f ca="1">+'[2]Lead E'!E19</f>
        <v>1385463.025825866</v>
      </c>
      <c r="D20" s="493">
        <f t="shared" ca="1" si="3"/>
        <v>97628924.898229778</v>
      </c>
      <c r="E20" s="494">
        <f t="shared" ca="1" si="1"/>
        <v>1.419111218596434E-2</v>
      </c>
      <c r="F20" s="492">
        <f ca="1">+'[2]Lead E'!F19</f>
        <v>1422849.8356199341</v>
      </c>
      <c r="G20" s="493">
        <f t="shared" ca="1" si="4"/>
        <v>99584184.936133325</v>
      </c>
      <c r="H20" s="491">
        <f t="shared" ca="1" si="5"/>
        <v>1.4287909636780734E-2</v>
      </c>
      <c r="I20" s="495">
        <f t="shared" ca="1" si="2"/>
        <v>37386.809794068104</v>
      </c>
    </row>
    <row r="21" spans="1:9">
      <c r="A21" s="288">
        <f t="shared" si="0"/>
        <v>8</v>
      </c>
      <c r="B21" s="289" t="s">
        <v>294</v>
      </c>
      <c r="C21" s="492">
        <f ca="1">+'[2]Lead E'!E20</f>
        <v>209317.86788684683</v>
      </c>
      <c r="D21" s="493">
        <f t="shared" ca="1" si="3"/>
        <v>97628924.898229778</v>
      </c>
      <c r="E21" s="494">
        <f t="shared" ca="1" si="1"/>
        <v>2.1440148819117256E-3</v>
      </c>
      <c r="F21" s="492">
        <f ca="1">+'[2]Lead E'!F20</f>
        <v>213614.34113897898</v>
      </c>
      <c r="G21" s="493">
        <f t="shared" ca="1" si="4"/>
        <v>99584184.936133325</v>
      </c>
      <c r="H21" s="491">
        <f t="shared" ca="1" si="5"/>
        <v>2.1450629060826981E-3</v>
      </c>
      <c r="I21" s="495">
        <f t="shared" ca="1" si="2"/>
        <v>4296.4732521321566</v>
      </c>
    </row>
    <row r="22" spans="1:9">
      <c r="A22" s="298">
        <f t="shared" si="0"/>
        <v>9</v>
      </c>
      <c r="B22" s="299" t="s">
        <v>295</v>
      </c>
      <c r="C22" s="496">
        <f ca="1">+'[2]Lead E'!E21</f>
        <v>27183671.346791636</v>
      </c>
      <c r="D22" s="497">
        <f t="shared" ca="1" si="3"/>
        <v>97628924.898229778</v>
      </c>
      <c r="E22" s="498">
        <f t="shared" ca="1" si="1"/>
        <v>0.27843870425827599</v>
      </c>
      <c r="F22" s="496">
        <f ca="1">+'[2]Lead E'!F21</f>
        <v>27978916.317603432</v>
      </c>
      <c r="G22" s="497">
        <f t="shared" ca="1" si="4"/>
        <v>99584184.936133325</v>
      </c>
      <c r="H22" s="499">
        <f t="shared" ca="1" si="5"/>
        <v>0.28095742647838357</v>
      </c>
      <c r="I22" s="500">
        <f t="shared" ca="1" si="2"/>
        <v>795244.97081179544</v>
      </c>
    </row>
    <row r="23" spans="1:9">
      <c r="A23" s="288">
        <f t="shared" si="0"/>
        <v>10</v>
      </c>
      <c r="B23" s="304" t="s">
        <v>308</v>
      </c>
      <c r="C23" s="501">
        <f ca="1">SUM(C14:C22)</f>
        <v>97628924.898229778</v>
      </c>
      <c r="D23" s="502">
        <f ca="1">C23</f>
        <v>97628924.898229778</v>
      </c>
      <c r="E23" s="503">
        <f ca="1">SUM(E15:E22)</f>
        <v>1</v>
      </c>
      <c r="F23" s="504">
        <f ca="1">SUM(F14:F22)</f>
        <v>99584184.936133325</v>
      </c>
      <c r="G23" s="502">
        <f ca="1">F23</f>
        <v>99584184.936133325</v>
      </c>
      <c r="H23" s="505">
        <f ca="1">SUM(H14:H22)</f>
        <v>0.99999999999999978</v>
      </c>
      <c r="I23" s="305">
        <f ca="1">SUM(I14:I22)</f>
        <v>1955260.0379035326</v>
      </c>
    </row>
    <row r="24" spans="1:9" ht="13.8" thickBot="1">
      <c r="A24" s="306"/>
      <c r="B24" s="307"/>
      <c r="C24" s="308"/>
      <c r="D24" s="309"/>
      <c r="E24" s="310"/>
      <c r="F24" s="311"/>
      <c r="G24" s="312"/>
      <c r="H24" s="313"/>
      <c r="I24" s="314"/>
    </row>
    <row r="25" spans="1:9">
      <c r="C25" s="315"/>
      <c r="D25" s="315"/>
      <c r="E25" s="315"/>
      <c r="F25" s="315"/>
      <c r="G25" s="315"/>
      <c r="H25" s="315"/>
      <c r="I25" s="315"/>
    </row>
    <row r="26" spans="1:9">
      <c r="C26" s="315"/>
      <c r="D26" s="315"/>
      <c r="E26" s="315"/>
      <c r="F26" s="315"/>
      <c r="G26" s="315"/>
      <c r="H26" s="315"/>
      <c r="I26" s="315"/>
    </row>
    <row r="27" spans="1:9">
      <c r="C27" s="315"/>
      <c r="D27" s="315"/>
      <c r="E27" s="315"/>
      <c r="F27" s="315"/>
      <c r="G27" s="315"/>
      <c r="H27" s="315"/>
      <c r="I27" s="315"/>
    </row>
    <row r="28" spans="1:9">
      <c r="C28" s="315"/>
      <c r="D28" s="315"/>
      <c r="E28" s="315"/>
      <c r="F28" s="315"/>
      <c r="G28" s="315"/>
      <c r="H28" s="315"/>
      <c r="I28" s="315"/>
    </row>
    <row r="29" spans="1:9">
      <c r="C29" s="315"/>
      <c r="D29" s="315"/>
      <c r="E29" s="315"/>
      <c r="F29" s="315"/>
      <c r="G29" s="315"/>
      <c r="H29" s="315"/>
      <c r="I29" s="315"/>
    </row>
    <row r="30" spans="1:9">
      <c r="C30" s="315"/>
      <c r="D30" s="315"/>
      <c r="E30" s="315"/>
      <c r="F30" s="315"/>
      <c r="G30" s="315"/>
      <c r="H30" s="315"/>
      <c r="I30" s="315"/>
    </row>
    <row r="31" spans="1:9">
      <c r="C31" s="315"/>
      <c r="D31" s="315"/>
      <c r="E31" s="315"/>
      <c r="F31" s="315"/>
      <c r="G31" s="315"/>
      <c r="H31" s="315"/>
      <c r="I31" s="315"/>
    </row>
    <row r="32" spans="1:9">
      <c r="C32" s="315"/>
      <c r="D32" s="315"/>
      <c r="E32" s="315"/>
      <c r="F32" s="315"/>
      <c r="G32" s="315"/>
      <c r="H32" s="315"/>
      <c r="I32" s="315"/>
    </row>
    <row r="33" spans="1:9">
      <c r="C33" s="318"/>
      <c r="D33" s="318"/>
      <c r="E33" s="318"/>
      <c r="F33" s="318"/>
      <c r="G33" s="318"/>
      <c r="H33" s="318"/>
      <c r="I33" s="318"/>
    </row>
    <row r="34" spans="1:9">
      <c r="C34" s="319"/>
      <c r="D34" s="319"/>
      <c r="E34" s="319"/>
      <c r="F34" s="319"/>
      <c r="G34" s="319"/>
      <c r="H34" s="319"/>
      <c r="I34" s="319"/>
    </row>
    <row r="35" spans="1:9">
      <c r="C35" s="320"/>
      <c r="D35" s="320"/>
      <c r="E35" s="320"/>
      <c r="F35" s="320"/>
      <c r="G35" s="320"/>
      <c r="H35" s="320"/>
      <c r="I35" s="321"/>
    </row>
    <row r="36" spans="1:9">
      <c r="A36" s="506"/>
      <c r="B36" s="506"/>
      <c r="C36" s="319"/>
      <c r="D36" s="319"/>
      <c r="E36" s="319"/>
      <c r="F36" s="319"/>
      <c r="G36" s="319"/>
      <c r="H36" s="319"/>
      <c r="I36" s="319"/>
    </row>
    <row r="37" spans="1:9">
      <c r="C37" s="323"/>
      <c r="D37" s="323"/>
      <c r="E37" s="323"/>
      <c r="F37" s="323"/>
      <c r="G37" s="323"/>
      <c r="H37" s="323"/>
      <c r="I37" s="324"/>
    </row>
    <row r="38" spans="1:9">
      <c r="C38" s="323"/>
      <c r="D38" s="323"/>
      <c r="E38" s="323"/>
      <c r="F38" s="323"/>
      <c r="G38" s="323"/>
      <c r="H38" s="323"/>
      <c r="I38" s="323"/>
    </row>
    <row r="39" spans="1:9">
      <c r="C39" s="323"/>
      <c r="D39" s="323"/>
      <c r="E39" s="323"/>
      <c r="F39" s="323"/>
      <c r="G39" s="323"/>
      <c r="H39" s="323"/>
      <c r="I39" s="323"/>
    </row>
    <row r="40" spans="1:9">
      <c r="C40" s="507"/>
      <c r="D40" s="507"/>
      <c r="E40" s="507"/>
      <c r="F40" s="323"/>
      <c r="G40" s="323"/>
      <c r="H40" s="323"/>
      <c r="I40" s="323"/>
    </row>
    <row r="41" spans="1:9">
      <c r="C41" s="318"/>
      <c r="D41" s="318"/>
      <c r="E41" s="318"/>
      <c r="F41" s="318"/>
      <c r="G41" s="318"/>
      <c r="H41" s="318"/>
      <c r="I41" s="318"/>
    </row>
    <row r="42" spans="1:9">
      <c r="C42" s="315"/>
      <c r="D42" s="315"/>
      <c r="E42" s="315"/>
      <c r="F42" s="315"/>
      <c r="G42" s="315"/>
      <c r="H42" s="315"/>
      <c r="I42" s="315"/>
    </row>
    <row r="43" spans="1:9">
      <c r="C43" s="315"/>
      <c r="D43" s="315"/>
      <c r="E43" s="315"/>
      <c r="F43" s="315"/>
      <c r="G43" s="315"/>
      <c r="H43" s="315"/>
      <c r="I43" s="315"/>
    </row>
    <row r="44" spans="1:9">
      <c r="C44" s="315"/>
      <c r="D44" s="315"/>
      <c r="E44" s="315"/>
      <c r="F44" s="315"/>
      <c r="G44" s="315"/>
      <c r="H44" s="315"/>
      <c r="I44" s="315"/>
    </row>
    <row r="45" spans="1:9">
      <c r="C45" s="315"/>
      <c r="D45" s="315"/>
      <c r="E45" s="315"/>
      <c r="F45" s="315"/>
      <c r="G45" s="315"/>
      <c r="H45" s="315"/>
      <c r="I45" s="315"/>
    </row>
    <row r="46" spans="1:9">
      <c r="C46" s="315"/>
      <c r="D46" s="315"/>
      <c r="E46" s="315"/>
      <c r="F46" s="315"/>
      <c r="G46" s="315"/>
      <c r="H46" s="315"/>
      <c r="I46" s="315"/>
    </row>
    <row r="47" spans="1:9">
      <c r="C47" s="315"/>
      <c r="D47" s="315"/>
      <c r="E47" s="315"/>
      <c r="F47" s="315"/>
      <c r="G47" s="315"/>
      <c r="H47" s="315"/>
      <c r="I47" s="315"/>
    </row>
    <row r="48" spans="1:9">
      <c r="C48" s="315"/>
      <c r="D48" s="315"/>
      <c r="E48" s="315"/>
      <c r="F48" s="315"/>
      <c r="G48" s="315"/>
      <c r="H48" s="315"/>
      <c r="I48" s="315"/>
    </row>
    <row r="49" spans="1:9">
      <c r="C49" s="315"/>
      <c r="D49" s="315"/>
      <c r="E49" s="315"/>
      <c r="F49" s="315"/>
      <c r="G49" s="315"/>
      <c r="H49" s="315"/>
      <c r="I49" s="315"/>
    </row>
    <row r="50" spans="1:9">
      <c r="C50" s="315"/>
      <c r="D50" s="315"/>
      <c r="E50" s="315"/>
      <c r="F50" s="315"/>
      <c r="G50" s="315"/>
      <c r="H50" s="315"/>
      <c r="I50" s="315"/>
    </row>
    <row r="51" spans="1:9">
      <c r="C51" s="315"/>
      <c r="D51" s="315"/>
      <c r="E51" s="315"/>
      <c r="F51" s="315"/>
      <c r="G51" s="315"/>
      <c r="H51" s="315"/>
      <c r="I51" s="315"/>
    </row>
    <row r="52" spans="1:9">
      <c r="A52" s="508"/>
      <c r="B52" s="508"/>
      <c r="C52" s="318"/>
      <c r="D52" s="318"/>
      <c r="E52" s="318"/>
      <c r="F52" s="318"/>
      <c r="G52" s="318"/>
      <c r="H52" s="318"/>
      <c r="I52" s="318"/>
    </row>
    <row r="53" spans="1:9">
      <c r="A53" s="508"/>
      <c r="B53" s="508"/>
      <c r="C53" s="319"/>
      <c r="D53" s="319"/>
      <c r="E53" s="319"/>
      <c r="F53" s="319"/>
      <c r="G53" s="319"/>
      <c r="H53" s="319"/>
      <c r="I53" s="319"/>
    </row>
    <row r="54" spans="1:9">
      <c r="A54" s="508"/>
      <c r="B54" s="508"/>
      <c r="C54" s="320"/>
      <c r="D54" s="320"/>
      <c r="E54" s="320"/>
      <c r="F54" s="320"/>
      <c r="G54" s="320"/>
      <c r="H54" s="320"/>
      <c r="I54" s="321"/>
    </row>
    <row r="55" spans="1:9">
      <c r="A55" s="508"/>
      <c r="B55" s="508"/>
      <c r="C55" s="319"/>
      <c r="D55" s="319"/>
      <c r="E55" s="319"/>
      <c r="F55" s="319"/>
      <c r="G55" s="319"/>
      <c r="H55" s="319"/>
      <c r="I55" s="319"/>
    </row>
    <row r="56" spans="1:9">
      <c r="A56" s="508"/>
      <c r="B56" s="508"/>
      <c r="C56" s="323"/>
      <c r="D56" s="323"/>
      <c r="E56" s="323"/>
      <c r="F56" s="323"/>
      <c r="G56" s="323"/>
      <c r="H56" s="323"/>
      <c r="I56" s="324"/>
    </row>
    <row r="57" spans="1:9">
      <c r="A57" s="508"/>
      <c r="B57" s="508"/>
    </row>
    <row r="58" spans="1:9">
      <c r="A58" s="508"/>
      <c r="B58" s="508"/>
    </row>
  </sheetData>
  <printOptions horizontalCentered="1"/>
  <pageMargins left="0.5" right="0.25" top="0.69" bottom="0.73" header="0.25" footer="0.46"/>
  <pageSetup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57"/>
  <sheetViews>
    <sheetView workbookViewId="0">
      <selection activeCell="F15" sqref="F15"/>
    </sheetView>
  </sheetViews>
  <sheetFormatPr defaultRowHeight="13.2"/>
  <cols>
    <col min="1" max="1" width="5.88671875" style="278" customWidth="1"/>
    <col min="2" max="2" width="26.33203125" style="278" bestFit="1" customWidth="1"/>
    <col min="3" max="3" width="13.109375" style="278" customWidth="1"/>
    <col min="4" max="4" width="13.6640625" style="278" customWidth="1"/>
    <col min="5" max="5" width="12.33203125" style="278" customWidth="1"/>
    <col min="6" max="7" width="15.44140625" style="278" customWidth="1"/>
    <col min="8" max="8" width="11.33203125" style="278" customWidth="1"/>
    <col min="9" max="9" width="13.88671875" style="278" customWidth="1"/>
    <col min="10" max="256" width="9.109375" style="249"/>
    <col min="257" max="257" width="5.88671875" style="249" customWidth="1"/>
    <col min="258" max="258" width="26.33203125" style="249" bestFit="1" customWidth="1"/>
    <col min="259" max="265" width="15.44140625" style="249" customWidth="1"/>
    <col min="266" max="512" width="9.109375" style="249"/>
    <col min="513" max="513" width="5.88671875" style="249" customWidth="1"/>
    <col min="514" max="514" width="26.33203125" style="249" bestFit="1" customWidth="1"/>
    <col min="515" max="521" width="15.44140625" style="249" customWidth="1"/>
    <col min="522" max="768" width="9.109375" style="249"/>
    <col min="769" max="769" width="5.88671875" style="249" customWidth="1"/>
    <col min="770" max="770" width="26.33203125" style="249" bestFit="1" customWidth="1"/>
    <col min="771" max="777" width="15.44140625" style="249" customWidth="1"/>
    <col min="778" max="1024" width="9.109375" style="249"/>
    <col min="1025" max="1025" width="5.88671875" style="249" customWidth="1"/>
    <col min="1026" max="1026" width="26.33203125" style="249" bestFit="1" customWidth="1"/>
    <col min="1027" max="1033" width="15.44140625" style="249" customWidth="1"/>
    <col min="1034" max="1280" width="9.109375" style="249"/>
    <col min="1281" max="1281" width="5.88671875" style="249" customWidth="1"/>
    <col min="1282" max="1282" width="26.33203125" style="249" bestFit="1" customWidth="1"/>
    <col min="1283" max="1289" width="15.44140625" style="249" customWidth="1"/>
    <col min="1290" max="1536" width="9.109375" style="249"/>
    <col min="1537" max="1537" width="5.88671875" style="249" customWidth="1"/>
    <col min="1538" max="1538" width="26.33203125" style="249" bestFit="1" customWidth="1"/>
    <col min="1539" max="1545" width="15.44140625" style="249" customWidth="1"/>
    <col min="1546" max="1792" width="9.109375" style="249"/>
    <col min="1793" max="1793" width="5.88671875" style="249" customWidth="1"/>
    <col min="1794" max="1794" width="26.33203125" style="249" bestFit="1" customWidth="1"/>
    <col min="1795" max="1801" width="15.44140625" style="249" customWidth="1"/>
    <col min="1802" max="2048" width="9.109375" style="249"/>
    <col min="2049" max="2049" width="5.88671875" style="249" customWidth="1"/>
    <col min="2050" max="2050" width="26.33203125" style="249" bestFit="1" customWidth="1"/>
    <col min="2051" max="2057" width="15.44140625" style="249" customWidth="1"/>
    <col min="2058" max="2304" width="9.109375" style="249"/>
    <col min="2305" max="2305" width="5.88671875" style="249" customWidth="1"/>
    <col min="2306" max="2306" width="26.33203125" style="249" bestFit="1" customWidth="1"/>
    <col min="2307" max="2313" width="15.44140625" style="249" customWidth="1"/>
    <col min="2314" max="2560" width="9.109375" style="249"/>
    <col min="2561" max="2561" width="5.88671875" style="249" customWidth="1"/>
    <col min="2562" max="2562" width="26.33203125" style="249" bestFit="1" customWidth="1"/>
    <col min="2563" max="2569" width="15.44140625" style="249" customWidth="1"/>
    <col min="2570" max="2816" width="9.109375" style="249"/>
    <col min="2817" max="2817" width="5.88671875" style="249" customWidth="1"/>
    <col min="2818" max="2818" width="26.33203125" style="249" bestFit="1" customWidth="1"/>
    <col min="2819" max="2825" width="15.44140625" style="249" customWidth="1"/>
    <col min="2826" max="3072" width="9.109375" style="249"/>
    <col min="3073" max="3073" width="5.88671875" style="249" customWidth="1"/>
    <col min="3074" max="3074" width="26.33203125" style="249" bestFit="1" customWidth="1"/>
    <col min="3075" max="3081" width="15.44140625" style="249" customWidth="1"/>
    <col min="3082" max="3328" width="9.109375" style="249"/>
    <col min="3329" max="3329" width="5.88671875" style="249" customWidth="1"/>
    <col min="3330" max="3330" width="26.33203125" style="249" bestFit="1" customWidth="1"/>
    <col min="3331" max="3337" width="15.44140625" style="249" customWidth="1"/>
    <col min="3338" max="3584" width="9.109375" style="249"/>
    <col min="3585" max="3585" width="5.88671875" style="249" customWidth="1"/>
    <col min="3586" max="3586" width="26.33203125" style="249" bestFit="1" customWidth="1"/>
    <col min="3587" max="3593" width="15.44140625" style="249" customWidth="1"/>
    <col min="3594" max="3840" width="9.109375" style="249"/>
    <col min="3841" max="3841" width="5.88671875" style="249" customWidth="1"/>
    <col min="3842" max="3842" width="26.33203125" style="249" bestFit="1" customWidth="1"/>
    <col min="3843" max="3849" width="15.44140625" style="249" customWidth="1"/>
    <col min="3850" max="4096" width="9.109375" style="249"/>
    <col min="4097" max="4097" width="5.88671875" style="249" customWidth="1"/>
    <col min="4098" max="4098" width="26.33203125" style="249" bestFit="1" customWidth="1"/>
    <col min="4099" max="4105" width="15.44140625" style="249" customWidth="1"/>
    <col min="4106" max="4352" width="9.109375" style="249"/>
    <col min="4353" max="4353" width="5.88671875" style="249" customWidth="1"/>
    <col min="4354" max="4354" width="26.33203125" style="249" bestFit="1" customWidth="1"/>
    <col min="4355" max="4361" width="15.44140625" style="249" customWidth="1"/>
    <col min="4362" max="4608" width="9.109375" style="249"/>
    <col min="4609" max="4609" width="5.88671875" style="249" customWidth="1"/>
    <col min="4610" max="4610" width="26.33203125" style="249" bestFit="1" customWidth="1"/>
    <col min="4611" max="4617" width="15.44140625" style="249" customWidth="1"/>
    <col min="4618" max="4864" width="9.109375" style="249"/>
    <col min="4865" max="4865" width="5.88671875" style="249" customWidth="1"/>
    <col min="4866" max="4866" width="26.33203125" style="249" bestFit="1" customWidth="1"/>
    <col min="4867" max="4873" width="15.44140625" style="249" customWidth="1"/>
    <col min="4874" max="5120" width="9.109375" style="249"/>
    <col min="5121" max="5121" width="5.88671875" style="249" customWidth="1"/>
    <col min="5122" max="5122" width="26.33203125" style="249" bestFit="1" customWidth="1"/>
    <col min="5123" max="5129" width="15.44140625" style="249" customWidth="1"/>
    <col min="5130" max="5376" width="9.109375" style="249"/>
    <col min="5377" max="5377" width="5.88671875" style="249" customWidth="1"/>
    <col min="5378" max="5378" width="26.33203125" style="249" bestFit="1" customWidth="1"/>
    <col min="5379" max="5385" width="15.44140625" style="249" customWidth="1"/>
    <col min="5386" max="5632" width="9.109375" style="249"/>
    <col min="5633" max="5633" width="5.88671875" style="249" customWidth="1"/>
    <col min="5634" max="5634" width="26.33203125" style="249" bestFit="1" customWidth="1"/>
    <col min="5635" max="5641" width="15.44140625" style="249" customWidth="1"/>
    <col min="5642" max="5888" width="9.109375" style="249"/>
    <col min="5889" max="5889" width="5.88671875" style="249" customWidth="1"/>
    <col min="5890" max="5890" width="26.33203125" style="249" bestFit="1" customWidth="1"/>
    <col min="5891" max="5897" width="15.44140625" style="249" customWidth="1"/>
    <col min="5898" max="6144" width="9.109375" style="249"/>
    <col min="6145" max="6145" width="5.88671875" style="249" customWidth="1"/>
    <col min="6146" max="6146" width="26.33203125" style="249" bestFit="1" customWidth="1"/>
    <col min="6147" max="6153" width="15.44140625" style="249" customWidth="1"/>
    <col min="6154" max="6400" width="9.109375" style="249"/>
    <col min="6401" max="6401" width="5.88671875" style="249" customWidth="1"/>
    <col min="6402" max="6402" width="26.33203125" style="249" bestFit="1" customWidth="1"/>
    <col min="6403" max="6409" width="15.44140625" style="249" customWidth="1"/>
    <col min="6410" max="6656" width="9.109375" style="249"/>
    <col min="6657" max="6657" width="5.88671875" style="249" customWidth="1"/>
    <col min="6658" max="6658" width="26.33203125" style="249" bestFit="1" customWidth="1"/>
    <col min="6659" max="6665" width="15.44140625" style="249" customWidth="1"/>
    <col min="6666" max="6912" width="9.109375" style="249"/>
    <col min="6913" max="6913" width="5.88671875" style="249" customWidth="1"/>
    <col min="6914" max="6914" width="26.33203125" style="249" bestFit="1" customWidth="1"/>
    <col min="6915" max="6921" width="15.44140625" style="249" customWidth="1"/>
    <col min="6922" max="7168" width="9.109375" style="249"/>
    <col min="7169" max="7169" width="5.88671875" style="249" customWidth="1"/>
    <col min="7170" max="7170" width="26.33203125" style="249" bestFit="1" customWidth="1"/>
    <col min="7171" max="7177" width="15.44140625" style="249" customWidth="1"/>
    <col min="7178" max="7424" width="9.109375" style="249"/>
    <col min="7425" max="7425" width="5.88671875" style="249" customWidth="1"/>
    <col min="7426" max="7426" width="26.33203125" style="249" bestFit="1" customWidth="1"/>
    <col min="7427" max="7433" width="15.44140625" style="249" customWidth="1"/>
    <col min="7434" max="7680" width="9.109375" style="249"/>
    <col min="7681" max="7681" width="5.88671875" style="249" customWidth="1"/>
    <col min="7682" max="7682" width="26.33203125" style="249" bestFit="1" customWidth="1"/>
    <col min="7683" max="7689" width="15.44140625" style="249" customWidth="1"/>
    <col min="7690" max="7936" width="9.109375" style="249"/>
    <col min="7937" max="7937" width="5.88671875" style="249" customWidth="1"/>
    <col min="7938" max="7938" width="26.33203125" style="249" bestFit="1" customWidth="1"/>
    <col min="7939" max="7945" width="15.44140625" style="249" customWidth="1"/>
    <col min="7946" max="8192" width="9.109375" style="249"/>
    <col min="8193" max="8193" width="5.88671875" style="249" customWidth="1"/>
    <col min="8194" max="8194" width="26.33203125" style="249" bestFit="1" customWidth="1"/>
    <col min="8195" max="8201" width="15.44140625" style="249" customWidth="1"/>
    <col min="8202" max="8448" width="9.109375" style="249"/>
    <col min="8449" max="8449" width="5.88671875" style="249" customWidth="1"/>
    <col min="8450" max="8450" width="26.33203125" style="249" bestFit="1" customWidth="1"/>
    <col min="8451" max="8457" width="15.44140625" style="249" customWidth="1"/>
    <col min="8458" max="8704" width="9.109375" style="249"/>
    <col min="8705" max="8705" width="5.88671875" style="249" customWidth="1"/>
    <col min="8706" max="8706" width="26.33203125" style="249" bestFit="1" customWidth="1"/>
    <col min="8707" max="8713" width="15.44140625" style="249" customWidth="1"/>
    <col min="8714" max="8960" width="9.109375" style="249"/>
    <col min="8961" max="8961" width="5.88671875" style="249" customWidth="1"/>
    <col min="8962" max="8962" width="26.33203125" style="249" bestFit="1" customWidth="1"/>
    <col min="8963" max="8969" width="15.44140625" style="249" customWidth="1"/>
    <col min="8970" max="9216" width="9.109375" style="249"/>
    <col min="9217" max="9217" width="5.88671875" style="249" customWidth="1"/>
    <col min="9218" max="9218" width="26.33203125" style="249" bestFit="1" customWidth="1"/>
    <col min="9219" max="9225" width="15.44140625" style="249" customWidth="1"/>
    <col min="9226" max="9472" width="9.109375" style="249"/>
    <col min="9473" max="9473" width="5.88671875" style="249" customWidth="1"/>
    <col min="9474" max="9474" width="26.33203125" style="249" bestFit="1" customWidth="1"/>
    <col min="9475" max="9481" width="15.44140625" style="249" customWidth="1"/>
    <col min="9482" max="9728" width="9.109375" style="249"/>
    <col min="9729" max="9729" width="5.88671875" style="249" customWidth="1"/>
    <col min="9730" max="9730" width="26.33203125" style="249" bestFit="1" customWidth="1"/>
    <col min="9731" max="9737" width="15.44140625" style="249" customWidth="1"/>
    <col min="9738" max="9984" width="9.109375" style="249"/>
    <col min="9985" max="9985" width="5.88671875" style="249" customWidth="1"/>
    <col min="9986" max="9986" width="26.33203125" style="249" bestFit="1" customWidth="1"/>
    <col min="9987" max="9993" width="15.44140625" style="249" customWidth="1"/>
    <col min="9994" max="10240" width="9.109375" style="249"/>
    <col min="10241" max="10241" width="5.88671875" style="249" customWidth="1"/>
    <col min="10242" max="10242" width="26.33203125" style="249" bestFit="1" customWidth="1"/>
    <col min="10243" max="10249" width="15.44140625" style="249" customWidth="1"/>
    <col min="10250" max="10496" width="9.109375" style="249"/>
    <col min="10497" max="10497" width="5.88671875" style="249" customWidth="1"/>
    <col min="10498" max="10498" width="26.33203125" style="249" bestFit="1" customWidth="1"/>
    <col min="10499" max="10505" width="15.44140625" style="249" customWidth="1"/>
    <col min="10506" max="10752" width="9.109375" style="249"/>
    <col min="10753" max="10753" width="5.88671875" style="249" customWidth="1"/>
    <col min="10754" max="10754" width="26.33203125" style="249" bestFit="1" customWidth="1"/>
    <col min="10755" max="10761" width="15.44140625" style="249" customWidth="1"/>
    <col min="10762" max="11008" width="9.109375" style="249"/>
    <col min="11009" max="11009" width="5.88671875" style="249" customWidth="1"/>
    <col min="11010" max="11010" width="26.33203125" style="249" bestFit="1" customWidth="1"/>
    <col min="11011" max="11017" width="15.44140625" style="249" customWidth="1"/>
    <col min="11018" max="11264" width="9.109375" style="249"/>
    <col min="11265" max="11265" width="5.88671875" style="249" customWidth="1"/>
    <col min="11266" max="11266" width="26.33203125" style="249" bestFit="1" customWidth="1"/>
    <col min="11267" max="11273" width="15.44140625" style="249" customWidth="1"/>
    <col min="11274" max="11520" width="9.109375" style="249"/>
    <col min="11521" max="11521" width="5.88671875" style="249" customWidth="1"/>
    <col min="11522" max="11522" width="26.33203125" style="249" bestFit="1" customWidth="1"/>
    <col min="11523" max="11529" width="15.44140625" style="249" customWidth="1"/>
    <col min="11530" max="11776" width="9.109375" style="249"/>
    <col min="11777" max="11777" width="5.88671875" style="249" customWidth="1"/>
    <col min="11778" max="11778" width="26.33203125" style="249" bestFit="1" customWidth="1"/>
    <col min="11779" max="11785" width="15.44140625" style="249" customWidth="1"/>
    <col min="11786" max="12032" width="9.109375" style="249"/>
    <col min="12033" max="12033" width="5.88671875" style="249" customWidth="1"/>
    <col min="12034" max="12034" width="26.33203125" style="249" bestFit="1" customWidth="1"/>
    <col min="12035" max="12041" width="15.44140625" style="249" customWidth="1"/>
    <col min="12042" max="12288" width="9.109375" style="249"/>
    <col min="12289" max="12289" width="5.88671875" style="249" customWidth="1"/>
    <col min="12290" max="12290" width="26.33203125" style="249" bestFit="1" customWidth="1"/>
    <col min="12291" max="12297" width="15.44140625" style="249" customWidth="1"/>
    <col min="12298" max="12544" width="9.109375" style="249"/>
    <col min="12545" max="12545" width="5.88671875" style="249" customWidth="1"/>
    <col min="12546" max="12546" width="26.33203125" style="249" bestFit="1" customWidth="1"/>
    <col min="12547" max="12553" width="15.44140625" style="249" customWidth="1"/>
    <col min="12554" max="12800" width="9.109375" style="249"/>
    <col min="12801" max="12801" width="5.88671875" style="249" customWidth="1"/>
    <col min="12802" max="12802" width="26.33203125" style="249" bestFit="1" customWidth="1"/>
    <col min="12803" max="12809" width="15.44140625" style="249" customWidth="1"/>
    <col min="12810" max="13056" width="9.109375" style="249"/>
    <col min="13057" max="13057" width="5.88671875" style="249" customWidth="1"/>
    <col min="13058" max="13058" width="26.33203125" style="249" bestFit="1" customWidth="1"/>
    <col min="13059" max="13065" width="15.44140625" style="249" customWidth="1"/>
    <col min="13066" max="13312" width="9.109375" style="249"/>
    <col min="13313" max="13313" width="5.88671875" style="249" customWidth="1"/>
    <col min="13314" max="13314" width="26.33203125" style="249" bestFit="1" customWidth="1"/>
    <col min="13315" max="13321" width="15.44140625" style="249" customWidth="1"/>
    <col min="13322" max="13568" width="9.109375" style="249"/>
    <col min="13569" max="13569" width="5.88671875" style="249" customWidth="1"/>
    <col min="13570" max="13570" width="26.33203125" style="249" bestFit="1" customWidth="1"/>
    <col min="13571" max="13577" width="15.44140625" style="249" customWidth="1"/>
    <col min="13578" max="13824" width="9.109375" style="249"/>
    <col min="13825" max="13825" width="5.88671875" style="249" customWidth="1"/>
    <col min="13826" max="13826" width="26.33203125" style="249" bestFit="1" customWidth="1"/>
    <col min="13827" max="13833" width="15.44140625" style="249" customWidth="1"/>
    <col min="13834" max="14080" width="9.109375" style="249"/>
    <col min="14081" max="14081" width="5.88671875" style="249" customWidth="1"/>
    <col min="14082" max="14082" width="26.33203125" style="249" bestFit="1" customWidth="1"/>
    <col min="14083" max="14089" width="15.44140625" style="249" customWidth="1"/>
    <col min="14090" max="14336" width="9.109375" style="249"/>
    <col min="14337" max="14337" width="5.88671875" style="249" customWidth="1"/>
    <col min="14338" max="14338" width="26.33203125" style="249" bestFit="1" customWidth="1"/>
    <col min="14339" max="14345" width="15.44140625" style="249" customWidth="1"/>
    <col min="14346" max="14592" width="9.109375" style="249"/>
    <col min="14593" max="14593" width="5.88671875" style="249" customWidth="1"/>
    <col min="14594" max="14594" width="26.33203125" style="249" bestFit="1" customWidth="1"/>
    <col min="14595" max="14601" width="15.44140625" style="249" customWidth="1"/>
    <col min="14602" max="14848" width="9.109375" style="249"/>
    <col min="14849" max="14849" width="5.88671875" style="249" customWidth="1"/>
    <col min="14850" max="14850" width="26.33203125" style="249" bestFit="1" customWidth="1"/>
    <col min="14851" max="14857" width="15.44140625" style="249" customWidth="1"/>
    <col min="14858" max="15104" width="9.109375" style="249"/>
    <col min="15105" max="15105" width="5.88671875" style="249" customWidth="1"/>
    <col min="15106" max="15106" width="26.33203125" style="249" bestFit="1" customWidth="1"/>
    <col min="15107" max="15113" width="15.44140625" style="249" customWidth="1"/>
    <col min="15114" max="15360" width="9.109375" style="249"/>
    <col min="15361" max="15361" width="5.88671875" style="249" customWidth="1"/>
    <col min="15362" max="15362" width="26.33203125" style="249" bestFit="1" customWidth="1"/>
    <col min="15363" max="15369" width="15.44140625" style="249" customWidth="1"/>
    <col min="15370" max="15616" width="9.109375" style="249"/>
    <col min="15617" max="15617" width="5.88671875" style="249" customWidth="1"/>
    <col min="15618" max="15618" width="26.33203125" style="249" bestFit="1" customWidth="1"/>
    <col min="15619" max="15625" width="15.44140625" style="249" customWidth="1"/>
    <col min="15626" max="15872" width="9.109375" style="249"/>
    <col min="15873" max="15873" width="5.88671875" style="249" customWidth="1"/>
    <col min="15874" max="15874" width="26.33203125" style="249" bestFit="1" customWidth="1"/>
    <col min="15875" max="15881" width="15.44140625" style="249" customWidth="1"/>
    <col min="15882" max="16128" width="9.109375" style="249"/>
    <col min="16129" max="16129" width="5.88671875" style="249" customWidth="1"/>
    <col min="16130" max="16130" width="26.33203125" style="249" bestFit="1" customWidth="1"/>
    <col min="16131" max="16137" width="15.44140625" style="249" customWidth="1"/>
    <col min="16138" max="16384" width="9.109375" style="249"/>
  </cols>
  <sheetData>
    <row r="1" spans="1:9">
      <c r="A1" s="348"/>
      <c r="B1" s="249"/>
      <c r="C1" s="249"/>
      <c r="D1" s="249"/>
      <c r="E1" s="249"/>
      <c r="F1" s="249"/>
      <c r="G1" s="255"/>
      <c r="H1" s="255"/>
      <c r="I1" s="255"/>
    </row>
    <row r="2" spans="1:9">
      <c r="A2" s="249"/>
      <c r="B2" s="249"/>
      <c r="C2" s="249"/>
      <c r="D2" s="249"/>
      <c r="E2" s="249"/>
      <c r="F2" s="249"/>
      <c r="G2" s="255"/>
      <c r="H2" s="255"/>
      <c r="I2" s="255"/>
    </row>
    <row r="3" spans="1:9">
      <c r="A3" s="252"/>
      <c r="B3" s="252"/>
      <c r="C3" s="252"/>
      <c r="D3" s="252"/>
      <c r="E3" s="252"/>
      <c r="F3" s="252"/>
      <c r="G3" s="255"/>
      <c r="H3" s="255"/>
      <c r="I3" s="255"/>
    </row>
    <row r="4" spans="1:9">
      <c r="A4" s="252"/>
      <c r="B4" s="252"/>
      <c r="C4" s="252"/>
      <c r="D4" s="252"/>
      <c r="E4" s="252"/>
      <c r="F4" s="252"/>
      <c r="G4" s="255"/>
      <c r="H4" s="255"/>
      <c r="I4" s="255"/>
    </row>
    <row r="5" spans="1:9">
      <c r="A5" s="254" t="str">
        <f>'Lead G'!A4</f>
        <v>PUGET SOUND ENERGY</v>
      </c>
      <c r="B5" s="255"/>
      <c r="C5" s="255"/>
      <c r="D5" s="255"/>
      <c r="E5" s="255"/>
      <c r="F5" s="255"/>
      <c r="G5" s="255"/>
      <c r="H5" s="255"/>
      <c r="I5" s="255"/>
    </row>
    <row r="6" spans="1:9">
      <c r="A6" s="8" t="s">
        <v>300</v>
      </c>
      <c r="B6" s="255"/>
      <c r="C6" s="255"/>
      <c r="D6" s="255"/>
      <c r="E6" s="255"/>
      <c r="F6" s="255"/>
      <c r="G6" s="255"/>
      <c r="H6" s="255"/>
      <c r="I6" s="256"/>
    </row>
    <row r="7" spans="1:9">
      <c r="A7" s="254" t="str">
        <f>'Lead G'!A6</f>
        <v>FOR THE TWELVE MONTHS ENDED SEPTEMBER 30, 2016</v>
      </c>
      <c r="B7" s="255"/>
      <c r="C7" s="255"/>
      <c r="D7" s="255"/>
      <c r="E7" s="255"/>
      <c r="F7" s="255"/>
      <c r="G7" s="255"/>
      <c r="H7" s="255"/>
      <c r="I7" s="257"/>
    </row>
    <row r="8" spans="1:9">
      <c r="A8" s="254" t="str">
        <f>'Lead G'!A7</f>
        <v>2017 GENERAL RATE CASE</v>
      </c>
      <c r="B8" s="255"/>
      <c r="C8" s="255"/>
      <c r="D8" s="255"/>
      <c r="E8" s="255"/>
      <c r="F8" s="255"/>
      <c r="G8" s="255"/>
      <c r="H8" s="255"/>
      <c r="I8" s="257"/>
    </row>
    <row r="9" spans="1:9" ht="13.8" thickBot="1">
      <c r="A9" s="255"/>
      <c r="B9" s="255"/>
      <c r="C9" s="255"/>
      <c r="D9" s="255"/>
      <c r="E9" s="255"/>
      <c r="F9" s="255"/>
      <c r="G9" s="255"/>
      <c r="H9" s="255"/>
      <c r="I9" s="257"/>
    </row>
    <row r="10" spans="1:9">
      <c r="A10" s="259" t="s">
        <v>2</v>
      </c>
      <c r="B10" s="260" t="s">
        <v>4</v>
      </c>
      <c r="C10" s="261" t="s">
        <v>279</v>
      </c>
      <c r="D10" s="262"/>
      <c r="E10" s="263"/>
      <c r="F10" s="261" t="s">
        <v>280</v>
      </c>
      <c r="G10" s="262"/>
      <c r="H10" s="263"/>
      <c r="I10" s="264" t="s">
        <v>7</v>
      </c>
    </row>
    <row r="11" spans="1:9">
      <c r="A11" s="265" t="s">
        <v>3</v>
      </c>
      <c r="B11" s="266"/>
      <c r="C11" s="486" t="s">
        <v>301</v>
      </c>
      <c r="D11" s="268" t="s">
        <v>302</v>
      </c>
      <c r="E11" s="270" t="s">
        <v>303</v>
      </c>
      <c r="F11" s="486" t="s">
        <v>301</v>
      </c>
      <c r="G11" s="268" t="s">
        <v>302</v>
      </c>
      <c r="H11" s="270" t="s">
        <v>303</v>
      </c>
      <c r="I11" s="270"/>
    </row>
    <row r="12" spans="1:9" ht="13.8" thickBot="1">
      <c r="A12" s="271"/>
      <c r="B12" s="272"/>
      <c r="C12" s="273" t="s">
        <v>199</v>
      </c>
      <c r="D12" s="274" t="s">
        <v>20</v>
      </c>
      <c r="E12" s="275" t="s">
        <v>304</v>
      </c>
      <c r="F12" s="273" t="s">
        <v>21</v>
      </c>
      <c r="G12" s="274" t="s">
        <v>201</v>
      </c>
      <c r="H12" s="275" t="s">
        <v>305</v>
      </c>
      <c r="I12" s="275" t="s">
        <v>306</v>
      </c>
    </row>
    <row r="13" spans="1:9" ht="4.95" customHeight="1" thickTop="1" thickBot="1">
      <c r="A13" s="329"/>
      <c r="B13" s="509"/>
      <c r="C13" s="331"/>
      <c r="D13" s="331"/>
      <c r="E13" s="331"/>
      <c r="F13" s="331"/>
      <c r="G13" s="331"/>
      <c r="H13" s="331"/>
      <c r="I13" s="331"/>
    </row>
    <row r="14" spans="1:9">
      <c r="A14" s="279">
        <v>1</v>
      </c>
      <c r="B14" s="488" t="s">
        <v>307</v>
      </c>
      <c r="C14" s="332"/>
      <c r="D14" s="333"/>
      <c r="E14" s="334"/>
      <c r="F14" s="335"/>
      <c r="G14" s="335"/>
      <c r="H14" s="335"/>
      <c r="I14" s="287"/>
    </row>
    <row r="15" spans="1:9">
      <c r="A15" s="288">
        <f t="shared" ref="A15:A24" si="0">A14+1</f>
        <v>2</v>
      </c>
      <c r="B15" s="289" t="s">
        <v>297</v>
      </c>
      <c r="C15" s="336">
        <f ca="1">+'[2]Lead G'!E14</f>
        <v>98066.872882425538</v>
      </c>
      <c r="D15" s="336">
        <f t="shared" ref="D15:D23" ca="1" si="1">$C$24</f>
        <v>49609037.574553519</v>
      </c>
      <c r="E15" s="518">
        <f t="shared" ref="E15:E23" ca="1" si="2">C15/D15</f>
        <v>1.9767945051352496E-3</v>
      </c>
      <c r="F15" s="336">
        <f ca="1">+'[2]Lead G'!F14</f>
        <v>100992.53803730529</v>
      </c>
      <c r="G15" s="336">
        <f t="shared" ref="G15:G23" ca="1" si="3">$F$24</f>
        <v>50932072.79010947</v>
      </c>
      <c r="H15" s="510">
        <f ca="1">F15/G15</f>
        <v>1.982886862930053E-3</v>
      </c>
      <c r="I15" s="293">
        <f t="shared" ref="I15:I23" ca="1" si="4">F15-C15</f>
        <v>2925.6651548797527</v>
      </c>
    </row>
    <row r="16" spans="1:9">
      <c r="A16" s="288">
        <f t="shared" si="0"/>
        <v>3</v>
      </c>
      <c r="B16" s="289" t="s">
        <v>298</v>
      </c>
      <c r="C16" s="511">
        <f ca="1">+'[2]Lead G'!E15</f>
        <v>318407.04418792826</v>
      </c>
      <c r="D16" s="511">
        <f t="shared" ca="1" si="1"/>
        <v>49609037.574553519</v>
      </c>
      <c r="E16" s="518">
        <f t="shared" ca="1" si="2"/>
        <v>6.418327380558822E-3</v>
      </c>
      <c r="F16" s="511">
        <f ca="1">+'[2]Lead G'!F15</f>
        <v>327922.3141909691</v>
      </c>
      <c r="G16" s="511">
        <f t="shared" ca="1" si="3"/>
        <v>50932072.79010947</v>
      </c>
      <c r="H16" s="510">
        <f ca="1">F16/G16</f>
        <v>6.4384246748082187E-3</v>
      </c>
      <c r="I16" s="495">
        <f t="shared" ca="1" si="4"/>
        <v>9515.270003040845</v>
      </c>
    </row>
    <row r="17" spans="1:9">
      <c r="A17" s="288">
        <f t="shared" si="0"/>
        <v>4</v>
      </c>
      <c r="B17" s="289" t="s">
        <v>299</v>
      </c>
      <c r="C17" s="511">
        <f ca="1">+'[2]Lead G'!E16</f>
        <v>861492.99098813464</v>
      </c>
      <c r="D17" s="511">
        <f t="shared" ca="1" si="1"/>
        <v>49609037.574553519</v>
      </c>
      <c r="E17" s="518">
        <f t="shared" ca="1" si="2"/>
        <v>1.7365646122311174E-2</v>
      </c>
      <c r="F17" s="511">
        <f ca="1">+'[2]Lead G'!F16</f>
        <v>887146.07885643083</v>
      </c>
      <c r="G17" s="511">
        <f t="shared" ca="1" si="3"/>
        <v>50932072.79010947</v>
      </c>
      <c r="H17" s="510">
        <f ca="1">F17/G17</f>
        <v>1.7418220587886741E-2</v>
      </c>
      <c r="I17" s="495">
        <f t="shared" ca="1" si="4"/>
        <v>25653.087868296192</v>
      </c>
    </row>
    <row r="18" spans="1:9">
      <c r="A18" s="288">
        <f t="shared" si="0"/>
        <v>5</v>
      </c>
      <c r="B18" s="289" t="s">
        <v>290</v>
      </c>
      <c r="C18" s="511">
        <f ca="1">+'[2]Lead G'!E17</f>
        <v>0</v>
      </c>
      <c r="D18" s="511">
        <f t="shared" ca="1" si="1"/>
        <v>49609037.574553519</v>
      </c>
      <c r="E18" s="518">
        <f t="shared" ca="1" si="2"/>
        <v>0</v>
      </c>
      <c r="F18" s="511">
        <f ca="1">+'[2]Lead G'!F17</f>
        <v>0</v>
      </c>
      <c r="G18" s="511">
        <f t="shared" ca="1" si="3"/>
        <v>50932072.79010947</v>
      </c>
      <c r="H18" s="510">
        <f ca="1">F18/G18</f>
        <v>0</v>
      </c>
      <c r="I18" s="495">
        <f t="shared" ca="1" si="4"/>
        <v>0</v>
      </c>
    </row>
    <row r="19" spans="1:9">
      <c r="A19" s="288">
        <f t="shared" si="0"/>
        <v>6</v>
      </c>
      <c r="B19" s="289" t="s">
        <v>291</v>
      </c>
      <c r="C19" s="511">
        <f ca="1">+'[2]Lead G'!E18</f>
        <v>26154848.534069598</v>
      </c>
      <c r="D19" s="511">
        <f t="shared" ca="1" si="1"/>
        <v>49609037.574553519</v>
      </c>
      <c r="E19" s="518">
        <f t="shared" ca="1" si="2"/>
        <v>0.52721943042663411</v>
      </c>
      <c r="F19" s="511">
        <f ca="1">+'[2]Lead G'!F18</f>
        <v>26912646.367236782</v>
      </c>
      <c r="G19" s="511">
        <f t="shared" ca="1" si="3"/>
        <v>50932072.79010947</v>
      </c>
      <c r="H19" s="510">
        <f ca="1">F19/G19+0.00002</f>
        <v>0.52842273118558347</v>
      </c>
      <c r="I19" s="495">
        <f t="shared" ca="1" si="4"/>
        <v>757797.83316718414</v>
      </c>
    </row>
    <row r="20" spans="1:9">
      <c r="A20" s="288">
        <f t="shared" si="0"/>
        <v>7</v>
      </c>
      <c r="B20" s="289" t="s">
        <v>292</v>
      </c>
      <c r="C20" s="511">
        <f ca="1">+'[2]Lead G'!E19</f>
        <v>7529966.0535140662</v>
      </c>
      <c r="D20" s="511">
        <f t="shared" ca="1" si="1"/>
        <v>49609037.574553519</v>
      </c>
      <c r="E20" s="518">
        <f t="shared" ca="1" si="2"/>
        <v>0.15178617489198157</v>
      </c>
      <c r="F20" s="511">
        <f ca="1">+'[2]Lead G'!F19</f>
        <v>7631377.5784219485</v>
      </c>
      <c r="G20" s="511">
        <f t="shared" ca="1" si="3"/>
        <v>50932072.79010947</v>
      </c>
      <c r="H20" s="510">
        <f ca="1">F20/G20</f>
        <v>0.1498344198531007</v>
      </c>
      <c r="I20" s="495">
        <f t="shared" ca="1" si="4"/>
        <v>101411.52490788233</v>
      </c>
    </row>
    <row r="21" spans="1:9">
      <c r="A21" s="288">
        <f t="shared" si="0"/>
        <v>8</v>
      </c>
      <c r="B21" s="289" t="s">
        <v>293</v>
      </c>
      <c r="C21" s="511">
        <f ca="1">+'[2]Lead G'!E20</f>
        <v>1035196.5402749601</v>
      </c>
      <c r="D21" s="511">
        <f t="shared" ca="1" si="1"/>
        <v>49609037.574553519</v>
      </c>
      <c r="E21" s="518">
        <f t="shared" ca="1" si="2"/>
        <v>2.086709581332322E-2</v>
      </c>
      <c r="F21" s="511">
        <f ca="1">+'[2]Lead G'!F20</f>
        <v>1063037.027629493</v>
      </c>
      <c r="G21" s="511">
        <f t="shared" ca="1" si="3"/>
        <v>50932072.79010947</v>
      </c>
      <c r="H21" s="510">
        <f ca="1">F21/G21</f>
        <v>2.087166238079996E-2</v>
      </c>
      <c r="I21" s="495">
        <f t="shared" ca="1" si="4"/>
        <v>27840.487354532932</v>
      </c>
    </row>
    <row r="22" spans="1:9">
      <c r="A22" s="288">
        <f t="shared" si="0"/>
        <v>9</v>
      </c>
      <c r="B22" s="289" t="s">
        <v>294</v>
      </c>
      <c r="C22" s="511">
        <f ca="1">+'[2]Lead G'!E21</f>
        <v>1679.4190263789349</v>
      </c>
      <c r="D22" s="511">
        <f t="shared" ca="1" si="1"/>
        <v>49609037.574553519</v>
      </c>
      <c r="E22" s="518">
        <f t="shared" ca="1" si="2"/>
        <v>3.3853086221539134E-5</v>
      </c>
      <c r="F22" s="511">
        <f ca="1">+'[2]Lead G'!F21</f>
        <v>1729.4657133650271</v>
      </c>
      <c r="G22" s="511">
        <f t="shared" ca="1" si="3"/>
        <v>50932072.79010947</v>
      </c>
      <c r="H22" s="510">
        <f ca="1">F22/G22</f>
        <v>3.3956319046588517E-5</v>
      </c>
      <c r="I22" s="495">
        <f t="shared" ca="1" si="4"/>
        <v>50.046686986092254</v>
      </c>
    </row>
    <row r="23" spans="1:9">
      <c r="A23" s="298">
        <f t="shared" si="0"/>
        <v>10</v>
      </c>
      <c r="B23" s="299" t="s">
        <v>295</v>
      </c>
      <c r="C23" s="511">
        <f ca="1">+'[2]Lead G'!E22</f>
        <v>13609380.119610026</v>
      </c>
      <c r="D23" s="511">
        <f t="shared" ca="1" si="1"/>
        <v>49609037.574553519</v>
      </c>
      <c r="E23" s="518">
        <f t="shared" ca="1" si="2"/>
        <v>0.27433267777383424</v>
      </c>
      <c r="F23" s="511">
        <f ca="1">+'[2]Lead G'!F22</f>
        <v>14007221.420023177</v>
      </c>
      <c r="G23" s="511">
        <f t="shared" ca="1" si="3"/>
        <v>50932072.79010947</v>
      </c>
      <c r="H23" s="510">
        <f ca="1">F23/G23</f>
        <v>0.27501769813584431</v>
      </c>
      <c r="I23" s="495">
        <f t="shared" ca="1" si="4"/>
        <v>397841.30041315034</v>
      </c>
    </row>
    <row r="24" spans="1:9">
      <c r="A24" s="288">
        <f t="shared" si="0"/>
        <v>11</v>
      </c>
      <c r="B24" s="304" t="s">
        <v>308</v>
      </c>
      <c r="C24" s="512">
        <f ca="1">SUM(C15:C23)</f>
        <v>49609037.574553519</v>
      </c>
      <c r="D24" s="513">
        <f ca="1">C24</f>
        <v>49609037.574553519</v>
      </c>
      <c r="E24" s="514">
        <f ca="1">SUM(E15:E23)</f>
        <v>0.99999999999999978</v>
      </c>
      <c r="F24" s="513">
        <f ca="1">SUM(F15:F23)</f>
        <v>50932072.79010947</v>
      </c>
      <c r="G24" s="513">
        <f ca="1">F24</f>
        <v>50932072.79010947</v>
      </c>
      <c r="H24" s="515">
        <f ca="1">SUM(H15:H23)</f>
        <v>1.0000200000000001</v>
      </c>
      <c r="I24" s="516">
        <f ca="1">SUM(I15:I23)</f>
        <v>1323035.2155559526</v>
      </c>
    </row>
    <row r="25" spans="1:9" ht="13.8" thickBot="1">
      <c r="A25" s="307"/>
      <c r="B25" s="307"/>
      <c r="C25" s="345"/>
      <c r="D25" s="346"/>
      <c r="E25" s="347"/>
      <c r="F25" s="346"/>
      <c r="G25" s="346"/>
      <c r="H25" s="346"/>
      <c r="I25" s="314"/>
    </row>
    <row r="26" spans="1:9">
      <c r="C26" s="315"/>
      <c r="D26" s="315"/>
      <c r="E26" s="315"/>
      <c r="F26" s="315"/>
      <c r="G26" s="315"/>
      <c r="H26" s="315"/>
      <c r="I26" s="315"/>
    </row>
    <row r="27" spans="1:9">
      <c r="C27" s="315"/>
      <c r="D27" s="315"/>
      <c r="E27" s="315"/>
      <c r="F27" s="315"/>
      <c r="G27" s="315"/>
      <c r="H27" s="517"/>
      <c r="I27" s="315"/>
    </row>
    <row r="28" spans="1:9">
      <c r="C28" s="315"/>
      <c r="D28" s="315"/>
      <c r="E28" s="315"/>
      <c r="F28" s="315"/>
      <c r="G28" s="315"/>
      <c r="H28" s="315"/>
      <c r="I28" s="315"/>
    </row>
    <row r="29" spans="1:9">
      <c r="C29" s="315"/>
      <c r="D29" s="315"/>
      <c r="E29" s="315"/>
      <c r="F29" s="315"/>
      <c r="G29" s="315"/>
      <c r="H29" s="315"/>
      <c r="I29" s="315"/>
    </row>
    <row r="30" spans="1:9">
      <c r="C30" s="315"/>
      <c r="D30" s="315"/>
      <c r="E30" s="315"/>
      <c r="F30" s="315"/>
      <c r="G30" s="315"/>
      <c r="H30" s="315"/>
      <c r="I30" s="315"/>
    </row>
    <row r="31" spans="1:9">
      <c r="C31" s="318"/>
      <c r="D31" s="318"/>
      <c r="E31" s="318"/>
      <c r="F31" s="318"/>
      <c r="G31" s="318"/>
      <c r="H31" s="318"/>
      <c r="I31" s="318"/>
    </row>
    <row r="32" spans="1:9">
      <c r="C32" s="319"/>
      <c r="D32" s="319"/>
      <c r="E32" s="319"/>
      <c r="F32" s="319"/>
      <c r="G32" s="319"/>
      <c r="H32" s="319"/>
      <c r="I32" s="319"/>
    </row>
    <row r="33" spans="1:9">
      <c r="C33" s="320"/>
      <c r="D33" s="320"/>
      <c r="E33" s="320"/>
      <c r="F33" s="320"/>
      <c r="G33" s="320"/>
      <c r="H33" s="320"/>
      <c r="I33" s="321"/>
    </row>
    <row r="34" spans="1:9">
      <c r="C34" s="319"/>
      <c r="D34" s="319"/>
      <c r="E34" s="319"/>
      <c r="F34" s="319"/>
      <c r="G34" s="319"/>
      <c r="H34" s="319"/>
      <c r="I34" s="319"/>
    </row>
    <row r="35" spans="1:9">
      <c r="A35" s="506"/>
      <c r="B35" s="506"/>
      <c r="C35" s="323"/>
      <c r="D35" s="323"/>
      <c r="E35" s="323"/>
      <c r="F35" s="323"/>
      <c r="G35" s="323"/>
      <c r="H35" s="323"/>
      <c r="I35" s="324"/>
    </row>
    <row r="36" spans="1:9">
      <c r="C36" s="323"/>
      <c r="D36" s="323"/>
      <c r="E36" s="323"/>
      <c r="F36" s="323"/>
      <c r="G36" s="323"/>
      <c r="H36" s="323"/>
      <c r="I36" s="323"/>
    </row>
    <row r="37" spans="1:9">
      <c r="C37" s="323"/>
      <c r="D37" s="323"/>
      <c r="E37" s="323"/>
      <c r="F37" s="323"/>
      <c r="G37" s="323"/>
      <c r="H37" s="323"/>
      <c r="I37" s="323"/>
    </row>
    <row r="38" spans="1:9">
      <c r="C38" s="507"/>
      <c r="D38" s="507"/>
      <c r="E38" s="507"/>
      <c r="F38" s="323"/>
      <c r="G38" s="323"/>
      <c r="H38" s="323"/>
      <c r="I38" s="323"/>
    </row>
    <row r="39" spans="1:9">
      <c r="C39" s="318"/>
      <c r="D39" s="318"/>
      <c r="E39" s="318"/>
      <c r="F39" s="318"/>
      <c r="G39" s="318"/>
      <c r="H39" s="318"/>
      <c r="I39" s="318"/>
    </row>
    <row r="40" spans="1:9">
      <c r="C40" s="315"/>
      <c r="D40" s="315"/>
      <c r="E40" s="315"/>
      <c r="F40" s="315"/>
      <c r="G40" s="315"/>
      <c r="H40" s="315"/>
      <c r="I40" s="315"/>
    </row>
    <row r="41" spans="1:9">
      <c r="C41" s="315"/>
      <c r="D41" s="315"/>
      <c r="E41" s="315"/>
      <c r="F41" s="315"/>
      <c r="G41" s="315"/>
      <c r="H41" s="315"/>
      <c r="I41" s="315"/>
    </row>
    <row r="42" spans="1:9">
      <c r="C42" s="315"/>
      <c r="D42" s="315"/>
      <c r="E42" s="315"/>
      <c r="F42" s="315"/>
      <c r="G42" s="315"/>
      <c r="H42" s="315"/>
      <c r="I42" s="315"/>
    </row>
    <row r="43" spans="1:9">
      <c r="C43" s="315"/>
      <c r="D43" s="315"/>
      <c r="E43" s="315"/>
      <c r="F43" s="315"/>
      <c r="G43" s="315"/>
      <c r="H43" s="315"/>
      <c r="I43" s="315"/>
    </row>
    <row r="44" spans="1:9">
      <c r="C44" s="315"/>
      <c r="D44" s="315"/>
      <c r="E44" s="315"/>
      <c r="F44" s="315"/>
      <c r="G44" s="315"/>
      <c r="H44" s="315"/>
      <c r="I44" s="315"/>
    </row>
    <row r="45" spans="1:9">
      <c r="C45" s="315"/>
      <c r="D45" s="315"/>
      <c r="E45" s="315"/>
      <c r="F45" s="315"/>
      <c r="G45" s="315"/>
      <c r="H45" s="315"/>
      <c r="I45" s="315"/>
    </row>
    <row r="46" spans="1:9">
      <c r="C46" s="315"/>
      <c r="D46" s="315"/>
      <c r="E46" s="315"/>
      <c r="F46" s="315"/>
      <c r="G46" s="315"/>
      <c r="H46" s="315"/>
      <c r="I46" s="315"/>
    </row>
    <row r="47" spans="1:9">
      <c r="C47" s="315"/>
      <c r="D47" s="315"/>
      <c r="E47" s="315"/>
      <c r="F47" s="315"/>
      <c r="G47" s="315"/>
      <c r="H47" s="315"/>
      <c r="I47" s="315"/>
    </row>
    <row r="48" spans="1:9">
      <c r="C48" s="315"/>
      <c r="D48" s="315"/>
      <c r="E48" s="315"/>
      <c r="F48" s="315"/>
      <c r="G48" s="315"/>
      <c r="H48" s="315"/>
      <c r="I48" s="315"/>
    </row>
    <row r="49" spans="1:9">
      <c r="C49" s="315"/>
      <c r="D49" s="315"/>
      <c r="E49" s="315"/>
      <c r="F49" s="315"/>
      <c r="G49" s="315"/>
      <c r="H49" s="315"/>
      <c r="I49" s="315"/>
    </row>
    <row r="50" spans="1:9">
      <c r="C50" s="318"/>
      <c r="D50" s="318"/>
      <c r="E50" s="318"/>
      <c r="F50" s="318"/>
      <c r="G50" s="318"/>
      <c r="H50" s="318"/>
      <c r="I50" s="318"/>
    </row>
    <row r="51" spans="1:9">
      <c r="A51" s="508"/>
      <c r="B51" s="508"/>
      <c r="C51" s="319"/>
      <c r="D51" s="319"/>
      <c r="E51" s="319"/>
      <c r="F51" s="319"/>
      <c r="G51" s="319"/>
      <c r="H51" s="319"/>
      <c r="I51" s="319"/>
    </row>
    <row r="52" spans="1:9">
      <c r="A52" s="508"/>
      <c r="B52" s="508"/>
      <c r="C52" s="320"/>
      <c r="D52" s="320"/>
      <c r="E52" s="320"/>
      <c r="F52" s="320"/>
      <c r="G52" s="320"/>
      <c r="H52" s="320"/>
      <c r="I52" s="321"/>
    </row>
    <row r="53" spans="1:9">
      <c r="A53" s="508"/>
      <c r="B53" s="508"/>
      <c r="C53" s="319"/>
      <c r="D53" s="319"/>
      <c r="E53" s="319"/>
      <c r="F53" s="319"/>
      <c r="G53" s="319"/>
      <c r="H53" s="319"/>
      <c r="I53" s="319"/>
    </row>
    <row r="54" spans="1:9">
      <c r="A54" s="508"/>
      <c r="B54" s="508"/>
      <c r="C54" s="323"/>
      <c r="D54" s="323"/>
      <c r="E54" s="323"/>
      <c r="F54" s="323"/>
      <c r="G54" s="323"/>
      <c r="H54" s="323"/>
      <c r="I54" s="324"/>
    </row>
    <row r="55" spans="1:9">
      <c r="A55" s="508"/>
      <c r="B55" s="508"/>
    </row>
    <row r="56" spans="1:9">
      <c r="A56" s="508"/>
      <c r="B56" s="508"/>
    </row>
    <row r="57" spans="1:9">
      <c r="A57" s="508"/>
      <c r="B57" s="508"/>
    </row>
  </sheetData>
  <printOptions horizontalCentered="1"/>
  <pageMargins left="0.5" right="0.25" top="0.73" bottom="0.72" header="0.25" footer="0.4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5"/>
  <sheetViews>
    <sheetView workbookViewId="0">
      <selection activeCell="L11" sqref="L11"/>
    </sheetView>
  </sheetViews>
  <sheetFormatPr defaultColWidth="9.109375" defaultRowHeight="13.2"/>
  <cols>
    <col min="1" max="1" width="24.33203125" style="400" customWidth="1"/>
    <col min="2" max="2" width="12" style="407" hidden="1" customWidth="1"/>
    <col min="3" max="3" width="2.44140625" style="408" hidden="1" customWidth="1"/>
    <col min="4" max="4" width="1.6640625" style="391" customWidth="1"/>
    <col min="5" max="5" width="1.6640625" style="408" customWidth="1"/>
    <col min="6" max="6" width="13.33203125" style="408" bestFit="1" customWidth="1"/>
    <col min="7" max="7" width="1.6640625" style="408" customWidth="1"/>
    <col min="8" max="8" width="13.33203125" style="408" bestFit="1" customWidth="1"/>
    <col min="9" max="9" width="1.6640625" style="408" customWidth="1"/>
    <col min="10" max="10" width="15.109375" style="408" customWidth="1"/>
    <col min="11" max="11" width="1.88671875" style="408" customWidth="1"/>
    <col min="12" max="12" width="17.44140625" style="408" customWidth="1"/>
    <col min="13" max="13" width="14.44140625" style="408" customWidth="1"/>
    <col min="14" max="14" width="16.5546875" style="408" customWidth="1"/>
    <col min="15" max="15" width="4.44140625" style="408" customWidth="1"/>
    <col min="16" max="16" width="5.6640625" style="408" customWidth="1"/>
    <col min="17" max="17" width="13.6640625" style="408" customWidth="1"/>
    <col min="18" max="18" width="9.6640625" style="390" customWidth="1"/>
    <col min="19" max="16384" width="9.109375" style="408"/>
  </cols>
  <sheetData>
    <row r="1" spans="1:24">
      <c r="B1" s="416"/>
      <c r="F1" s="416"/>
      <c r="H1" s="416"/>
      <c r="J1" s="416"/>
      <c r="K1" s="416"/>
      <c r="L1" s="416"/>
    </row>
    <row r="2" spans="1:24" ht="12.75" customHeight="1">
      <c r="A2" s="417" t="s">
        <v>15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24" ht="12.75" customHeight="1">
      <c r="A3" s="417" t="s">
        <v>332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24" ht="12.75" customHeight="1">
      <c r="A4" s="417" t="str">
        <f>'Lead E'!A6</f>
        <v>FOR THE TWELVE MONTHS ENDED SEPTEMBER 30, 2016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</row>
    <row r="5" spans="1:24" ht="12.75" customHeight="1">
      <c r="A5" s="417"/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</row>
    <row r="6" spans="1:24" ht="13.8" thickBot="1">
      <c r="A6" s="423" t="s">
        <v>16</v>
      </c>
      <c r="B6" s="424"/>
      <c r="C6" s="391"/>
      <c r="E6" s="352"/>
      <c r="F6" s="352">
        <v>2014</v>
      </c>
      <c r="G6" s="352"/>
      <c r="H6" s="352">
        <v>2015</v>
      </c>
      <c r="I6" s="352"/>
      <c r="J6" s="352">
        <v>2016</v>
      </c>
      <c r="K6" s="391"/>
      <c r="L6" s="352">
        <v>2017</v>
      </c>
      <c r="M6" s="391"/>
      <c r="N6" s="391"/>
      <c r="Q6" s="390"/>
    </row>
    <row r="7" spans="1:24">
      <c r="A7" s="425"/>
      <c r="B7" s="426" t="s">
        <v>17</v>
      </c>
      <c r="C7" s="427"/>
      <c r="D7" s="428"/>
      <c r="E7" s="428"/>
      <c r="F7" s="426" t="s">
        <v>17</v>
      </c>
      <c r="G7" s="428"/>
      <c r="H7" s="426" t="s">
        <v>17</v>
      </c>
      <c r="I7" s="428"/>
      <c r="J7" s="426" t="s">
        <v>17</v>
      </c>
      <c r="K7" s="426"/>
      <c r="L7" s="426" t="s">
        <v>17</v>
      </c>
      <c r="M7" s="429"/>
      <c r="N7" s="430" t="s">
        <v>18</v>
      </c>
      <c r="O7" s="396"/>
      <c r="P7" s="396"/>
      <c r="Q7" s="390"/>
      <c r="S7" s="396"/>
      <c r="T7" s="396"/>
      <c r="U7" s="396"/>
      <c r="V7" s="391"/>
      <c r="W7" s="391"/>
      <c r="X7" s="391"/>
    </row>
    <row r="8" spans="1:24">
      <c r="A8" s="431"/>
      <c r="B8" s="432">
        <v>1998</v>
      </c>
      <c r="C8" s="433"/>
      <c r="D8" s="354"/>
      <c r="E8" s="354"/>
      <c r="F8" s="353">
        <v>2013</v>
      </c>
      <c r="G8" s="354"/>
      <c r="H8" s="353">
        <v>2014</v>
      </c>
      <c r="I8" s="354"/>
      <c r="J8" s="353">
        <v>2015</v>
      </c>
      <c r="K8" s="353"/>
      <c r="L8" s="353">
        <v>2016</v>
      </c>
      <c r="M8" s="434"/>
      <c r="N8" s="435" t="s">
        <v>19</v>
      </c>
      <c r="O8" s="396"/>
      <c r="P8" s="396"/>
      <c r="Q8" s="390"/>
      <c r="S8" s="396"/>
      <c r="T8" s="396"/>
      <c r="U8" s="396"/>
      <c r="V8" s="391"/>
      <c r="W8" s="391"/>
      <c r="X8" s="391"/>
    </row>
    <row r="9" spans="1:24" ht="13.8" thickBot="1">
      <c r="A9" s="436"/>
      <c r="B9" s="437"/>
      <c r="C9" s="438"/>
      <c r="D9" s="439"/>
      <c r="E9" s="441"/>
      <c r="F9" s="440" t="s">
        <v>21</v>
      </c>
      <c r="G9" s="441"/>
      <c r="H9" s="440" t="s">
        <v>21</v>
      </c>
      <c r="I9" s="441"/>
      <c r="J9" s="440" t="s">
        <v>21</v>
      </c>
      <c r="K9" s="440"/>
      <c r="L9" s="440" t="s">
        <v>21</v>
      </c>
      <c r="M9" s="442"/>
      <c r="N9" s="443" t="s">
        <v>22</v>
      </c>
      <c r="O9" s="396"/>
      <c r="P9" s="396"/>
      <c r="Q9" s="390"/>
      <c r="R9" s="469"/>
      <c r="S9" s="396"/>
      <c r="T9" s="396"/>
      <c r="U9" s="396"/>
      <c r="V9" s="391"/>
      <c r="W9" s="391"/>
      <c r="X9" s="391"/>
    </row>
    <row r="10" spans="1:24" ht="13.8" thickTop="1">
      <c r="A10" s="444"/>
      <c r="B10" s="432"/>
      <c r="C10" s="433"/>
      <c r="D10" s="445"/>
      <c r="E10" s="445"/>
      <c r="F10" s="446"/>
      <c r="G10" s="445"/>
      <c r="H10" s="446"/>
      <c r="I10" s="445"/>
      <c r="J10" s="446"/>
      <c r="K10" s="447"/>
      <c r="L10" s="446"/>
      <c r="M10" s="448"/>
      <c r="N10" s="449"/>
      <c r="O10" s="396"/>
      <c r="P10" s="396"/>
      <c r="Q10" s="390"/>
      <c r="S10" s="396"/>
      <c r="T10" s="396"/>
      <c r="U10" s="396"/>
      <c r="V10" s="391"/>
      <c r="W10" s="391"/>
      <c r="X10" s="391"/>
    </row>
    <row r="11" spans="1:24">
      <c r="A11" s="450" t="s">
        <v>23</v>
      </c>
      <c r="B11" s="432"/>
      <c r="C11" s="433"/>
      <c r="D11" s="445"/>
      <c r="E11" s="451"/>
      <c r="F11" s="451">
        <v>16985237.619999997</v>
      </c>
      <c r="G11" s="451"/>
      <c r="H11" s="451">
        <v>17767872</v>
      </c>
      <c r="I11" s="451"/>
      <c r="J11" s="451">
        <v>15320141.5</v>
      </c>
      <c r="K11" s="451"/>
      <c r="L11" s="451">
        <f>'Report 2016'!F46</f>
        <v>25187783.530000001</v>
      </c>
      <c r="M11" s="451"/>
      <c r="N11" s="452">
        <f>SUM(F11:L11)</f>
        <v>75261034.650000006</v>
      </c>
      <c r="O11" s="396"/>
      <c r="P11" s="396"/>
      <c r="Q11" s="390"/>
      <c r="S11" s="396"/>
      <c r="T11" s="396"/>
      <c r="U11" s="396"/>
      <c r="V11" s="391"/>
      <c r="W11" s="391"/>
      <c r="X11" s="391"/>
    </row>
    <row r="12" spans="1:24">
      <c r="A12" s="450" t="s">
        <v>24</v>
      </c>
      <c r="B12" s="355">
        <v>0.55600000000000005</v>
      </c>
      <c r="C12" s="396"/>
      <c r="D12" s="355" t="s">
        <v>183</v>
      </c>
      <c r="E12" s="453"/>
      <c r="F12" s="453">
        <v>0.60131799840957123</v>
      </c>
      <c r="G12" s="453"/>
      <c r="H12" s="453">
        <v>0.60912963601400127</v>
      </c>
      <c r="I12" s="453"/>
      <c r="J12" s="453">
        <v>0.57927473923818662</v>
      </c>
      <c r="K12" s="453"/>
      <c r="L12" s="453">
        <v>0.55033932089942106</v>
      </c>
      <c r="M12" s="406"/>
      <c r="N12" s="531"/>
      <c r="O12" s="396"/>
      <c r="Q12" s="390"/>
    </row>
    <row r="13" spans="1:24">
      <c r="A13" s="389"/>
      <c r="B13" s="390" t="e">
        <f>#REF!*B12</f>
        <v>#REF!</v>
      </c>
      <c r="C13" s="390"/>
      <c r="D13" s="351"/>
      <c r="E13" s="451"/>
      <c r="F13" s="451">
        <f>+F11*F12</f>
        <v>10213529.088169347</v>
      </c>
      <c r="G13" s="451"/>
      <c r="H13" s="451">
        <f>+H11*H12</f>
        <v>10822937.404103365</v>
      </c>
      <c r="I13" s="451"/>
      <c r="J13" s="451">
        <f>+J11*J12</f>
        <v>8874570.9725046214</v>
      </c>
      <c r="K13" s="451"/>
      <c r="L13" s="451">
        <f>+L11*L12</f>
        <v>13861827.682861824</v>
      </c>
      <c r="M13" s="451"/>
      <c r="N13" s="452">
        <f>SUM(F13:L13)</f>
        <v>43772865.147639155</v>
      </c>
      <c r="O13" s="396"/>
      <c r="Q13" s="390"/>
    </row>
    <row r="14" spans="1:24">
      <c r="A14" s="389"/>
      <c r="B14" s="390"/>
      <c r="C14" s="390"/>
      <c r="E14" s="394"/>
      <c r="F14" s="454" t="s">
        <v>25</v>
      </c>
      <c r="G14" s="394"/>
      <c r="H14" s="454" t="s">
        <v>26</v>
      </c>
      <c r="I14" s="394"/>
      <c r="J14" s="454" t="s">
        <v>27</v>
      </c>
      <c r="K14" s="455"/>
      <c r="L14" s="454" t="s">
        <v>27</v>
      </c>
      <c r="M14" s="402"/>
      <c r="N14" s="456" t="s">
        <v>28</v>
      </c>
      <c r="Q14" s="419"/>
    </row>
    <row r="15" spans="1:24">
      <c r="A15" s="389"/>
      <c r="B15" s="390"/>
      <c r="C15" s="390"/>
      <c r="E15" s="391"/>
      <c r="F15" s="390"/>
      <c r="G15" s="391"/>
      <c r="H15" s="390"/>
      <c r="I15" s="391"/>
      <c r="J15" s="390"/>
      <c r="K15" s="390"/>
      <c r="L15" s="390"/>
      <c r="M15" s="390"/>
      <c r="N15" s="392"/>
      <c r="Q15" s="418"/>
    </row>
    <row r="16" spans="1:24">
      <c r="A16" s="389"/>
      <c r="B16" s="391"/>
      <c r="C16" s="391"/>
      <c r="E16" s="542"/>
      <c r="F16" s="542"/>
      <c r="G16" s="542"/>
      <c r="H16" s="542"/>
      <c r="I16" s="542"/>
      <c r="J16" s="391"/>
      <c r="K16" s="391"/>
      <c r="L16" s="391"/>
      <c r="M16" s="393" t="s">
        <v>29</v>
      </c>
      <c r="N16" s="34">
        <f>N13/4</f>
        <v>10943216.286909789</v>
      </c>
      <c r="O16" s="420"/>
      <c r="Q16" s="418"/>
    </row>
    <row r="17" spans="1:17">
      <c r="A17" s="389" t="s">
        <v>320</v>
      </c>
      <c r="B17" s="391"/>
      <c r="C17" s="391"/>
      <c r="D17" s="391" t="s">
        <v>183</v>
      </c>
      <c r="E17" s="394"/>
      <c r="F17" s="527">
        <v>0.6830120776788543</v>
      </c>
      <c r="G17" s="394"/>
      <c r="H17" s="527">
        <v>0.69586486882524146</v>
      </c>
      <c r="I17" s="391"/>
      <c r="J17" s="527">
        <v>0.69989516594547729</v>
      </c>
      <c r="K17" s="391"/>
      <c r="L17" s="527">
        <v>0.67530000000000001</v>
      </c>
      <c r="M17" s="391"/>
      <c r="N17" s="395"/>
      <c r="Q17" s="418"/>
    </row>
    <row r="18" spans="1:17" ht="14.4">
      <c r="A18" s="389"/>
      <c r="B18" s="390"/>
      <c r="C18" s="391"/>
      <c r="D18" s="396"/>
      <c r="E18" s="394"/>
      <c r="F18" s="528">
        <v>0.31698792232114575</v>
      </c>
      <c r="G18" s="397"/>
      <c r="H18" s="528">
        <v>0.30413513117475854</v>
      </c>
      <c r="I18" s="398"/>
      <c r="J18" s="528">
        <v>0.30010483405452265</v>
      </c>
      <c r="K18" s="391"/>
      <c r="L18" s="528">
        <v>0.32469999999999999</v>
      </c>
      <c r="M18" s="399"/>
      <c r="N18" s="395"/>
      <c r="O18" s="175"/>
      <c r="P18" s="175"/>
    </row>
    <row r="19" spans="1:17" ht="14.4">
      <c r="A19" s="389"/>
      <c r="B19" s="391"/>
      <c r="C19" s="391"/>
      <c r="D19" s="401"/>
      <c r="E19" s="403"/>
      <c r="F19" s="402">
        <f>+F13*F17</f>
        <v>6975963.7229439607</v>
      </c>
      <c r="G19" s="403"/>
      <c r="H19" s="402">
        <f>+H13*H17</f>
        <v>7531301.9170101872</v>
      </c>
      <c r="I19" s="403"/>
      <c r="J19" s="402">
        <f>+J13*J17</f>
        <v>6211269.3234960381</v>
      </c>
      <c r="K19" s="404"/>
      <c r="L19" s="402">
        <f>+L13*L17</f>
        <v>9360892.2342365887</v>
      </c>
      <c r="M19" s="405">
        <f>SUM(F19:L19)</f>
        <v>30079427.197686777</v>
      </c>
      <c r="N19" s="34">
        <f>+M19/4</f>
        <v>7519856.7994216941</v>
      </c>
      <c r="O19" s="175" t="s">
        <v>323</v>
      </c>
      <c r="P19" s="175"/>
    </row>
    <row r="20" spans="1:17" ht="14.4">
      <c r="A20" s="389"/>
      <c r="B20" s="391"/>
      <c r="C20" s="391"/>
      <c r="D20" s="396"/>
      <c r="E20" s="403"/>
      <c r="F20" s="406">
        <f>F13*F18</f>
        <v>3237565.3652253877</v>
      </c>
      <c r="G20" s="403"/>
      <c r="H20" s="406">
        <f>H13*H18</f>
        <v>3291635.4870931776</v>
      </c>
      <c r="I20" s="403"/>
      <c r="J20" s="406">
        <f>J13*J18</f>
        <v>2663301.6490085833</v>
      </c>
      <c r="K20" s="404"/>
      <c r="L20" s="406">
        <f>L13*L18</f>
        <v>4500935.448625234</v>
      </c>
      <c r="M20" s="405">
        <f>SUM(F20:L20)</f>
        <v>13693437.949952383</v>
      </c>
      <c r="N20" s="34">
        <f>+M20/4</f>
        <v>3423359.4874880956</v>
      </c>
      <c r="O20" s="175" t="s">
        <v>34</v>
      </c>
      <c r="P20" s="175"/>
    </row>
    <row r="21" spans="1:17" ht="14.4">
      <c r="A21" s="389"/>
      <c r="E21" s="403"/>
      <c r="F21" s="402">
        <f>SUM(F19:F20)</f>
        <v>10213529.088169347</v>
      </c>
      <c r="G21" s="403"/>
      <c r="H21" s="402">
        <f>SUM(H19:H20)</f>
        <v>10822937.404103365</v>
      </c>
      <c r="I21" s="403"/>
      <c r="J21" s="402">
        <f>SUM(J19:J20)</f>
        <v>8874570.9725046214</v>
      </c>
      <c r="K21" s="403"/>
      <c r="L21" s="402">
        <f>SUM(L19:L20)</f>
        <v>13861827.682861824</v>
      </c>
      <c r="M21" s="405">
        <f>SUM(F21:L21)</f>
        <v>43772865.147639155</v>
      </c>
      <c r="N21" s="34">
        <f>+M21/4</f>
        <v>10943216.286909789</v>
      </c>
      <c r="O21" s="175"/>
      <c r="P21" s="175"/>
    </row>
    <row r="22" spans="1:17" ht="15" thickBot="1">
      <c r="A22" s="409"/>
      <c r="B22" s="410"/>
      <c r="C22" s="411"/>
      <c r="D22" s="411"/>
      <c r="E22" s="412"/>
      <c r="F22" s="412">
        <f>F13-F21</f>
        <v>0</v>
      </c>
      <c r="G22" s="412"/>
      <c r="H22" s="412">
        <f>H13-H21</f>
        <v>0</v>
      </c>
      <c r="I22" s="412"/>
      <c r="J22" s="412">
        <f>J13-J21</f>
        <v>0</v>
      </c>
      <c r="K22" s="412"/>
      <c r="L22" s="412">
        <f>L13-L21</f>
        <v>0</v>
      </c>
      <c r="M22" s="412"/>
      <c r="N22" s="413"/>
      <c r="O22" s="175"/>
      <c r="P22" s="175"/>
    </row>
    <row r="24" spans="1:17" ht="14.4">
      <c r="A24" s="175" t="s">
        <v>331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</row>
    <row r="25" spans="1:17" ht="14.4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</row>
    <row r="26" spans="1:17" ht="14.4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</row>
    <row r="27" spans="1:17" ht="14.4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</row>
    <row r="28" spans="1:17" ht="14.4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</row>
    <row r="29" spans="1:17" ht="14.4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</row>
    <row r="30" spans="1:17" ht="14.4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</row>
    <row r="31" spans="1:17" ht="14.4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</row>
    <row r="32" spans="1:17" ht="14.4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</row>
    <row r="33" spans="1:15" ht="14.4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</row>
    <row r="34" spans="1:15" ht="14.4">
      <c r="A34" s="175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</row>
    <row r="35" spans="1:15" ht="14.4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</row>
    <row r="36" spans="1:15" ht="14.4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</row>
    <row r="37" spans="1:15" ht="14.4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</row>
    <row r="38" spans="1:15" ht="14.4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5" ht="14.4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</row>
    <row r="40" spans="1:15" ht="14.4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421"/>
    </row>
    <row r="41" spans="1:15" ht="14.4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421"/>
    </row>
    <row r="42" spans="1:15" ht="14.4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</row>
    <row r="43" spans="1:15" ht="14.4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</row>
    <row r="44" spans="1:15" ht="14.4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</row>
    <row r="45" spans="1:15" ht="14.4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</row>
  </sheetData>
  <mergeCells count="1">
    <mergeCell ref="E16:I16"/>
  </mergeCell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R51"/>
  <sheetViews>
    <sheetView showZeros="0" zoomScale="83" zoomScaleNormal="83" workbookViewId="0">
      <selection activeCell="G18" sqref="G18"/>
    </sheetView>
  </sheetViews>
  <sheetFormatPr defaultRowHeight="13.2" outlineLevelRow="1"/>
  <cols>
    <col min="1" max="1" width="16.88671875" style="184" customWidth="1"/>
    <col min="2" max="2" width="1.33203125" style="184" customWidth="1"/>
    <col min="3" max="3" width="11.109375" style="184" customWidth="1"/>
    <col min="4" max="6" width="16.44140625" style="184" customWidth="1"/>
    <col min="7" max="7" width="17.88671875" style="184" customWidth="1"/>
    <col min="8" max="8" width="16.44140625" style="184" customWidth="1"/>
    <col min="9" max="9" width="19.88671875" style="184" customWidth="1"/>
    <col min="10" max="10" width="21.44140625" style="184" customWidth="1"/>
    <col min="11" max="11" width="10.33203125" style="237" customWidth="1"/>
    <col min="12" max="12" width="16.109375" style="184" customWidth="1"/>
    <col min="13" max="13" width="16.44140625" style="184" hidden="1" customWidth="1"/>
    <col min="14" max="14" width="1" style="184" hidden="1" customWidth="1"/>
    <col min="15" max="15" width="18.109375" style="184" hidden="1" customWidth="1"/>
    <col min="16" max="16" width="17" style="184" hidden="1" customWidth="1"/>
    <col min="17" max="17" width="17.6640625" style="184" hidden="1" customWidth="1"/>
    <col min="18" max="18" width="14" style="184" hidden="1" customWidth="1"/>
    <col min="19" max="19" width="0" style="184" hidden="1" customWidth="1"/>
    <col min="20" max="20" width="14" style="184" hidden="1" customWidth="1"/>
    <col min="21" max="21" width="0" style="184" hidden="1" customWidth="1"/>
    <col min="22" max="22" width="14" style="184" hidden="1" customWidth="1"/>
    <col min="23" max="67" width="0" style="184" hidden="1" customWidth="1"/>
    <col min="68" max="68" width="10.44140625" style="184" customWidth="1"/>
    <col min="69" max="69" width="12.88671875" style="184" bestFit="1" customWidth="1"/>
    <col min="70" max="256" width="9.109375" style="184"/>
    <col min="257" max="257" width="16.88671875" style="184" customWidth="1"/>
    <col min="258" max="258" width="1.33203125" style="184" customWidth="1"/>
    <col min="259" max="259" width="11.109375" style="184" customWidth="1"/>
    <col min="260" max="262" width="16.44140625" style="184" customWidth="1"/>
    <col min="263" max="263" width="19.5546875" style="184" customWidth="1"/>
    <col min="264" max="264" width="16.44140625" style="184" customWidth="1"/>
    <col min="265" max="265" width="19.88671875" style="184" customWidth="1"/>
    <col min="266" max="266" width="21.44140625" style="184" customWidth="1"/>
    <col min="267" max="267" width="10.33203125" style="184" customWidth="1"/>
    <col min="268" max="268" width="16.109375" style="184" customWidth="1"/>
    <col min="269" max="323" width="0" style="184" hidden="1" customWidth="1"/>
    <col min="324" max="324" width="10.44140625" style="184" customWidth="1"/>
    <col min="325" max="325" width="12.88671875" style="184" bestFit="1" customWidth="1"/>
    <col min="326" max="512" width="9.109375" style="184"/>
    <col min="513" max="513" width="16.88671875" style="184" customWidth="1"/>
    <col min="514" max="514" width="1.33203125" style="184" customWidth="1"/>
    <col min="515" max="515" width="11.109375" style="184" customWidth="1"/>
    <col min="516" max="518" width="16.44140625" style="184" customWidth="1"/>
    <col min="519" max="519" width="19.5546875" style="184" customWidth="1"/>
    <col min="520" max="520" width="16.44140625" style="184" customWidth="1"/>
    <col min="521" max="521" width="19.88671875" style="184" customWidth="1"/>
    <col min="522" max="522" width="21.44140625" style="184" customWidth="1"/>
    <col min="523" max="523" width="10.33203125" style="184" customWidth="1"/>
    <col min="524" max="524" width="16.109375" style="184" customWidth="1"/>
    <col min="525" max="579" width="0" style="184" hidden="1" customWidth="1"/>
    <col min="580" max="580" width="10.44140625" style="184" customWidth="1"/>
    <col min="581" max="581" width="12.88671875" style="184" bestFit="1" customWidth="1"/>
    <col min="582" max="768" width="9.109375" style="184"/>
    <col min="769" max="769" width="16.88671875" style="184" customWidth="1"/>
    <col min="770" max="770" width="1.33203125" style="184" customWidth="1"/>
    <col min="771" max="771" width="11.109375" style="184" customWidth="1"/>
    <col min="772" max="774" width="16.44140625" style="184" customWidth="1"/>
    <col min="775" max="775" width="19.5546875" style="184" customWidth="1"/>
    <col min="776" max="776" width="16.44140625" style="184" customWidth="1"/>
    <col min="777" max="777" width="19.88671875" style="184" customWidth="1"/>
    <col min="778" max="778" width="21.44140625" style="184" customWidth="1"/>
    <col min="779" max="779" width="10.33203125" style="184" customWidth="1"/>
    <col min="780" max="780" width="16.109375" style="184" customWidth="1"/>
    <col min="781" max="835" width="0" style="184" hidden="1" customWidth="1"/>
    <col min="836" max="836" width="10.44140625" style="184" customWidth="1"/>
    <col min="837" max="837" width="12.88671875" style="184" bestFit="1" customWidth="1"/>
    <col min="838" max="1024" width="9.109375" style="184"/>
    <col min="1025" max="1025" width="16.88671875" style="184" customWidth="1"/>
    <col min="1026" max="1026" width="1.33203125" style="184" customWidth="1"/>
    <col min="1027" max="1027" width="11.109375" style="184" customWidth="1"/>
    <col min="1028" max="1030" width="16.44140625" style="184" customWidth="1"/>
    <col min="1031" max="1031" width="19.5546875" style="184" customWidth="1"/>
    <col min="1032" max="1032" width="16.44140625" style="184" customWidth="1"/>
    <col min="1033" max="1033" width="19.88671875" style="184" customWidth="1"/>
    <col min="1034" max="1034" width="21.44140625" style="184" customWidth="1"/>
    <col min="1035" max="1035" width="10.33203125" style="184" customWidth="1"/>
    <col min="1036" max="1036" width="16.109375" style="184" customWidth="1"/>
    <col min="1037" max="1091" width="0" style="184" hidden="1" customWidth="1"/>
    <col min="1092" max="1092" width="10.44140625" style="184" customWidth="1"/>
    <col min="1093" max="1093" width="12.88671875" style="184" bestFit="1" customWidth="1"/>
    <col min="1094" max="1280" width="9.109375" style="184"/>
    <col min="1281" max="1281" width="16.88671875" style="184" customWidth="1"/>
    <col min="1282" max="1282" width="1.33203125" style="184" customWidth="1"/>
    <col min="1283" max="1283" width="11.109375" style="184" customWidth="1"/>
    <col min="1284" max="1286" width="16.44140625" style="184" customWidth="1"/>
    <col min="1287" max="1287" width="19.5546875" style="184" customWidth="1"/>
    <col min="1288" max="1288" width="16.44140625" style="184" customWidth="1"/>
    <col min="1289" max="1289" width="19.88671875" style="184" customWidth="1"/>
    <col min="1290" max="1290" width="21.44140625" style="184" customWidth="1"/>
    <col min="1291" max="1291" width="10.33203125" style="184" customWidth="1"/>
    <col min="1292" max="1292" width="16.109375" style="184" customWidth="1"/>
    <col min="1293" max="1347" width="0" style="184" hidden="1" customWidth="1"/>
    <col min="1348" max="1348" width="10.44140625" style="184" customWidth="1"/>
    <col min="1349" max="1349" width="12.88671875" style="184" bestFit="1" customWidth="1"/>
    <col min="1350" max="1536" width="9.109375" style="184"/>
    <col min="1537" max="1537" width="16.88671875" style="184" customWidth="1"/>
    <col min="1538" max="1538" width="1.33203125" style="184" customWidth="1"/>
    <col min="1539" max="1539" width="11.109375" style="184" customWidth="1"/>
    <col min="1540" max="1542" width="16.44140625" style="184" customWidth="1"/>
    <col min="1543" max="1543" width="19.5546875" style="184" customWidth="1"/>
    <col min="1544" max="1544" width="16.44140625" style="184" customWidth="1"/>
    <col min="1545" max="1545" width="19.88671875" style="184" customWidth="1"/>
    <col min="1546" max="1546" width="21.44140625" style="184" customWidth="1"/>
    <col min="1547" max="1547" width="10.33203125" style="184" customWidth="1"/>
    <col min="1548" max="1548" width="16.109375" style="184" customWidth="1"/>
    <col min="1549" max="1603" width="0" style="184" hidden="1" customWidth="1"/>
    <col min="1604" max="1604" width="10.44140625" style="184" customWidth="1"/>
    <col min="1605" max="1605" width="12.88671875" style="184" bestFit="1" customWidth="1"/>
    <col min="1606" max="1792" width="9.109375" style="184"/>
    <col min="1793" max="1793" width="16.88671875" style="184" customWidth="1"/>
    <col min="1794" max="1794" width="1.33203125" style="184" customWidth="1"/>
    <col min="1795" max="1795" width="11.109375" style="184" customWidth="1"/>
    <col min="1796" max="1798" width="16.44140625" style="184" customWidth="1"/>
    <col min="1799" max="1799" width="19.5546875" style="184" customWidth="1"/>
    <col min="1800" max="1800" width="16.44140625" style="184" customWidth="1"/>
    <col min="1801" max="1801" width="19.88671875" style="184" customWidth="1"/>
    <col min="1802" max="1802" width="21.44140625" style="184" customWidth="1"/>
    <col min="1803" max="1803" width="10.33203125" style="184" customWidth="1"/>
    <col min="1804" max="1804" width="16.109375" style="184" customWidth="1"/>
    <col min="1805" max="1859" width="0" style="184" hidden="1" customWidth="1"/>
    <col min="1860" max="1860" width="10.44140625" style="184" customWidth="1"/>
    <col min="1861" max="1861" width="12.88671875" style="184" bestFit="1" customWidth="1"/>
    <col min="1862" max="2048" width="9.109375" style="184"/>
    <col min="2049" max="2049" width="16.88671875" style="184" customWidth="1"/>
    <col min="2050" max="2050" width="1.33203125" style="184" customWidth="1"/>
    <col min="2051" max="2051" width="11.109375" style="184" customWidth="1"/>
    <col min="2052" max="2054" width="16.44140625" style="184" customWidth="1"/>
    <col min="2055" max="2055" width="19.5546875" style="184" customWidth="1"/>
    <col min="2056" max="2056" width="16.44140625" style="184" customWidth="1"/>
    <col min="2057" max="2057" width="19.88671875" style="184" customWidth="1"/>
    <col min="2058" max="2058" width="21.44140625" style="184" customWidth="1"/>
    <col min="2059" max="2059" width="10.33203125" style="184" customWidth="1"/>
    <col min="2060" max="2060" width="16.109375" style="184" customWidth="1"/>
    <col min="2061" max="2115" width="0" style="184" hidden="1" customWidth="1"/>
    <col min="2116" max="2116" width="10.44140625" style="184" customWidth="1"/>
    <col min="2117" max="2117" width="12.88671875" style="184" bestFit="1" customWidth="1"/>
    <col min="2118" max="2304" width="9.109375" style="184"/>
    <col min="2305" max="2305" width="16.88671875" style="184" customWidth="1"/>
    <col min="2306" max="2306" width="1.33203125" style="184" customWidth="1"/>
    <col min="2307" max="2307" width="11.109375" style="184" customWidth="1"/>
    <col min="2308" max="2310" width="16.44140625" style="184" customWidth="1"/>
    <col min="2311" max="2311" width="19.5546875" style="184" customWidth="1"/>
    <col min="2312" max="2312" width="16.44140625" style="184" customWidth="1"/>
    <col min="2313" max="2313" width="19.88671875" style="184" customWidth="1"/>
    <col min="2314" max="2314" width="21.44140625" style="184" customWidth="1"/>
    <col min="2315" max="2315" width="10.33203125" style="184" customWidth="1"/>
    <col min="2316" max="2316" width="16.109375" style="184" customWidth="1"/>
    <col min="2317" max="2371" width="0" style="184" hidden="1" customWidth="1"/>
    <col min="2372" max="2372" width="10.44140625" style="184" customWidth="1"/>
    <col min="2373" max="2373" width="12.88671875" style="184" bestFit="1" customWidth="1"/>
    <col min="2374" max="2560" width="9.109375" style="184"/>
    <col min="2561" max="2561" width="16.88671875" style="184" customWidth="1"/>
    <col min="2562" max="2562" width="1.33203125" style="184" customWidth="1"/>
    <col min="2563" max="2563" width="11.109375" style="184" customWidth="1"/>
    <col min="2564" max="2566" width="16.44140625" style="184" customWidth="1"/>
    <col min="2567" max="2567" width="19.5546875" style="184" customWidth="1"/>
    <col min="2568" max="2568" width="16.44140625" style="184" customWidth="1"/>
    <col min="2569" max="2569" width="19.88671875" style="184" customWidth="1"/>
    <col min="2570" max="2570" width="21.44140625" style="184" customWidth="1"/>
    <col min="2571" max="2571" width="10.33203125" style="184" customWidth="1"/>
    <col min="2572" max="2572" width="16.109375" style="184" customWidth="1"/>
    <col min="2573" max="2627" width="0" style="184" hidden="1" customWidth="1"/>
    <col min="2628" max="2628" width="10.44140625" style="184" customWidth="1"/>
    <col min="2629" max="2629" width="12.88671875" style="184" bestFit="1" customWidth="1"/>
    <col min="2630" max="2816" width="9.109375" style="184"/>
    <col min="2817" max="2817" width="16.88671875" style="184" customWidth="1"/>
    <col min="2818" max="2818" width="1.33203125" style="184" customWidth="1"/>
    <col min="2819" max="2819" width="11.109375" style="184" customWidth="1"/>
    <col min="2820" max="2822" width="16.44140625" style="184" customWidth="1"/>
    <col min="2823" max="2823" width="19.5546875" style="184" customWidth="1"/>
    <col min="2824" max="2824" width="16.44140625" style="184" customWidth="1"/>
    <col min="2825" max="2825" width="19.88671875" style="184" customWidth="1"/>
    <col min="2826" max="2826" width="21.44140625" style="184" customWidth="1"/>
    <col min="2827" max="2827" width="10.33203125" style="184" customWidth="1"/>
    <col min="2828" max="2828" width="16.109375" style="184" customWidth="1"/>
    <col min="2829" max="2883" width="0" style="184" hidden="1" customWidth="1"/>
    <col min="2884" max="2884" width="10.44140625" style="184" customWidth="1"/>
    <col min="2885" max="2885" width="12.88671875" style="184" bestFit="1" customWidth="1"/>
    <col min="2886" max="3072" width="9.109375" style="184"/>
    <col min="3073" max="3073" width="16.88671875" style="184" customWidth="1"/>
    <col min="3074" max="3074" width="1.33203125" style="184" customWidth="1"/>
    <col min="3075" max="3075" width="11.109375" style="184" customWidth="1"/>
    <col min="3076" max="3078" width="16.44140625" style="184" customWidth="1"/>
    <col min="3079" max="3079" width="19.5546875" style="184" customWidth="1"/>
    <col min="3080" max="3080" width="16.44140625" style="184" customWidth="1"/>
    <col min="3081" max="3081" width="19.88671875" style="184" customWidth="1"/>
    <col min="3082" max="3082" width="21.44140625" style="184" customWidth="1"/>
    <col min="3083" max="3083" width="10.33203125" style="184" customWidth="1"/>
    <col min="3084" max="3084" width="16.109375" style="184" customWidth="1"/>
    <col min="3085" max="3139" width="0" style="184" hidden="1" customWidth="1"/>
    <col min="3140" max="3140" width="10.44140625" style="184" customWidth="1"/>
    <col min="3141" max="3141" width="12.88671875" style="184" bestFit="1" customWidth="1"/>
    <col min="3142" max="3328" width="9.109375" style="184"/>
    <col min="3329" max="3329" width="16.88671875" style="184" customWidth="1"/>
    <col min="3330" max="3330" width="1.33203125" style="184" customWidth="1"/>
    <col min="3331" max="3331" width="11.109375" style="184" customWidth="1"/>
    <col min="3332" max="3334" width="16.44140625" style="184" customWidth="1"/>
    <col min="3335" max="3335" width="19.5546875" style="184" customWidth="1"/>
    <col min="3336" max="3336" width="16.44140625" style="184" customWidth="1"/>
    <col min="3337" max="3337" width="19.88671875" style="184" customWidth="1"/>
    <col min="3338" max="3338" width="21.44140625" style="184" customWidth="1"/>
    <col min="3339" max="3339" width="10.33203125" style="184" customWidth="1"/>
    <col min="3340" max="3340" width="16.109375" style="184" customWidth="1"/>
    <col min="3341" max="3395" width="0" style="184" hidden="1" customWidth="1"/>
    <col min="3396" max="3396" width="10.44140625" style="184" customWidth="1"/>
    <col min="3397" max="3397" width="12.88671875" style="184" bestFit="1" customWidth="1"/>
    <col min="3398" max="3584" width="9.109375" style="184"/>
    <col min="3585" max="3585" width="16.88671875" style="184" customWidth="1"/>
    <col min="3586" max="3586" width="1.33203125" style="184" customWidth="1"/>
    <col min="3587" max="3587" width="11.109375" style="184" customWidth="1"/>
    <col min="3588" max="3590" width="16.44140625" style="184" customWidth="1"/>
    <col min="3591" max="3591" width="19.5546875" style="184" customWidth="1"/>
    <col min="3592" max="3592" width="16.44140625" style="184" customWidth="1"/>
    <col min="3593" max="3593" width="19.88671875" style="184" customWidth="1"/>
    <col min="3594" max="3594" width="21.44140625" style="184" customWidth="1"/>
    <col min="3595" max="3595" width="10.33203125" style="184" customWidth="1"/>
    <col min="3596" max="3596" width="16.109375" style="184" customWidth="1"/>
    <col min="3597" max="3651" width="0" style="184" hidden="1" customWidth="1"/>
    <col min="3652" max="3652" width="10.44140625" style="184" customWidth="1"/>
    <col min="3653" max="3653" width="12.88671875" style="184" bestFit="1" customWidth="1"/>
    <col min="3654" max="3840" width="9.109375" style="184"/>
    <col min="3841" max="3841" width="16.88671875" style="184" customWidth="1"/>
    <col min="3842" max="3842" width="1.33203125" style="184" customWidth="1"/>
    <col min="3843" max="3843" width="11.109375" style="184" customWidth="1"/>
    <col min="3844" max="3846" width="16.44140625" style="184" customWidth="1"/>
    <col min="3847" max="3847" width="19.5546875" style="184" customWidth="1"/>
    <col min="3848" max="3848" width="16.44140625" style="184" customWidth="1"/>
    <col min="3849" max="3849" width="19.88671875" style="184" customWidth="1"/>
    <col min="3850" max="3850" width="21.44140625" style="184" customWidth="1"/>
    <col min="3851" max="3851" width="10.33203125" style="184" customWidth="1"/>
    <col min="3852" max="3852" width="16.109375" style="184" customWidth="1"/>
    <col min="3853" max="3907" width="0" style="184" hidden="1" customWidth="1"/>
    <col min="3908" max="3908" width="10.44140625" style="184" customWidth="1"/>
    <col min="3909" max="3909" width="12.88671875" style="184" bestFit="1" customWidth="1"/>
    <col min="3910" max="4096" width="9.109375" style="184"/>
    <col min="4097" max="4097" width="16.88671875" style="184" customWidth="1"/>
    <col min="4098" max="4098" width="1.33203125" style="184" customWidth="1"/>
    <col min="4099" max="4099" width="11.109375" style="184" customWidth="1"/>
    <col min="4100" max="4102" width="16.44140625" style="184" customWidth="1"/>
    <col min="4103" max="4103" width="19.5546875" style="184" customWidth="1"/>
    <col min="4104" max="4104" width="16.44140625" style="184" customWidth="1"/>
    <col min="4105" max="4105" width="19.88671875" style="184" customWidth="1"/>
    <col min="4106" max="4106" width="21.44140625" style="184" customWidth="1"/>
    <col min="4107" max="4107" width="10.33203125" style="184" customWidth="1"/>
    <col min="4108" max="4108" width="16.109375" style="184" customWidth="1"/>
    <col min="4109" max="4163" width="0" style="184" hidden="1" customWidth="1"/>
    <col min="4164" max="4164" width="10.44140625" style="184" customWidth="1"/>
    <col min="4165" max="4165" width="12.88671875" style="184" bestFit="1" customWidth="1"/>
    <col min="4166" max="4352" width="9.109375" style="184"/>
    <col min="4353" max="4353" width="16.88671875" style="184" customWidth="1"/>
    <col min="4354" max="4354" width="1.33203125" style="184" customWidth="1"/>
    <col min="4355" max="4355" width="11.109375" style="184" customWidth="1"/>
    <col min="4356" max="4358" width="16.44140625" style="184" customWidth="1"/>
    <col min="4359" max="4359" width="19.5546875" style="184" customWidth="1"/>
    <col min="4360" max="4360" width="16.44140625" style="184" customWidth="1"/>
    <col min="4361" max="4361" width="19.88671875" style="184" customWidth="1"/>
    <col min="4362" max="4362" width="21.44140625" style="184" customWidth="1"/>
    <col min="4363" max="4363" width="10.33203125" style="184" customWidth="1"/>
    <col min="4364" max="4364" width="16.109375" style="184" customWidth="1"/>
    <col min="4365" max="4419" width="0" style="184" hidden="1" customWidth="1"/>
    <col min="4420" max="4420" width="10.44140625" style="184" customWidth="1"/>
    <col min="4421" max="4421" width="12.88671875" style="184" bestFit="1" customWidth="1"/>
    <col min="4422" max="4608" width="9.109375" style="184"/>
    <col min="4609" max="4609" width="16.88671875" style="184" customWidth="1"/>
    <col min="4610" max="4610" width="1.33203125" style="184" customWidth="1"/>
    <col min="4611" max="4611" width="11.109375" style="184" customWidth="1"/>
    <col min="4612" max="4614" width="16.44140625" style="184" customWidth="1"/>
    <col min="4615" max="4615" width="19.5546875" style="184" customWidth="1"/>
    <col min="4616" max="4616" width="16.44140625" style="184" customWidth="1"/>
    <col min="4617" max="4617" width="19.88671875" style="184" customWidth="1"/>
    <col min="4618" max="4618" width="21.44140625" style="184" customWidth="1"/>
    <col min="4619" max="4619" width="10.33203125" style="184" customWidth="1"/>
    <col min="4620" max="4620" width="16.109375" style="184" customWidth="1"/>
    <col min="4621" max="4675" width="0" style="184" hidden="1" customWidth="1"/>
    <col min="4676" max="4676" width="10.44140625" style="184" customWidth="1"/>
    <col min="4677" max="4677" width="12.88671875" style="184" bestFit="1" customWidth="1"/>
    <col min="4678" max="4864" width="9.109375" style="184"/>
    <col min="4865" max="4865" width="16.88671875" style="184" customWidth="1"/>
    <col min="4866" max="4866" width="1.33203125" style="184" customWidth="1"/>
    <col min="4867" max="4867" width="11.109375" style="184" customWidth="1"/>
    <col min="4868" max="4870" width="16.44140625" style="184" customWidth="1"/>
    <col min="4871" max="4871" width="19.5546875" style="184" customWidth="1"/>
    <col min="4872" max="4872" width="16.44140625" style="184" customWidth="1"/>
    <col min="4873" max="4873" width="19.88671875" style="184" customWidth="1"/>
    <col min="4874" max="4874" width="21.44140625" style="184" customWidth="1"/>
    <col min="4875" max="4875" width="10.33203125" style="184" customWidth="1"/>
    <col min="4876" max="4876" width="16.109375" style="184" customWidth="1"/>
    <col min="4877" max="4931" width="0" style="184" hidden="1" customWidth="1"/>
    <col min="4932" max="4932" width="10.44140625" style="184" customWidth="1"/>
    <col min="4933" max="4933" width="12.88671875" style="184" bestFit="1" customWidth="1"/>
    <col min="4934" max="5120" width="9.109375" style="184"/>
    <col min="5121" max="5121" width="16.88671875" style="184" customWidth="1"/>
    <col min="5122" max="5122" width="1.33203125" style="184" customWidth="1"/>
    <col min="5123" max="5123" width="11.109375" style="184" customWidth="1"/>
    <col min="5124" max="5126" width="16.44140625" style="184" customWidth="1"/>
    <col min="5127" max="5127" width="19.5546875" style="184" customWidth="1"/>
    <col min="5128" max="5128" width="16.44140625" style="184" customWidth="1"/>
    <col min="5129" max="5129" width="19.88671875" style="184" customWidth="1"/>
    <col min="5130" max="5130" width="21.44140625" style="184" customWidth="1"/>
    <col min="5131" max="5131" width="10.33203125" style="184" customWidth="1"/>
    <col min="5132" max="5132" width="16.109375" style="184" customWidth="1"/>
    <col min="5133" max="5187" width="0" style="184" hidden="1" customWidth="1"/>
    <col min="5188" max="5188" width="10.44140625" style="184" customWidth="1"/>
    <col min="5189" max="5189" width="12.88671875" style="184" bestFit="1" customWidth="1"/>
    <col min="5190" max="5376" width="9.109375" style="184"/>
    <col min="5377" max="5377" width="16.88671875" style="184" customWidth="1"/>
    <col min="5378" max="5378" width="1.33203125" style="184" customWidth="1"/>
    <col min="5379" max="5379" width="11.109375" style="184" customWidth="1"/>
    <col min="5380" max="5382" width="16.44140625" style="184" customWidth="1"/>
    <col min="5383" max="5383" width="19.5546875" style="184" customWidth="1"/>
    <col min="5384" max="5384" width="16.44140625" style="184" customWidth="1"/>
    <col min="5385" max="5385" width="19.88671875" style="184" customWidth="1"/>
    <col min="5386" max="5386" width="21.44140625" style="184" customWidth="1"/>
    <col min="5387" max="5387" width="10.33203125" style="184" customWidth="1"/>
    <col min="5388" max="5388" width="16.109375" style="184" customWidth="1"/>
    <col min="5389" max="5443" width="0" style="184" hidden="1" customWidth="1"/>
    <col min="5444" max="5444" width="10.44140625" style="184" customWidth="1"/>
    <col min="5445" max="5445" width="12.88671875" style="184" bestFit="1" customWidth="1"/>
    <col min="5446" max="5632" width="9.109375" style="184"/>
    <col min="5633" max="5633" width="16.88671875" style="184" customWidth="1"/>
    <col min="5634" max="5634" width="1.33203125" style="184" customWidth="1"/>
    <col min="5635" max="5635" width="11.109375" style="184" customWidth="1"/>
    <col min="5636" max="5638" width="16.44140625" style="184" customWidth="1"/>
    <col min="5639" max="5639" width="19.5546875" style="184" customWidth="1"/>
    <col min="5640" max="5640" width="16.44140625" style="184" customWidth="1"/>
    <col min="5641" max="5641" width="19.88671875" style="184" customWidth="1"/>
    <col min="5642" max="5642" width="21.44140625" style="184" customWidth="1"/>
    <col min="5643" max="5643" width="10.33203125" style="184" customWidth="1"/>
    <col min="5644" max="5644" width="16.109375" style="184" customWidth="1"/>
    <col min="5645" max="5699" width="0" style="184" hidden="1" customWidth="1"/>
    <col min="5700" max="5700" width="10.44140625" style="184" customWidth="1"/>
    <col min="5701" max="5701" width="12.88671875" style="184" bestFit="1" customWidth="1"/>
    <col min="5702" max="5888" width="9.109375" style="184"/>
    <col min="5889" max="5889" width="16.88671875" style="184" customWidth="1"/>
    <col min="5890" max="5890" width="1.33203125" style="184" customWidth="1"/>
    <col min="5891" max="5891" width="11.109375" style="184" customWidth="1"/>
    <col min="5892" max="5894" width="16.44140625" style="184" customWidth="1"/>
    <col min="5895" max="5895" width="19.5546875" style="184" customWidth="1"/>
    <col min="5896" max="5896" width="16.44140625" style="184" customWidth="1"/>
    <col min="5897" max="5897" width="19.88671875" style="184" customWidth="1"/>
    <col min="5898" max="5898" width="21.44140625" style="184" customWidth="1"/>
    <col min="5899" max="5899" width="10.33203125" style="184" customWidth="1"/>
    <col min="5900" max="5900" width="16.109375" style="184" customWidth="1"/>
    <col min="5901" max="5955" width="0" style="184" hidden="1" customWidth="1"/>
    <col min="5956" max="5956" width="10.44140625" style="184" customWidth="1"/>
    <col min="5957" max="5957" width="12.88671875" style="184" bestFit="1" customWidth="1"/>
    <col min="5958" max="6144" width="9.109375" style="184"/>
    <col min="6145" max="6145" width="16.88671875" style="184" customWidth="1"/>
    <col min="6146" max="6146" width="1.33203125" style="184" customWidth="1"/>
    <col min="6147" max="6147" width="11.109375" style="184" customWidth="1"/>
    <col min="6148" max="6150" width="16.44140625" style="184" customWidth="1"/>
    <col min="6151" max="6151" width="19.5546875" style="184" customWidth="1"/>
    <col min="6152" max="6152" width="16.44140625" style="184" customWidth="1"/>
    <col min="6153" max="6153" width="19.88671875" style="184" customWidth="1"/>
    <col min="6154" max="6154" width="21.44140625" style="184" customWidth="1"/>
    <col min="6155" max="6155" width="10.33203125" style="184" customWidth="1"/>
    <col min="6156" max="6156" width="16.109375" style="184" customWidth="1"/>
    <col min="6157" max="6211" width="0" style="184" hidden="1" customWidth="1"/>
    <col min="6212" max="6212" width="10.44140625" style="184" customWidth="1"/>
    <col min="6213" max="6213" width="12.88671875" style="184" bestFit="1" customWidth="1"/>
    <col min="6214" max="6400" width="9.109375" style="184"/>
    <col min="6401" max="6401" width="16.88671875" style="184" customWidth="1"/>
    <col min="6402" max="6402" width="1.33203125" style="184" customWidth="1"/>
    <col min="6403" max="6403" width="11.109375" style="184" customWidth="1"/>
    <col min="6404" max="6406" width="16.44140625" style="184" customWidth="1"/>
    <col min="6407" max="6407" width="19.5546875" style="184" customWidth="1"/>
    <col min="6408" max="6408" width="16.44140625" style="184" customWidth="1"/>
    <col min="6409" max="6409" width="19.88671875" style="184" customWidth="1"/>
    <col min="6410" max="6410" width="21.44140625" style="184" customWidth="1"/>
    <col min="6411" max="6411" width="10.33203125" style="184" customWidth="1"/>
    <col min="6412" max="6412" width="16.109375" style="184" customWidth="1"/>
    <col min="6413" max="6467" width="0" style="184" hidden="1" customWidth="1"/>
    <col min="6468" max="6468" width="10.44140625" style="184" customWidth="1"/>
    <col min="6469" max="6469" width="12.88671875" style="184" bestFit="1" customWidth="1"/>
    <col min="6470" max="6656" width="9.109375" style="184"/>
    <col min="6657" max="6657" width="16.88671875" style="184" customWidth="1"/>
    <col min="6658" max="6658" width="1.33203125" style="184" customWidth="1"/>
    <col min="6659" max="6659" width="11.109375" style="184" customWidth="1"/>
    <col min="6660" max="6662" width="16.44140625" style="184" customWidth="1"/>
    <col min="6663" max="6663" width="19.5546875" style="184" customWidth="1"/>
    <col min="6664" max="6664" width="16.44140625" style="184" customWidth="1"/>
    <col min="6665" max="6665" width="19.88671875" style="184" customWidth="1"/>
    <col min="6666" max="6666" width="21.44140625" style="184" customWidth="1"/>
    <col min="6667" max="6667" width="10.33203125" style="184" customWidth="1"/>
    <col min="6668" max="6668" width="16.109375" style="184" customWidth="1"/>
    <col min="6669" max="6723" width="0" style="184" hidden="1" customWidth="1"/>
    <col min="6724" max="6724" width="10.44140625" style="184" customWidth="1"/>
    <col min="6725" max="6725" width="12.88671875" style="184" bestFit="1" customWidth="1"/>
    <col min="6726" max="6912" width="9.109375" style="184"/>
    <col min="6913" max="6913" width="16.88671875" style="184" customWidth="1"/>
    <col min="6914" max="6914" width="1.33203125" style="184" customWidth="1"/>
    <col min="6915" max="6915" width="11.109375" style="184" customWidth="1"/>
    <col min="6916" max="6918" width="16.44140625" style="184" customWidth="1"/>
    <col min="6919" max="6919" width="19.5546875" style="184" customWidth="1"/>
    <col min="6920" max="6920" width="16.44140625" style="184" customWidth="1"/>
    <col min="6921" max="6921" width="19.88671875" style="184" customWidth="1"/>
    <col min="6922" max="6922" width="21.44140625" style="184" customWidth="1"/>
    <col min="6923" max="6923" width="10.33203125" style="184" customWidth="1"/>
    <col min="6924" max="6924" width="16.109375" style="184" customWidth="1"/>
    <col min="6925" max="6979" width="0" style="184" hidden="1" customWidth="1"/>
    <col min="6980" max="6980" width="10.44140625" style="184" customWidth="1"/>
    <col min="6981" max="6981" width="12.88671875" style="184" bestFit="1" customWidth="1"/>
    <col min="6982" max="7168" width="9.109375" style="184"/>
    <col min="7169" max="7169" width="16.88671875" style="184" customWidth="1"/>
    <col min="7170" max="7170" width="1.33203125" style="184" customWidth="1"/>
    <col min="7171" max="7171" width="11.109375" style="184" customWidth="1"/>
    <col min="7172" max="7174" width="16.44140625" style="184" customWidth="1"/>
    <col min="7175" max="7175" width="19.5546875" style="184" customWidth="1"/>
    <col min="7176" max="7176" width="16.44140625" style="184" customWidth="1"/>
    <col min="7177" max="7177" width="19.88671875" style="184" customWidth="1"/>
    <col min="7178" max="7178" width="21.44140625" style="184" customWidth="1"/>
    <col min="7179" max="7179" width="10.33203125" style="184" customWidth="1"/>
    <col min="7180" max="7180" width="16.109375" style="184" customWidth="1"/>
    <col min="7181" max="7235" width="0" style="184" hidden="1" customWidth="1"/>
    <col min="7236" max="7236" width="10.44140625" style="184" customWidth="1"/>
    <col min="7237" max="7237" width="12.88671875" style="184" bestFit="1" customWidth="1"/>
    <col min="7238" max="7424" width="9.109375" style="184"/>
    <col min="7425" max="7425" width="16.88671875" style="184" customWidth="1"/>
    <col min="7426" max="7426" width="1.33203125" style="184" customWidth="1"/>
    <col min="7427" max="7427" width="11.109375" style="184" customWidth="1"/>
    <col min="7428" max="7430" width="16.44140625" style="184" customWidth="1"/>
    <col min="7431" max="7431" width="19.5546875" style="184" customWidth="1"/>
    <col min="7432" max="7432" width="16.44140625" style="184" customWidth="1"/>
    <col min="7433" max="7433" width="19.88671875" style="184" customWidth="1"/>
    <col min="7434" max="7434" width="21.44140625" style="184" customWidth="1"/>
    <col min="7435" max="7435" width="10.33203125" style="184" customWidth="1"/>
    <col min="7436" max="7436" width="16.109375" style="184" customWidth="1"/>
    <col min="7437" max="7491" width="0" style="184" hidden="1" customWidth="1"/>
    <col min="7492" max="7492" width="10.44140625" style="184" customWidth="1"/>
    <col min="7493" max="7493" width="12.88671875" style="184" bestFit="1" customWidth="1"/>
    <col min="7494" max="7680" width="9.109375" style="184"/>
    <col min="7681" max="7681" width="16.88671875" style="184" customWidth="1"/>
    <col min="7682" max="7682" width="1.33203125" style="184" customWidth="1"/>
    <col min="7683" max="7683" width="11.109375" style="184" customWidth="1"/>
    <col min="7684" max="7686" width="16.44140625" style="184" customWidth="1"/>
    <col min="7687" max="7687" width="19.5546875" style="184" customWidth="1"/>
    <col min="7688" max="7688" width="16.44140625" style="184" customWidth="1"/>
    <col min="7689" max="7689" width="19.88671875" style="184" customWidth="1"/>
    <col min="7690" max="7690" width="21.44140625" style="184" customWidth="1"/>
    <col min="7691" max="7691" width="10.33203125" style="184" customWidth="1"/>
    <col min="7692" max="7692" width="16.109375" style="184" customWidth="1"/>
    <col min="7693" max="7747" width="0" style="184" hidden="1" customWidth="1"/>
    <col min="7748" max="7748" width="10.44140625" style="184" customWidth="1"/>
    <col min="7749" max="7749" width="12.88671875" style="184" bestFit="1" customWidth="1"/>
    <col min="7750" max="7936" width="9.109375" style="184"/>
    <col min="7937" max="7937" width="16.88671875" style="184" customWidth="1"/>
    <col min="7938" max="7938" width="1.33203125" style="184" customWidth="1"/>
    <col min="7939" max="7939" width="11.109375" style="184" customWidth="1"/>
    <col min="7940" max="7942" width="16.44140625" style="184" customWidth="1"/>
    <col min="7943" max="7943" width="19.5546875" style="184" customWidth="1"/>
    <col min="7944" max="7944" width="16.44140625" style="184" customWidth="1"/>
    <col min="7945" max="7945" width="19.88671875" style="184" customWidth="1"/>
    <col min="7946" max="7946" width="21.44140625" style="184" customWidth="1"/>
    <col min="7947" max="7947" width="10.33203125" style="184" customWidth="1"/>
    <col min="7948" max="7948" width="16.109375" style="184" customWidth="1"/>
    <col min="7949" max="8003" width="0" style="184" hidden="1" customWidth="1"/>
    <col min="8004" max="8004" width="10.44140625" style="184" customWidth="1"/>
    <col min="8005" max="8005" width="12.88671875" style="184" bestFit="1" customWidth="1"/>
    <col min="8006" max="8192" width="9.109375" style="184"/>
    <col min="8193" max="8193" width="16.88671875" style="184" customWidth="1"/>
    <col min="8194" max="8194" width="1.33203125" style="184" customWidth="1"/>
    <col min="8195" max="8195" width="11.109375" style="184" customWidth="1"/>
    <col min="8196" max="8198" width="16.44140625" style="184" customWidth="1"/>
    <col min="8199" max="8199" width="19.5546875" style="184" customWidth="1"/>
    <col min="8200" max="8200" width="16.44140625" style="184" customWidth="1"/>
    <col min="8201" max="8201" width="19.88671875" style="184" customWidth="1"/>
    <col min="8202" max="8202" width="21.44140625" style="184" customWidth="1"/>
    <col min="8203" max="8203" width="10.33203125" style="184" customWidth="1"/>
    <col min="8204" max="8204" width="16.109375" style="184" customWidth="1"/>
    <col min="8205" max="8259" width="0" style="184" hidden="1" customWidth="1"/>
    <col min="8260" max="8260" width="10.44140625" style="184" customWidth="1"/>
    <col min="8261" max="8261" width="12.88671875" style="184" bestFit="1" customWidth="1"/>
    <col min="8262" max="8448" width="9.109375" style="184"/>
    <col min="8449" max="8449" width="16.88671875" style="184" customWidth="1"/>
    <col min="8450" max="8450" width="1.33203125" style="184" customWidth="1"/>
    <col min="8451" max="8451" width="11.109375" style="184" customWidth="1"/>
    <col min="8452" max="8454" width="16.44140625" style="184" customWidth="1"/>
    <col min="8455" max="8455" width="19.5546875" style="184" customWidth="1"/>
    <col min="8456" max="8456" width="16.44140625" style="184" customWidth="1"/>
    <col min="8457" max="8457" width="19.88671875" style="184" customWidth="1"/>
    <col min="8458" max="8458" width="21.44140625" style="184" customWidth="1"/>
    <col min="8459" max="8459" width="10.33203125" style="184" customWidth="1"/>
    <col min="8460" max="8460" width="16.109375" style="184" customWidth="1"/>
    <col min="8461" max="8515" width="0" style="184" hidden="1" customWidth="1"/>
    <col min="8516" max="8516" width="10.44140625" style="184" customWidth="1"/>
    <col min="8517" max="8517" width="12.88671875" style="184" bestFit="1" customWidth="1"/>
    <col min="8518" max="8704" width="9.109375" style="184"/>
    <col min="8705" max="8705" width="16.88671875" style="184" customWidth="1"/>
    <col min="8706" max="8706" width="1.33203125" style="184" customWidth="1"/>
    <col min="8707" max="8707" width="11.109375" style="184" customWidth="1"/>
    <col min="8708" max="8710" width="16.44140625" style="184" customWidth="1"/>
    <col min="8711" max="8711" width="19.5546875" style="184" customWidth="1"/>
    <col min="8712" max="8712" width="16.44140625" style="184" customWidth="1"/>
    <col min="8713" max="8713" width="19.88671875" style="184" customWidth="1"/>
    <col min="8714" max="8714" width="21.44140625" style="184" customWidth="1"/>
    <col min="8715" max="8715" width="10.33203125" style="184" customWidth="1"/>
    <col min="8716" max="8716" width="16.109375" style="184" customWidth="1"/>
    <col min="8717" max="8771" width="0" style="184" hidden="1" customWidth="1"/>
    <col min="8772" max="8772" width="10.44140625" style="184" customWidth="1"/>
    <col min="8773" max="8773" width="12.88671875" style="184" bestFit="1" customWidth="1"/>
    <col min="8774" max="8960" width="9.109375" style="184"/>
    <col min="8961" max="8961" width="16.88671875" style="184" customWidth="1"/>
    <col min="8962" max="8962" width="1.33203125" style="184" customWidth="1"/>
    <col min="8963" max="8963" width="11.109375" style="184" customWidth="1"/>
    <col min="8964" max="8966" width="16.44140625" style="184" customWidth="1"/>
    <col min="8967" max="8967" width="19.5546875" style="184" customWidth="1"/>
    <col min="8968" max="8968" width="16.44140625" style="184" customWidth="1"/>
    <col min="8969" max="8969" width="19.88671875" style="184" customWidth="1"/>
    <col min="8970" max="8970" width="21.44140625" style="184" customWidth="1"/>
    <col min="8971" max="8971" width="10.33203125" style="184" customWidth="1"/>
    <col min="8972" max="8972" width="16.109375" style="184" customWidth="1"/>
    <col min="8973" max="9027" width="0" style="184" hidden="1" customWidth="1"/>
    <col min="9028" max="9028" width="10.44140625" style="184" customWidth="1"/>
    <col min="9029" max="9029" width="12.88671875" style="184" bestFit="1" customWidth="1"/>
    <col min="9030" max="9216" width="9.109375" style="184"/>
    <col min="9217" max="9217" width="16.88671875" style="184" customWidth="1"/>
    <col min="9218" max="9218" width="1.33203125" style="184" customWidth="1"/>
    <col min="9219" max="9219" width="11.109375" style="184" customWidth="1"/>
    <col min="9220" max="9222" width="16.44140625" style="184" customWidth="1"/>
    <col min="9223" max="9223" width="19.5546875" style="184" customWidth="1"/>
    <col min="9224" max="9224" width="16.44140625" style="184" customWidth="1"/>
    <col min="9225" max="9225" width="19.88671875" style="184" customWidth="1"/>
    <col min="9226" max="9226" width="21.44140625" style="184" customWidth="1"/>
    <col min="9227" max="9227" width="10.33203125" style="184" customWidth="1"/>
    <col min="9228" max="9228" width="16.109375" style="184" customWidth="1"/>
    <col min="9229" max="9283" width="0" style="184" hidden="1" customWidth="1"/>
    <col min="9284" max="9284" width="10.44140625" style="184" customWidth="1"/>
    <col min="9285" max="9285" width="12.88671875" style="184" bestFit="1" customWidth="1"/>
    <col min="9286" max="9472" width="9.109375" style="184"/>
    <col min="9473" max="9473" width="16.88671875" style="184" customWidth="1"/>
    <col min="9474" max="9474" width="1.33203125" style="184" customWidth="1"/>
    <col min="9475" max="9475" width="11.109375" style="184" customWidth="1"/>
    <col min="9476" max="9478" width="16.44140625" style="184" customWidth="1"/>
    <col min="9479" max="9479" width="19.5546875" style="184" customWidth="1"/>
    <col min="9480" max="9480" width="16.44140625" style="184" customWidth="1"/>
    <col min="9481" max="9481" width="19.88671875" style="184" customWidth="1"/>
    <col min="9482" max="9482" width="21.44140625" style="184" customWidth="1"/>
    <col min="9483" max="9483" width="10.33203125" style="184" customWidth="1"/>
    <col min="9484" max="9484" width="16.109375" style="184" customWidth="1"/>
    <col min="9485" max="9539" width="0" style="184" hidden="1" customWidth="1"/>
    <col min="9540" max="9540" width="10.44140625" style="184" customWidth="1"/>
    <col min="9541" max="9541" width="12.88671875" style="184" bestFit="1" customWidth="1"/>
    <col min="9542" max="9728" width="9.109375" style="184"/>
    <col min="9729" max="9729" width="16.88671875" style="184" customWidth="1"/>
    <col min="9730" max="9730" width="1.33203125" style="184" customWidth="1"/>
    <col min="9731" max="9731" width="11.109375" style="184" customWidth="1"/>
    <col min="9732" max="9734" width="16.44140625" style="184" customWidth="1"/>
    <col min="9735" max="9735" width="19.5546875" style="184" customWidth="1"/>
    <col min="9736" max="9736" width="16.44140625" style="184" customWidth="1"/>
    <col min="9737" max="9737" width="19.88671875" style="184" customWidth="1"/>
    <col min="9738" max="9738" width="21.44140625" style="184" customWidth="1"/>
    <col min="9739" max="9739" width="10.33203125" style="184" customWidth="1"/>
    <col min="9740" max="9740" width="16.109375" style="184" customWidth="1"/>
    <col min="9741" max="9795" width="0" style="184" hidden="1" customWidth="1"/>
    <col min="9796" max="9796" width="10.44140625" style="184" customWidth="1"/>
    <col min="9797" max="9797" width="12.88671875" style="184" bestFit="1" customWidth="1"/>
    <col min="9798" max="9984" width="9.109375" style="184"/>
    <col min="9985" max="9985" width="16.88671875" style="184" customWidth="1"/>
    <col min="9986" max="9986" width="1.33203125" style="184" customWidth="1"/>
    <col min="9987" max="9987" width="11.109375" style="184" customWidth="1"/>
    <col min="9988" max="9990" width="16.44140625" style="184" customWidth="1"/>
    <col min="9991" max="9991" width="19.5546875" style="184" customWidth="1"/>
    <col min="9992" max="9992" width="16.44140625" style="184" customWidth="1"/>
    <col min="9993" max="9993" width="19.88671875" style="184" customWidth="1"/>
    <col min="9994" max="9994" width="21.44140625" style="184" customWidth="1"/>
    <col min="9995" max="9995" width="10.33203125" style="184" customWidth="1"/>
    <col min="9996" max="9996" width="16.109375" style="184" customWidth="1"/>
    <col min="9997" max="10051" width="0" style="184" hidden="1" customWidth="1"/>
    <col min="10052" max="10052" width="10.44140625" style="184" customWidth="1"/>
    <col min="10053" max="10053" width="12.88671875" style="184" bestFit="1" customWidth="1"/>
    <col min="10054" max="10240" width="9.109375" style="184"/>
    <col min="10241" max="10241" width="16.88671875" style="184" customWidth="1"/>
    <col min="10242" max="10242" width="1.33203125" style="184" customWidth="1"/>
    <col min="10243" max="10243" width="11.109375" style="184" customWidth="1"/>
    <col min="10244" max="10246" width="16.44140625" style="184" customWidth="1"/>
    <col min="10247" max="10247" width="19.5546875" style="184" customWidth="1"/>
    <col min="10248" max="10248" width="16.44140625" style="184" customWidth="1"/>
    <col min="10249" max="10249" width="19.88671875" style="184" customWidth="1"/>
    <col min="10250" max="10250" width="21.44140625" style="184" customWidth="1"/>
    <col min="10251" max="10251" width="10.33203125" style="184" customWidth="1"/>
    <col min="10252" max="10252" width="16.109375" style="184" customWidth="1"/>
    <col min="10253" max="10307" width="0" style="184" hidden="1" customWidth="1"/>
    <col min="10308" max="10308" width="10.44140625" style="184" customWidth="1"/>
    <col min="10309" max="10309" width="12.88671875" style="184" bestFit="1" customWidth="1"/>
    <col min="10310" max="10496" width="9.109375" style="184"/>
    <col min="10497" max="10497" width="16.88671875" style="184" customWidth="1"/>
    <col min="10498" max="10498" width="1.33203125" style="184" customWidth="1"/>
    <col min="10499" max="10499" width="11.109375" style="184" customWidth="1"/>
    <col min="10500" max="10502" width="16.44140625" style="184" customWidth="1"/>
    <col min="10503" max="10503" width="19.5546875" style="184" customWidth="1"/>
    <col min="10504" max="10504" width="16.44140625" style="184" customWidth="1"/>
    <col min="10505" max="10505" width="19.88671875" style="184" customWidth="1"/>
    <col min="10506" max="10506" width="21.44140625" style="184" customWidth="1"/>
    <col min="10507" max="10507" width="10.33203125" style="184" customWidth="1"/>
    <col min="10508" max="10508" width="16.109375" style="184" customWidth="1"/>
    <col min="10509" max="10563" width="0" style="184" hidden="1" customWidth="1"/>
    <col min="10564" max="10564" width="10.44140625" style="184" customWidth="1"/>
    <col min="10565" max="10565" width="12.88671875" style="184" bestFit="1" customWidth="1"/>
    <col min="10566" max="10752" width="9.109375" style="184"/>
    <col min="10753" max="10753" width="16.88671875" style="184" customWidth="1"/>
    <col min="10754" max="10754" width="1.33203125" style="184" customWidth="1"/>
    <col min="10755" max="10755" width="11.109375" style="184" customWidth="1"/>
    <col min="10756" max="10758" width="16.44140625" style="184" customWidth="1"/>
    <col min="10759" max="10759" width="19.5546875" style="184" customWidth="1"/>
    <col min="10760" max="10760" width="16.44140625" style="184" customWidth="1"/>
    <col min="10761" max="10761" width="19.88671875" style="184" customWidth="1"/>
    <col min="10762" max="10762" width="21.44140625" style="184" customWidth="1"/>
    <col min="10763" max="10763" width="10.33203125" style="184" customWidth="1"/>
    <col min="10764" max="10764" width="16.109375" style="184" customWidth="1"/>
    <col min="10765" max="10819" width="0" style="184" hidden="1" customWidth="1"/>
    <col min="10820" max="10820" width="10.44140625" style="184" customWidth="1"/>
    <col min="10821" max="10821" width="12.88671875" style="184" bestFit="1" customWidth="1"/>
    <col min="10822" max="11008" width="9.109375" style="184"/>
    <col min="11009" max="11009" width="16.88671875" style="184" customWidth="1"/>
    <col min="11010" max="11010" width="1.33203125" style="184" customWidth="1"/>
    <col min="11011" max="11011" width="11.109375" style="184" customWidth="1"/>
    <col min="11012" max="11014" width="16.44140625" style="184" customWidth="1"/>
    <col min="11015" max="11015" width="19.5546875" style="184" customWidth="1"/>
    <col min="11016" max="11016" width="16.44140625" style="184" customWidth="1"/>
    <col min="11017" max="11017" width="19.88671875" style="184" customWidth="1"/>
    <col min="11018" max="11018" width="21.44140625" style="184" customWidth="1"/>
    <col min="11019" max="11019" width="10.33203125" style="184" customWidth="1"/>
    <col min="11020" max="11020" width="16.109375" style="184" customWidth="1"/>
    <col min="11021" max="11075" width="0" style="184" hidden="1" customWidth="1"/>
    <col min="11076" max="11076" width="10.44140625" style="184" customWidth="1"/>
    <col min="11077" max="11077" width="12.88671875" style="184" bestFit="1" customWidth="1"/>
    <col min="11078" max="11264" width="9.109375" style="184"/>
    <col min="11265" max="11265" width="16.88671875" style="184" customWidth="1"/>
    <col min="11266" max="11266" width="1.33203125" style="184" customWidth="1"/>
    <col min="11267" max="11267" width="11.109375" style="184" customWidth="1"/>
    <col min="11268" max="11270" width="16.44140625" style="184" customWidth="1"/>
    <col min="11271" max="11271" width="19.5546875" style="184" customWidth="1"/>
    <col min="11272" max="11272" width="16.44140625" style="184" customWidth="1"/>
    <col min="11273" max="11273" width="19.88671875" style="184" customWidth="1"/>
    <col min="11274" max="11274" width="21.44140625" style="184" customWidth="1"/>
    <col min="11275" max="11275" width="10.33203125" style="184" customWidth="1"/>
    <col min="11276" max="11276" width="16.109375" style="184" customWidth="1"/>
    <col min="11277" max="11331" width="0" style="184" hidden="1" customWidth="1"/>
    <col min="11332" max="11332" width="10.44140625" style="184" customWidth="1"/>
    <col min="11333" max="11333" width="12.88671875" style="184" bestFit="1" customWidth="1"/>
    <col min="11334" max="11520" width="9.109375" style="184"/>
    <col min="11521" max="11521" width="16.88671875" style="184" customWidth="1"/>
    <col min="11522" max="11522" width="1.33203125" style="184" customWidth="1"/>
    <col min="11523" max="11523" width="11.109375" style="184" customWidth="1"/>
    <col min="11524" max="11526" width="16.44140625" style="184" customWidth="1"/>
    <col min="11527" max="11527" width="19.5546875" style="184" customWidth="1"/>
    <col min="11528" max="11528" width="16.44140625" style="184" customWidth="1"/>
    <col min="11529" max="11529" width="19.88671875" style="184" customWidth="1"/>
    <col min="11530" max="11530" width="21.44140625" style="184" customWidth="1"/>
    <col min="11531" max="11531" width="10.33203125" style="184" customWidth="1"/>
    <col min="11532" max="11532" width="16.109375" style="184" customWidth="1"/>
    <col min="11533" max="11587" width="0" style="184" hidden="1" customWidth="1"/>
    <col min="11588" max="11588" width="10.44140625" style="184" customWidth="1"/>
    <col min="11589" max="11589" width="12.88671875" style="184" bestFit="1" customWidth="1"/>
    <col min="11590" max="11776" width="9.109375" style="184"/>
    <col min="11777" max="11777" width="16.88671875" style="184" customWidth="1"/>
    <col min="11778" max="11778" width="1.33203125" style="184" customWidth="1"/>
    <col min="11779" max="11779" width="11.109375" style="184" customWidth="1"/>
    <col min="11780" max="11782" width="16.44140625" style="184" customWidth="1"/>
    <col min="11783" max="11783" width="19.5546875" style="184" customWidth="1"/>
    <col min="11784" max="11784" width="16.44140625" style="184" customWidth="1"/>
    <col min="11785" max="11785" width="19.88671875" style="184" customWidth="1"/>
    <col min="11786" max="11786" width="21.44140625" style="184" customWidth="1"/>
    <col min="11787" max="11787" width="10.33203125" style="184" customWidth="1"/>
    <col min="11788" max="11788" width="16.109375" style="184" customWidth="1"/>
    <col min="11789" max="11843" width="0" style="184" hidden="1" customWidth="1"/>
    <col min="11844" max="11844" width="10.44140625" style="184" customWidth="1"/>
    <col min="11845" max="11845" width="12.88671875" style="184" bestFit="1" customWidth="1"/>
    <col min="11846" max="12032" width="9.109375" style="184"/>
    <col min="12033" max="12033" width="16.88671875" style="184" customWidth="1"/>
    <col min="12034" max="12034" width="1.33203125" style="184" customWidth="1"/>
    <col min="12035" max="12035" width="11.109375" style="184" customWidth="1"/>
    <col min="12036" max="12038" width="16.44140625" style="184" customWidth="1"/>
    <col min="12039" max="12039" width="19.5546875" style="184" customWidth="1"/>
    <col min="12040" max="12040" width="16.44140625" style="184" customWidth="1"/>
    <col min="12041" max="12041" width="19.88671875" style="184" customWidth="1"/>
    <col min="12042" max="12042" width="21.44140625" style="184" customWidth="1"/>
    <col min="12043" max="12043" width="10.33203125" style="184" customWidth="1"/>
    <col min="12044" max="12044" width="16.109375" style="184" customWidth="1"/>
    <col min="12045" max="12099" width="0" style="184" hidden="1" customWidth="1"/>
    <col min="12100" max="12100" width="10.44140625" style="184" customWidth="1"/>
    <col min="12101" max="12101" width="12.88671875" style="184" bestFit="1" customWidth="1"/>
    <col min="12102" max="12288" width="9.109375" style="184"/>
    <col min="12289" max="12289" width="16.88671875" style="184" customWidth="1"/>
    <col min="12290" max="12290" width="1.33203125" style="184" customWidth="1"/>
    <col min="12291" max="12291" width="11.109375" style="184" customWidth="1"/>
    <col min="12292" max="12294" width="16.44140625" style="184" customWidth="1"/>
    <col min="12295" max="12295" width="19.5546875" style="184" customWidth="1"/>
    <col min="12296" max="12296" width="16.44140625" style="184" customWidth="1"/>
    <col min="12297" max="12297" width="19.88671875" style="184" customWidth="1"/>
    <col min="12298" max="12298" width="21.44140625" style="184" customWidth="1"/>
    <col min="12299" max="12299" width="10.33203125" style="184" customWidth="1"/>
    <col min="12300" max="12300" width="16.109375" style="184" customWidth="1"/>
    <col min="12301" max="12355" width="0" style="184" hidden="1" customWidth="1"/>
    <col min="12356" max="12356" width="10.44140625" style="184" customWidth="1"/>
    <col min="12357" max="12357" width="12.88671875" style="184" bestFit="1" customWidth="1"/>
    <col min="12358" max="12544" width="9.109375" style="184"/>
    <col min="12545" max="12545" width="16.88671875" style="184" customWidth="1"/>
    <col min="12546" max="12546" width="1.33203125" style="184" customWidth="1"/>
    <col min="12547" max="12547" width="11.109375" style="184" customWidth="1"/>
    <col min="12548" max="12550" width="16.44140625" style="184" customWidth="1"/>
    <col min="12551" max="12551" width="19.5546875" style="184" customWidth="1"/>
    <col min="12552" max="12552" width="16.44140625" style="184" customWidth="1"/>
    <col min="12553" max="12553" width="19.88671875" style="184" customWidth="1"/>
    <col min="12554" max="12554" width="21.44140625" style="184" customWidth="1"/>
    <col min="12555" max="12555" width="10.33203125" style="184" customWidth="1"/>
    <col min="12556" max="12556" width="16.109375" style="184" customWidth="1"/>
    <col min="12557" max="12611" width="0" style="184" hidden="1" customWidth="1"/>
    <col min="12612" max="12612" width="10.44140625" style="184" customWidth="1"/>
    <col min="12613" max="12613" width="12.88671875" style="184" bestFit="1" customWidth="1"/>
    <col min="12614" max="12800" width="9.109375" style="184"/>
    <col min="12801" max="12801" width="16.88671875" style="184" customWidth="1"/>
    <col min="12802" max="12802" width="1.33203125" style="184" customWidth="1"/>
    <col min="12803" max="12803" width="11.109375" style="184" customWidth="1"/>
    <col min="12804" max="12806" width="16.44140625" style="184" customWidth="1"/>
    <col min="12807" max="12807" width="19.5546875" style="184" customWidth="1"/>
    <col min="12808" max="12808" width="16.44140625" style="184" customWidth="1"/>
    <col min="12809" max="12809" width="19.88671875" style="184" customWidth="1"/>
    <col min="12810" max="12810" width="21.44140625" style="184" customWidth="1"/>
    <col min="12811" max="12811" width="10.33203125" style="184" customWidth="1"/>
    <col min="12812" max="12812" width="16.109375" style="184" customWidth="1"/>
    <col min="12813" max="12867" width="0" style="184" hidden="1" customWidth="1"/>
    <col min="12868" max="12868" width="10.44140625" style="184" customWidth="1"/>
    <col min="12869" max="12869" width="12.88671875" style="184" bestFit="1" customWidth="1"/>
    <col min="12870" max="13056" width="9.109375" style="184"/>
    <col min="13057" max="13057" width="16.88671875" style="184" customWidth="1"/>
    <col min="13058" max="13058" width="1.33203125" style="184" customWidth="1"/>
    <col min="13059" max="13059" width="11.109375" style="184" customWidth="1"/>
    <col min="13060" max="13062" width="16.44140625" style="184" customWidth="1"/>
    <col min="13063" max="13063" width="19.5546875" style="184" customWidth="1"/>
    <col min="13064" max="13064" width="16.44140625" style="184" customWidth="1"/>
    <col min="13065" max="13065" width="19.88671875" style="184" customWidth="1"/>
    <col min="13066" max="13066" width="21.44140625" style="184" customWidth="1"/>
    <col min="13067" max="13067" width="10.33203125" style="184" customWidth="1"/>
    <col min="13068" max="13068" width="16.109375" style="184" customWidth="1"/>
    <col min="13069" max="13123" width="0" style="184" hidden="1" customWidth="1"/>
    <col min="13124" max="13124" width="10.44140625" style="184" customWidth="1"/>
    <col min="13125" max="13125" width="12.88671875" style="184" bestFit="1" customWidth="1"/>
    <col min="13126" max="13312" width="9.109375" style="184"/>
    <col min="13313" max="13313" width="16.88671875" style="184" customWidth="1"/>
    <col min="13314" max="13314" width="1.33203125" style="184" customWidth="1"/>
    <col min="13315" max="13315" width="11.109375" style="184" customWidth="1"/>
    <col min="13316" max="13318" width="16.44140625" style="184" customWidth="1"/>
    <col min="13319" max="13319" width="19.5546875" style="184" customWidth="1"/>
    <col min="13320" max="13320" width="16.44140625" style="184" customWidth="1"/>
    <col min="13321" max="13321" width="19.88671875" style="184" customWidth="1"/>
    <col min="13322" max="13322" width="21.44140625" style="184" customWidth="1"/>
    <col min="13323" max="13323" width="10.33203125" style="184" customWidth="1"/>
    <col min="13324" max="13324" width="16.109375" style="184" customWidth="1"/>
    <col min="13325" max="13379" width="0" style="184" hidden="1" customWidth="1"/>
    <col min="13380" max="13380" width="10.44140625" style="184" customWidth="1"/>
    <col min="13381" max="13381" width="12.88671875" style="184" bestFit="1" customWidth="1"/>
    <col min="13382" max="13568" width="9.109375" style="184"/>
    <col min="13569" max="13569" width="16.88671875" style="184" customWidth="1"/>
    <col min="13570" max="13570" width="1.33203125" style="184" customWidth="1"/>
    <col min="13571" max="13571" width="11.109375" style="184" customWidth="1"/>
    <col min="13572" max="13574" width="16.44140625" style="184" customWidth="1"/>
    <col min="13575" max="13575" width="19.5546875" style="184" customWidth="1"/>
    <col min="13576" max="13576" width="16.44140625" style="184" customWidth="1"/>
    <col min="13577" max="13577" width="19.88671875" style="184" customWidth="1"/>
    <col min="13578" max="13578" width="21.44140625" style="184" customWidth="1"/>
    <col min="13579" max="13579" width="10.33203125" style="184" customWidth="1"/>
    <col min="13580" max="13580" width="16.109375" style="184" customWidth="1"/>
    <col min="13581" max="13635" width="0" style="184" hidden="1" customWidth="1"/>
    <col min="13636" max="13636" width="10.44140625" style="184" customWidth="1"/>
    <col min="13637" max="13637" width="12.88671875" style="184" bestFit="1" customWidth="1"/>
    <col min="13638" max="13824" width="9.109375" style="184"/>
    <col min="13825" max="13825" width="16.88671875" style="184" customWidth="1"/>
    <col min="13826" max="13826" width="1.33203125" style="184" customWidth="1"/>
    <col min="13827" max="13827" width="11.109375" style="184" customWidth="1"/>
    <col min="13828" max="13830" width="16.44140625" style="184" customWidth="1"/>
    <col min="13831" max="13831" width="19.5546875" style="184" customWidth="1"/>
    <col min="13832" max="13832" width="16.44140625" style="184" customWidth="1"/>
    <col min="13833" max="13833" width="19.88671875" style="184" customWidth="1"/>
    <col min="13834" max="13834" width="21.44140625" style="184" customWidth="1"/>
    <col min="13835" max="13835" width="10.33203125" style="184" customWidth="1"/>
    <col min="13836" max="13836" width="16.109375" style="184" customWidth="1"/>
    <col min="13837" max="13891" width="0" style="184" hidden="1" customWidth="1"/>
    <col min="13892" max="13892" width="10.44140625" style="184" customWidth="1"/>
    <col min="13893" max="13893" width="12.88671875" style="184" bestFit="1" customWidth="1"/>
    <col min="13894" max="14080" width="9.109375" style="184"/>
    <col min="14081" max="14081" width="16.88671875" style="184" customWidth="1"/>
    <col min="14082" max="14082" width="1.33203125" style="184" customWidth="1"/>
    <col min="14083" max="14083" width="11.109375" style="184" customWidth="1"/>
    <col min="14084" max="14086" width="16.44140625" style="184" customWidth="1"/>
    <col min="14087" max="14087" width="19.5546875" style="184" customWidth="1"/>
    <col min="14088" max="14088" width="16.44140625" style="184" customWidth="1"/>
    <col min="14089" max="14089" width="19.88671875" style="184" customWidth="1"/>
    <col min="14090" max="14090" width="21.44140625" style="184" customWidth="1"/>
    <col min="14091" max="14091" width="10.33203125" style="184" customWidth="1"/>
    <col min="14092" max="14092" width="16.109375" style="184" customWidth="1"/>
    <col min="14093" max="14147" width="0" style="184" hidden="1" customWidth="1"/>
    <col min="14148" max="14148" width="10.44140625" style="184" customWidth="1"/>
    <col min="14149" max="14149" width="12.88671875" style="184" bestFit="1" customWidth="1"/>
    <col min="14150" max="14336" width="9.109375" style="184"/>
    <col min="14337" max="14337" width="16.88671875" style="184" customWidth="1"/>
    <col min="14338" max="14338" width="1.33203125" style="184" customWidth="1"/>
    <col min="14339" max="14339" width="11.109375" style="184" customWidth="1"/>
    <col min="14340" max="14342" width="16.44140625" style="184" customWidth="1"/>
    <col min="14343" max="14343" width="19.5546875" style="184" customWidth="1"/>
    <col min="14344" max="14344" width="16.44140625" style="184" customWidth="1"/>
    <col min="14345" max="14345" width="19.88671875" style="184" customWidth="1"/>
    <col min="14346" max="14346" width="21.44140625" style="184" customWidth="1"/>
    <col min="14347" max="14347" width="10.33203125" style="184" customWidth="1"/>
    <col min="14348" max="14348" width="16.109375" style="184" customWidth="1"/>
    <col min="14349" max="14403" width="0" style="184" hidden="1" customWidth="1"/>
    <col min="14404" max="14404" width="10.44140625" style="184" customWidth="1"/>
    <col min="14405" max="14405" width="12.88671875" style="184" bestFit="1" customWidth="1"/>
    <col min="14406" max="14592" width="9.109375" style="184"/>
    <col min="14593" max="14593" width="16.88671875" style="184" customWidth="1"/>
    <col min="14594" max="14594" width="1.33203125" style="184" customWidth="1"/>
    <col min="14595" max="14595" width="11.109375" style="184" customWidth="1"/>
    <col min="14596" max="14598" width="16.44140625" style="184" customWidth="1"/>
    <col min="14599" max="14599" width="19.5546875" style="184" customWidth="1"/>
    <col min="14600" max="14600" width="16.44140625" style="184" customWidth="1"/>
    <col min="14601" max="14601" width="19.88671875" style="184" customWidth="1"/>
    <col min="14602" max="14602" width="21.44140625" style="184" customWidth="1"/>
    <col min="14603" max="14603" width="10.33203125" style="184" customWidth="1"/>
    <col min="14604" max="14604" width="16.109375" style="184" customWidth="1"/>
    <col min="14605" max="14659" width="0" style="184" hidden="1" customWidth="1"/>
    <col min="14660" max="14660" width="10.44140625" style="184" customWidth="1"/>
    <col min="14661" max="14661" width="12.88671875" style="184" bestFit="1" customWidth="1"/>
    <col min="14662" max="14848" width="9.109375" style="184"/>
    <col min="14849" max="14849" width="16.88671875" style="184" customWidth="1"/>
    <col min="14850" max="14850" width="1.33203125" style="184" customWidth="1"/>
    <col min="14851" max="14851" width="11.109375" style="184" customWidth="1"/>
    <col min="14852" max="14854" width="16.44140625" style="184" customWidth="1"/>
    <col min="14855" max="14855" width="19.5546875" style="184" customWidth="1"/>
    <col min="14856" max="14856" width="16.44140625" style="184" customWidth="1"/>
    <col min="14857" max="14857" width="19.88671875" style="184" customWidth="1"/>
    <col min="14858" max="14858" width="21.44140625" style="184" customWidth="1"/>
    <col min="14859" max="14859" width="10.33203125" style="184" customWidth="1"/>
    <col min="14860" max="14860" width="16.109375" style="184" customWidth="1"/>
    <col min="14861" max="14915" width="0" style="184" hidden="1" customWidth="1"/>
    <col min="14916" max="14916" width="10.44140625" style="184" customWidth="1"/>
    <col min="14917" max="14917" width="12.88671875" style="184" bestFit="1" customWidth="1"/>
    <col min="14918" max="15104" width="9.109375" style="184"/>
    <col min="15105" max="15105" width="16.88671875" style="184" customWidth="1"/>
    <col min="15106" max="15106" width="1.33203125" style="184" customWidth="1"/>
    <col min="15107" max="15107" width="11.109375" style="184" customWidth="1"/>
    <col min="15108" max="15110" width="16.44140625" style="184" customWidth="1"/>
    <col min="15111" max="15111" width="19.5546875" style="184" customWidth="1"/>
    <col min="15112" max="15112" width="16.44140625" style="184" customWidth="1"/>
    <col min="15113" max="15113" width="19.88671875" style="184" customWidth="1"/>
    <col min="15114" max="15114" width="21.44140625" style="184" customWidth="1"/>
    <col min="15115" max="15115" width="10.33203125" style="184" customWidth="1"/>
    <col min="15116" max="15116" width="16.109375" style="184" customWidth="1"/>
    <col min="15117" max="15171" width="0" style="184" hidden="1" customWidth="1"/>
    <col min="15172" max="15172" width="10.44140625" style="184" customWidth="1"/>
    <col min="15173" max="15173" width="12.88671875" style="184" bestFit="1" customWidth="1"/>
    <col min="15174" max="15360" width="9.109375" style="184"/>
    <col min="15361" max="15361" width="16.88671875" style="184" customWidth="1"/>
    <col min="15362" max="15362" width="1.33203125" style="184" customWidth="1"/>
    <col min="15363" max="15363" width="11.109375" style="184" customWidth="1"/>
    <col min="15364" max="15366" width="16.44140625" style="184" customWidth="1"/>
    <col min="15367" max="15367" width="19.5546875" style="184" customWidth="1"/>
    <col min="15368" max="15368" width="16.44140625" style="184" customWidth="1"/>
    <col min="15369" max="15369" width="19.88671875" style="184" customWidth="1"/>
    <col min="15370" max="15370" width="21.44140625" style="184" customWidth="1"/>
    <col min="15371" max="15371" width="10.33203125" style="184" customWidth="1"/>
    <col min="15372" max="15372" width="16.109375" style="184" customWidth="1"/>
    <col min="15373" max="15427" width="0" style="184" hidden="1" customWidth="1"/>
    <col min="15428" max="15428" width="10.44140625" style="184" customWidth="1"/>
    <col min="15429" max="15429" width="12.88671875" style="184" bestFit="1" customWidth="1"/>
    <col min="15430" max="15616" width="9.109375" style="184"/>
    <col min="15617" max="15617" width="16.88671875" style="184" customWidth="1"/>
    <col min="15618" max="15618" width="1.33203125" style="184" customWidth="1"/>
    <col min="15619" max="15619" width="11.109375" style="184" customWidth="1"/>
    <col min="15620" max="15622" width="16.44140625" style="184" customWidth="1"/>
    <col min="15623" max="15623" width="19.5546875" style="184" customWidth="1"/>
    <col min="15624" max="15624" width="16.44140625" style="184" customWidth="1"/>
    <col min="15625" max="15625" width="19.88671875" style="184" customWidth="1"/>
    <col min="15626" max="15626" width="21.44140625" style="184" customWidth="1"/>
    <col min="15627" max="15627" width="10.33203125" style="184" customWidth="1"/>
    <col min="15628" max="15628" width="16.109375" style="184" customWidth="1"/>
    <col min="15629" max="15683" width="0" style="184" hidden="1" customWidth="1"/>
    <col min="15684" max="15684" width="10.44140625" style="184" customWidth="1"/>
    <col min="15685" max="15685" width="12.88671875" style="184" bestFit="1" customWidth="1"/>
    <col min="15686" max="15872" width="9.109375" style="184"/>
    <col min="15873" max="15873" width="16.88671875" style="184" customWidth="1"/>
    <col min="15874" max="15874" width="1.33203125" style="184" customWidth="1"/>
    <col min="15875" max="15875" width="11.109375" style="184" customWidth="1"/>
    <col min="15876" max="15878" width="16.44140625" style="184" customWidth="1"/>
    <col min="15879" max="15879" width="19.5546875" style="184" customWidth="1"/>
    <col min="15880" max="15880" width="16.44140625" style="184" customWidth="1"/>
    <col min="15881" max="15881" width="19.88671875" style="184" customWidth="1"/>
    <col min="15882" max="15882" width="21.44140625" style="184" customWidth="1"/>
    <col min="15883" max="15883" width="10.33203125" style="184" customWidth="1"/>
    <col min="15884" max="15884" width="16.109375" style="184" customWidth="1"/>
    <col min="15885" max="15939" width="0" style="184" hidden="1" customWidth="1"/>
    <col min="15940" max="15940" width="10.44140625" style="184" customWidth="1"/>
    <col min="15941" max="15941" width="12.88671875" style="184" bestFit="1" customWidth="1"/>
    <col min="15942" max="16128" width="9.109375" style="184"/>
    <col min="16129" max="16129" width="16.88671875" style="184" customWidth="1"/>
    <col min="16130" max="16130" width="1.33203125" style="184" customWidth="1"/>
    <col min="16131" max="16131" width="11.109375" style="184" customWidth="1"/>
    <col min="16132" max="16134" width="16.44140625" style="184" customWidth="1"/>
    <col min="16135" max="16135" width="19.5546875" style="184" customWidth="1"/>
    <col min="16136" max="16136" width="16.44140625" style="184" customWidth="1"/>
    <col min="16137" max="16137" width="19.88671875" style="184" customWidth="1"/>
    <col min="16138" max="16138" width="21.44140625" style="184" customWidth="1"/>
    <col min="16139" max="16139" width="10.33203125" style="184" customWidth="1"/>
    <col min="16140" max="16140" width="16.109375" style="184" customWidth="1"/>
    <col min="16141" max="16195" width="0" style="184" hidden="1" customWidth="1"/>
    <col min="16196" max="16196" width="10.44140625" style="184" customWidth="1"/>
    <col min="16197" max="16197" width="12.88671875" style="184" bestFit="1" customWidth="1"/>
    <col min="16198" max="16384" width="9.109375" style="184"/>
  </cols>
  <sheetData>
    <row r="1" spans="1:68" ht="20.25" customHeight="1">
      <c r="A1" s="543" t="s">
        <v>15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  <c r="AU1" s="543"/>
      <c r="AV1" s="543"/>
      <c r="AW1" s="543"/>
      <c r="AX1" s="543"/>
      <c r="AY1" s="543"/>
      <c r="AZ1" s="543"/>
      <c r="BA1" s="543"/>
      <c r="BB1" s="543"/>
      <c r="BC1" s="543"/>
      <c r="BD1" s="543"/>
      <c r="BE1" s="543"/>
      <c r="BF1" s="543"/>
      <c r="BG1" s="543"/>
      <c r="BH1" s="543"/>
      <c r="BI1" s="543"/>
      <c r="BJ1" s="543"/>
      <c r="BK1" s="543"/>
      <c r="BL1" s="543"/>
      <c r="BM1" s="543"/>
      <c r="BN1" s="543"/>
      <c r="BO1" s="543"/>
      <c r="BP1" s="543"/>
    </row>
    <row r="2" spans="1:68" ht="20.25" customHeight="1">
      <c r="A2" s="543" t="s">
        <v>326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3"/>
      <c r="AF2" s="543"/>
      <c r="AG2" s="543"/>
      <c r="AH2" s="543"/>
      <c r="AI2" s="543"/>
      <c r="AJ2" s="543"/>
      <c r="AK2" s="543"/>
      <c r="AL2" s="543"/>
      <c r="AM2" s="543"/>
      <c r="AN2" s="543"/>
      <c r="AO2" s="543"/>
      <c r="AP2" s="543"/>
      <c r="AQ2" s="543"/>
      <c r="AR2" s="543"/>
      <c r="AS2" s="543"/>
      <c r="AT2" s="543"/>
      <c r="AU2" s="543"/>
      <c r="AV2" s="543"/>
      <c r="AW2" s="543"/>
      <c r="AX2" s="543"/>
      <c r="AY2" s="543"/>
      <c r="AZ2" s="543"/>
      <c r="BA2" s="543"/>
      <c r="BB2" s="543"/>
      <c r="BC2" s="543"/>
      <c r="BD2" s="543"/>
      <c r="BE2" s="543"/>
      <c r="BF2" s="543"/>
      <c r="BG2" s="543"/>
      <c r="BH2" s="543"/>
      <c r="BI2" s="543"/>
      <c r="BJ2" s="543"/>
      <c r="BK2" s="543"/>
      <c r="BL2" s="543"/>
      <c r="BM2" s="543"/>
      <c r="BN2" s="543"/>
      <c r="BO2" s="543"/>
      <c r="BP2" s="543"/>
    </row>
    <row r="3" spans="1:68" ht="20.25" customHeight="1">
      <c r="A3" s="185">
        <v>42643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</row>
    <row r="4" spans="1:68" ht="9" customHeight="1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</row>
    <row r="5" spans="1:68" ht="9" customHeight="1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8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</row>
    <row r="6" spans="1:68" ht="9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8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</row>
    <row r="7" spans="1:68">
      <c r="A7" s="187"/>
      <c r="B7" s="187"/>
      <c r="C7" s="188" t="s">
        <v>199</v>
      </c>
      <c r="D7" s="188" t="s">
        <v>20</v>
      </c>
      <c r="E7" s="189" t="s">
        <v>200</v>
      </c>
      <c r="F7" s="189" t="s">
        <v>21</v>
      </c>
      <c r="G7" s="188" t="s">
        <v>201</v>
      </c>
      <c r="H7" s="188" t="s">
        <v>202</v>
      </c>
      <c r="I7" s="189" t="s">
        <v>203</v>
      </c>
      <c r="J7" s="189" t="s">
        <v>204</v>
      </c>
      <c r="K7" s="189" t="s">
        <v>205</v>
      </c>
      <c r="L7" s="189" t="s">
        <v>206</v>
      </c>
      <c r="M7" s="189" t="s">
        <v>202</v>
      </c>
      <c r="N7" s="190"/>
      <c r="O7" s="189" t="s">
        <v>203</v>
      </c>
      <c r="P7" s="189" t="s">
        <v>204</v>
      </c>
      <c r="Q7" s="189" t="s">
        <v>205</v>
      </c>
      <c r="R7" s="189" t="s">
        <v>206</v>
      </c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89" t="s">
        <v>262</v>
      </c>
    </row>
    <row r="8" spans="1:68">
      <c r="A8" s="187"/>
      <c r="B8" s="187"/>
      <c r="C8" s="187"/>
      <c r="D8" s="188"/>
      <c r="E8" s="188"/>
      <c r="F8" s="189" t="s">
        <v>207</v>
      </c>
      <c r="G8" s="188"/>
      <c r="H8" s="188"/>
      <c r="I8" s="188"/>
      <c r="J8" s="188"/>
      <c r="K8" s="188"/>
      <c r="L8" s="188"/>
      <c r="M8" s="191"/>
      <c r="N8" s="187"/>
      <c r="O8" s="187"/>
      <c r="P8" s="188" t="s">
        <v>263</v>
      </c>
      <c r="Q8" s="188" t="s">
        <v>264</v>
      </c>
      <c r="R8" s="188" t="s">
        <v>265</v>
      </c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</row>
    <row r="9" spans="1:68">
      <c r="A9" s="187"/>
      <c r="B9" s="187"/>
      <c r="C9" s="192"/>
      <c r="D9" s="191"/>
      <c r="E9" s="191"/>
      <c r="F9" s="191"/>
      <c r="G9" s="191"/>
      <c r="H9" s="191"/>
      <c r="I9" s="191"/>
      <c r="J9" s="191"/>
      <c r="K9" s="191"/>
      <c r="L9" s="191"/>
      <c r="M9" s="193"/>
      <c r="N9" s="187"/>
      <c r="O9" s="187"/>
      <c r="P9" s="194"/>
      <c r="Q9" s="194"/>
      <c r="R9" s="195"/>
      <c r="S9" s="196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</row>
    <row r="10" spans="1:68">
      <c r="A10" s="187" t="s">
        <v>119</v>
      </c>
      <c r="B10" s="187"/>
      <c r="C10" s="192"/>
      <c r="D10" s="191" t="s">
        <v>208</v>
      </c>
      <c r="E10" s="191"/>
      <c r="F10" s="191"/>
      <c r="G10" s="191"/>
      <c r="H10" s="191"/>
      <c r="I10" s="191"/>
      <c r="J10" s="191" t="s">
        <v>209</v>
      </c>
      <c r="K10" s="191"/>
      <c r="L10" s="191" t="s">
        <v>210</v>
      </c>
      <c r="M10" s="193" t="s">
        <v>214</v>
      </c>
      <c r="N10" s="187"/>
      <c r="O10" s="191" t="s">
        <v>266</v>
      </c>
      <c r="P10" s="187"/>
      <c r="Q10" s="197"/>
      <c r="R10" s="197"/>
      <c r="S10" s="198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</row>
    <row r="11" spans="1:68">
      <c r="A11" s="187"/>
      <c r="B11" s="187"/>
      <c r="C11" s="191" t="s">
        <v>208</v>
      </c>
      <c r="D11" s="191" t="s">
        <v>211</v>
      </c>
      <c r="E11" s="191" t="s">
        <v>208</v>
      </c>
      <c r="F11" s="191" t="s">
        <v>151</v>
      </c>
      <c r="G11" s="191" t="s">
        <v>212</v>
      </c>
      <c r="H11" s="191" t="s">
        <v>213</v>
      </c>
      <c r="I11" s="191" t="s">
        <v>214</v>
      </c>
      <c r="J11" s="188" t="s">
        <v>215</v>
      </c>
      <c r="K11" s="188"/>
      <c r="L11" s="191" t="s">
        <v>216</v>
      </c>
      <c r="M11" s="193" t="s">
        <v>267</v>
      </c>
      <c r="N11" s="187"/>
      <c r="O11" s="191" t="s">
        <v>268</v>
      </c>
      <c r="P11" s="191" t="s">
        <v>269</v>
      </c>
      <c r="Q11" s="191" t="s">
        <v>269</v>
      </c>
      <c r="R11" s="191"/>
      <c r="S11" s="199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</row>
    <row r="12" spans="1:68">
      <c r="A12" s="187"/>
      <c r="B12" s="187"/>
      <c r="C12" s="191" t="s">
        <v>217</v>
      </c>
      <c r="D12" s="191" t="s">
        <v>218</v>
      </c>
      <c r="E12" s="191" t="s">
        <v>219</v>
      </c>
      <c r="F12" s="191" t="s">
        <v>220</v>
      </c>
      <c r="G12" s="191" t="s">
        <v>221</v>
      </c>
      <c r="H12" s="191" t="s">
        <v>222</v>
      </c>
      <c r="I12" s="191" t="s">
        <v>223</v>
      </c>
      <c r="J12" s="188" t="s">
        <v>224</v>
      </c>
      <c r="K12" s="188"/>
      <c r="L12" s="191" t="s">
        <v>225</v>
      </c>
      <c r="M12" s="193" t="s">
        <v>270</v>
      </c>
      <c r="N12" s="187"/>
      <c r="O12" s="191" t="s">
        <v>271</v>
      </c>
      <c r="P12" s="191" t="s">
        <v>211</v>
      </c>
      <c r="Q12" s="191" t="s">
        <v>219</v>
      </c>
      <c r="R12" s="191" t="s">
        <v>272</v>
      </c>
      <c r="S12" s="200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</row>
    <row r="13" spans="1:68">
      <c r="A13" s="187"/>
      <c r="B13" s="187"/>
      <c r="C13" s="191" t="s">
        <v>226</v>
      </c>
      <c r="D13" s="191" t="s">
        <v>227</v>
      </c>
      <c r="E13" s="191" t="s">
        <v>216</v>
      </c>
      <c r="F13" s="191" t="s">
        <v>228</v>
      </c>
      <c r="G13" s="191" t="s">
        <v>216</v>
      </c>
      <c r="H13" s="187"/>
      <c r="I13" s="191" t="s">
        <v>229</v>
      </c>
      <c r="J13" s="188" t="s">
        <v>230</v>
      </c>
      <c r="K13" s="191" t="s">
        <v>231</v>
      </c>
      <c r="L13" s="191">
        <v>10700013</v>
      </c>
      <c r="M13" s="193" t="s">
        <v>273</v>
      </c>
      <c r="N13" s="187"/>
      <c r="O13" s="191" t="s">
        <v>219</v>
      </c>
      <c r="P13" s="191" t="s">
        <v>218</v>
      </c>
      <c r="Q13" s="191" t="s">
        <v>216</v>
      </c>
      <c r="R13" s="191" t="s">
        <v>274</v>
      </c>
      <c r="S13" s="191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91" t="s">
        <v>231</v>
      </c>
    </row>
    <row r="14" spans="1:68" s="192" customFormat="1">
      <c r="C14" s="201" t="s">
        <v>232</v>
      </c>
      <c r="D14" s="201">
        <v>60230010</v>
      </c>
      <c r="E14" s="201" t="s">
        <v>233</v>
      </c>
      <c r="F14" s="201" t="s">
        <v>233</v>
      </c>
      <c r="G14" s="201">
        <v>23200483</v>
      </c>
      <c r="H14" s="201">
        <v>23200483</v>
      </c>
      <c r="I14" s="201">
        <v>23200483</v>
      </c>
      <c r="J14" s="201" t="s">
        <v>234</v>
      </c>
      <c r="K14" s="201" t="s">
        <v>232</v>
      </c>
      <c r="L14" s="201" t="s">
        <v>235</v>
      </c>
      <c r="M14" s="202">
        <v>18400483</v>
      </c>
      <c r="O14" s="201" t="s">
        <v>275</v>
      </c>
      <c r="P14" s="201" t="s">
        <v>233</v>
      </c>
      <c r="Q14" s="201">
        <v>80300003</v>
      </c>
      <c r="R14" s="201" t="s">
        <v>233</v>
      </c>
      <c r="S14" s="201"/>
      <c r="BP14" s="201" t="s">
        <v>232</v>
      </c>
    </row>
    <row r="15" spans="1:68">
      <c r="A15" s="187"/>
      <c r="B15" s="187"/>
      <c r="C15" s="201"/>
      <c r="D15" s="203"/>
      <c r="E15" s="203"/>
      <c r="F15" s="204"/>
      <c r="G15" s="204"/>
      <c r="H15" s="204"/>
      <c r="I15" s="246"/>
      <c r="J15" s="187"/>
      <c r="K15" s="204"/>
      <c r="L15" s="204"/>
      <c r="M15" s="205"/>
      <c r="N15" s="187"/>
      <c r="O15" s="201"/>
      <c r="P15" s="204"/>
      <c r="Q15" s="204"/>
      <c r="R15" s="204"/>
      <c r="S15" s="201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</row>
    <row r="16" spans="1:68" s="175" customFormat="1" ht="15" customHeight="1">
      <c r="A16" s="206">
        <v>42278</v>
      </c>
      <c r="B16" s="245"/>
      <c r="C16" s="171">
        <v>0.10299999999999999</v>
      </c>
      <c r="D16" s="169">
        <v>474094.72</v>
      </c>
      <c r="E16" s="169">
        <v>-1917432.92</v>
      </c>
      <c r="F16" s="172">
        <v>1443338.2</v>
      </c>
      <c r="G16" s="247">
        <v>0</v>
      </c>
      <c r="H16" s="211">
        <v>-474094.72</v>
      </c>
      <c r="I16" s="169">
        <v>-13182561.76</v>
      </c>
      <c r="J16" s="172">
        <v>-858397.1</v>
      </c>
      <c r="K16" s="182">
        <f t="shared" ref="K16:K18" si="0">-J16/F16</f>
        <v>0.59473039652106485</v>
      </c>
      <c r="L16" s="170">
        <v>-584941.1</v>
      </c>
      <c r="M16" s="213"/>
      <c r="N16" s="91"/>
      <c r="O16" s="214"/>
      <c r="P16" s="215"/>
      <c r="Q16" s="178"/>
      <c r="R16" s="178"/>
      <c r="S16" s="208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182">
        <f t="shared" ref="BP16:BP18" si="1">100%-K16</f>
        <v>0.40526960347893515</v>
      </c>
    </row>
    <row r="17" spans="1:70" s="175" customFormat="1" ht="15" customHeight="1">
      <c r="A17" s="206">
        <v>42309</v>
      </c>
      <c r="B17" s="245"/>
      <c r="C17" s="171">
        <v>0.10299999999999999</v>
      </c>
      <c r="D17" s="169">
        <v>1318256.17</v>
      </c>
      <c r="E17" s="169">
        <v>-1614708.2</v>
      </c>
      <c r="F17" s="172">
        <v>296452.03000000003</v>
      </c>
      <c r="G17" s="247">
        <v>0</v>
      </c>
      <c r="H17" s="211">
        <v>-1318256.17</v>
      </c>
      <c r="I17" s="169">
        <f>+I16+H17</f>
        <v>-14500817.93</v>
      </c>
      <c r="J17" s="172">
        <v>-177094.12</v>
      </c>
      <c r="K17" s="182">
        <f t="shared" si="0"/>
        <v>0.59737867202326111</v>
      </c>
      <c r="L17" s="170">
        <v>-119357.91</v>
      </c>
      <c r="M17" s="213"/>
      <c r="N17" s="91"/>
      <c r="O17" s="214"/>
      <c r="P17" s="215"/>
      <c r="Q17" s="178"/>
      <c r="R17" s="178"/>
      <c r="S17" s="208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182">
        <f t="shared" si="1"/>
        <v>0.40262132797673889</v>
      </c>
    </row>
    <row r="18" spans="1:70" s="46" customFormat="1" ht="15" customHeight="1">
      <c r="A18" s="206">
        <v>42339</v>
      </c>
      <c r="B18" s="248"/>
      <c r="C18" s="171">
        <v>0.10299999999999999</v>
      </c>
      <c r="D18" s="169">
        <v>1099182.07</v>
      </c>
      <c r="E18" s="169">
        <v>-1736913.52</v>
      </c>
      <c r="F18" s="172">
        <f>1001134.72-363403.27</f>
        <v>637731.44999999995</v>
      </c>
      <c r="G18" s="388">
        <v>-15600000</v>
      </c>
      <c r="H18" s="211">
        <v>-1099182.07</v>
      </c>
      <c r="I18" s="384">
        <f>+I17+H18</f>
        <v>-15600000</v>
      </c>
      <c r="J18" s="172">
        <f>-588802.23+213730.13</f>
        <v>-375072.1</v>
      </c>
      <c r="K18" s="182">
        <f t="shared" si="0"/>
        <v>0.58813486460484266</v>
      </c>
      <c r="L18" s="172">
        <f>-412332.49+149673.14</f>
        <v>-262659.34999999998</v>
      </c>
      <c r="M18" s="213"/>
      <c r="N18" s="91"/>
      <c r="O18" s="214"/>
      <c r="P18" s="215"/>
      <c r="Q18" s="178"/>
      <c r="R18" s="178"/>
      <c r="S18" s="208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182">
        <f t="shared" si="1"/>
        <v>0.41186513539515734</v>
      </c>
    </row>
    <row r="19" spans="1:70" ht="15" customHeight="1">
      <c r="A19" s="245">
        <v>42370</v>
      </c>
      <c r="B19" s="206"/>
      <c r="C19" s="385">
        <v>0.1</v>
      </c>
      <c r="D19" s="169">
        <v>1634274.39</v>
      </c>
      <c r="E19" s="169">
        <v>-1630409.43</v>
      </c>
      <c r="F19" s="172">
        <v>-3864.96</v>
      </c>
      <c r="G19" s="247">
        <v>0</v>
      </c>
      <c r="H19" s="169">
        <v>-1634274.39</v>
      </c>
      <c r="I19" s="169">
        <f t="shared" ref="I19:I27" si="2">+I18+H19</f>
        <v>-17234274.390000001</v>
      </c>
      <c r="J19" s="172">
        <v>0</v>
      </c>
      <c r="K19" s="386">
        <v>0</v>
      </c>
      <c r="L19" s="170">
        <v>0</v>
      </c>
      <c r="M19" s="181"/>
      <c r="N19" s="247"/>
      <c r="O19" s="170"/>
      <c r="P19" s="170"/>
      <c r="Q19" s="177"/>
      <c r="R19" s="170"/>
      <c r="S19" s="170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386">
        <v>0</v>
      </c>
    </row>
    <row r="20" spans="1:70" ht="15" customHeight="1">
      <c r="A20" s="245">
        <v>42401</v>
      </c>
      <c r="B20" s="206"/>
      <c r="C20" s="385">
        <v>0.1</v>
      </c>
      <c r="D20" s="169">
        <v>1730401.32</v>
      </c>
      <c r="E20" s="169">
        <v>-1734266.28</v>
      </c>
      <c r="F20" s="172">
        <f>-F19</f>
        <v>3864.96</v>
      </c>
      <c r="G20" s="247">
        <v>0</v>
      </c>
      <c r="H20" s="169">
        <v>-1730401.32</v>
      </c>
      <c r="I20" s="169">
        <f t="shared" si="2"/>
        <v>-18964675.710000001</v>
      </c>
      <c r="J20" s="172">
        <v>0</v>
      </c>
      <c r="K20" s="386">
        <v>0</v>
      </c>
      <c r="L20" s="170">
        <v>0</v>
      </c>
      <c r="M20" s="179"/>
      <c r="N20" s="387"/>
      <c r="O20" s="176"/>
      <c r="P20" s="178"/>
      <c r="Q20" s="178"/>
      <c r="R20" s="178"/>
      <c r="S20" s="180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87"/>
      <c r="AP20" s="387"/>
      <c r="AQ20" s="387"/>
      <c r="AR20" s="387"/>
      <c r="AS20" s="387"/>
      <c r="AT20" s="387"/>
      <c r="AU20" s="387"/>
      <c r="AV20" s="387"/>
      <c r="AW20" s="387"/>
      <c r="AX20" s="387"/>
      <c r="AY20" s="387"/>
      <c r="AZ20" s="387"/>
      <c r="BA20" s="387"/>
      <c r="BB20" s="387"/>
      <c r="BC20" s="387"/>
      <c r="BD20" s="387"/>
      <c r="BE20" s="387"/>
      <c r="BF20" s="387"/>
      <c r="BG20" s="387"/>
      <c r="BH20" s="387"/>
      <c r="BI20" s="387"/>
      <c r="BJ20" s="387"/>
      <c r="BK20" s="387"/>
      <c r="BL20" s="387"/>
      <c r="BM20" s="387"/>
      <c r="BN20" s="387"/>
      <c r="BO20" s="387"/>
      <c r="BP20" s="386">
        <v>0</v>
      </c>
    </row>
    <row r="21" spans="1:70" ht="15" customHeight="1">
      <c r="A21" s="245">
        <v>42430</v>
      </c>
      <c r="B21" s="206"/>
      <c r="C21" s="385">
        <v>0.1</v>
      </c>
      <c r="D21" s="169">
        <v>3118793.7</v>
      </c>
      <c r="E21" s="169">
        <v>-1955858.25</v>
      </c>
      <c r="F21" s="172">
        <v>-1162935.45</v>
      </c>
      <c r="G21" s="247">
        <v>15600000</v>
      </c>
      <c r="H21" s="169">
        <v>12499864.300000001</v>
      </c>
      <c r="I21" s="169">
        <f t="shared" si="2"/>
        <v>-6464811.4100000001</v>
      </c>
      <c r="J21" s="172">
        <v>694867.22</v>
      </c>
      <c r="K21" s="182">
        <v>0.59750000000000003</v>
      </c>
      <c r="L21" s="170">
        <v>468068.23</v>
      </c>
      <c r="M21" s="179"/>
      <c r="N21" s="387"/>
      <c r="O21" s="176"/>
      <c r="P21" s="178"/>
      <c r="Q21" s="178"/>
      <c r="R21" s="178"/>
      <c r="S21" s="180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387"/>
      <c r="AX21" s="387"/>
      <c r="AY21" s="387"/>
      <c r="AZ21" s="387"/>
      <c r="BA21" s="387"/>
      <c r="BB21" s="387"/>
      <c r="BC21" s="387"/>
      <c r="BD21" s="387"/>
      <c r="BE21" s="387"/>
      <c r="BF21" s="387"/>
      <c r="BG21" s="387"/>
      <c r="BH21" s="387"/>
      <c r="BI21" s="387"/>
      <c r="BJ21" s="387"/>
      <c r="BK21" s="387"/>
      <c r="BL21" s="387"/>
      <c r="BM21" s="387"/>
      <c r="BN21" s="387"/>
      <c r="BO21" s="387"/>
      <c r="BP21" s="182">
        <v>0.40250000000000002</v>
      </c>
    </row>
    <row r="22" spans="1:70" ht="15" customHeight="1">
      <c r="A22" s="245">
        <v>42461</v>
      </c>
      <c r="B22" s="206"/>
      <c r="C22" s="385">
        <v>0.1</v>
      </c>
      <c r="D22" s="169">
        <v>1204004.01</v>
      </c>
      <c r="E22" s="169">
        <v>-1776093.86</v>
      </c>
      <c r="F22" s="172">
        <v>572089.85</v>
      </c>
      <c r="G22" s="247">
        <v>0</v>
      </c>
      <c r="H22" s="169">
        <v>-1204004.01</v>
      </c>
      <c r="I22" s="169">
        <f t="shared" si="2"/>
        <v>-7668815.4199999999</v>
      </c>
      <c r="J22" s="172">
        <v>-328571.94</v>
      </c>
      <c r="K22" s="182">
        <v>0.57430000000000003</v>
      </c>
      <c r="L22" s="170">
        <v>-243517.91</v>
      </c>
      <c r="M22" s="179"/>
      <c r="N22" s="387"/>
      <c r="O22" s="176"/>
      <c r="P22" s="178"/>
      <c r="Q22" s="178"/>
      <c r="R22" s="178"/>
      <c r="S22" s="180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387"/>
      <c r="AV22" s="387"/>
      <c r="AW22" s="387"/>
      <c r="AX22" s="387"/>
      <c r="AY22" s="387"/>
      <c r="AZ22" s="387"/>
      <c r="BA22" s="387"/>
      <c r="BB22" s="387"/>
      <c r="BC22" s="387"/>
      <c r="BD22" s="387"/>
      <c r="BE22" s="387"/>
      <c r="BF22" s="387"/>
      <c r="BG22" s="387"/>
      <c r="BH22" s="387"/>
      <c r="BI22" s="387"/>
      <c r="BJ22" s="387"/>
      <c r="BK22" s="387"/>
      <c r="BL22" s="387"/>
      <c r="BM22" s="387"/>
      <c r="BN22" s="387"/>
      <c r="BO22" s="387"/>
      <c r="BP22" s="182">
        <v>0.42570000000000002</v>
      </c>
    </row>
    <row r="23" spans="1:70" ht="15" customHeight="1">
      <c r="A23" s="245">
        <v>42491</v>
      </c>
      <c r="B23" s="206"/>
      <c r="C23" s="385">
        <v>0.1</v>
      </c>
      <c r="D23" s="169">
        <v>1255768.53</v>
      </c>
      <c r="E23" s="169">
        <v>-1792406.33</v>
      </c>
      <c r="F23" s="172">
        <v>536637.81000000006</v>
      </c>
      <c r="G23" s="247">
        <v>0</v>
      </c>
      <c r="H23" s="169">
        <v>-1255768.53</v>
      </c>
      <c r="I23" s="169">
        <f t="shared" si="2"/>
        <v>-8924583.9499999993</v>
      </c>
      <c r="J23" s="172">
        <v>-307993.67</v>
      </c>
      <c r="K23" s="182">
        <v>0.57389999999999997</v>
      </c>
      <c r="L23" s="170">
        <v>-228644.14</v>
      </c>
      <c r="M23" s="179"/>
      <c r="N23" s="387"/>
      <c r="O23" s="176"/>
      <c r="P23" s="178"/>
      <c r="Q23" s="178"/>
      <c r="R23" s="178"/>
      <c r="S23" s="180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7"/>
      <c r="AO23" s="387"/>
      <c r="AP23" s="387"/>
      <c r="AQ23" s="387"/>
      <c r="AR23" s="387"/>
      <c r="AS23" s="387"/>
      <c r="AT23" s="387"/>
      <c r="AU23" s="387"/>
      <c r="AV23" s="387"/>
      <c r="AW23" s="387"/>
      <c r="AX23" s="387"/>
      <c r="AY23" s="387"/>
      <c r="AZ23" s="387"/>
      <c r="BA23" s="387"/>
      <c r="BB23" s="387"/>
      <c r="BC23" s="387"/>
      <c r="BD23" s="387"/>
      <c r="BE23" s="387"/>
      <c r="BF23" s="387"/>
      <c r="BG23" s="387"/>
      <c r="BH23" s="387"/>
      <c r="BI23" s="387"/>
      <c r="BJ23" s="387"/>
      <c r="BK23" s="387"/>
      <c r="BL23" s="387"/>
      <c r="BM23" s="387"/>
      <c r="BN23" s="387"/>
      <c r="BO23" s="387"/>
      <c r="BP23" s="182">
        <v>0.42609999999999998</v>
      </c>
    </row>
    <row r="24" spans="1:70" ht="15" customHeight="1">
      <c r="A24" s="245">
        <v>42522</v>
      </c>
      <c r="B24" s="206"/>
      <c r="C24" s="385">
        <v>0.1</v>
      </c>
      <c r="D24" s="169">
        <v>1749837.72</v>
      </c>
      <c r="E24" s="169">
        <v>-1831861.76</v>
      </c>
      <c r="F24" s="172">
        <v>82024.039999999994</v>
      </c>
      <c r="G24" s="247">
        <v>0</v>
      </c>
      <c r="H24" s="169">
        <v>-1749837.72</v>
      </c>
      <c r="I24" s="169">
        <f t="shared" si="2"/>
        <v>-10674421.67</v>
      </c>
      <c r="J24" s="172">
        <v>-46585.43</v>
      </c>
      <c r="K24" s="182">
        <f>-J24/F24</f>
        <v>0.56794849412440551</v>
      </c>
      <c r="L24" s="170">
        <v>-35438.61</v>
      </c>
      <c r="M24" s="179"/>
      <c r="N24" s="387"/>
      <c r="O24" s="176"/>
      <c r="P24" s="178"/>
      <c r="Q24" s="178"/>
      <c r="R24" s="178"/>
      <c r="S24" s="180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7"/>
      <c r="AL24" s="387"/>
      <c r="AM24" s="387"/>
      <c r="AN24" s="387"/>
      <c r="AO24" s="387"/>
      <c r="AP24" s="387"/>
      <c r="AQ24" s="387"/>
      <c r="AR24" s="387"/>
      <c r="AS24" s="387"/>
      <c r="AT24" s="387"/>
      <c r="AU24" s="387"/>
      <c r="AV24" s="387"/>
      <c r="AW24" s="387"/>
      <c r="AX24" s="387"/>
      <c r="AY24" s="387"/>
      <c r="AZ24" s="387"/>
      <c r="BA24" s="387"/>
      <c r="BB24" s="387"/>
      <c r="BC24" s="387"/>
      <c r="BD24" s="387"/>
      <c r="BE24" s="387"/>
      <c r="BF24" s="387"/>
      <c r="BG24" s="387"/>
      <c r="BH24" s="387"/>
      <c r="BI24" s="387"/>
      <c r="BJ24" s="387"/>
      <c r="BK24" s="387"/>
      <c r="BL24" s="387"/>
      <c r="BM24" s="387"/>
      <c r="BN24" s="387"/>
      <c r="BO24" s="387"/>
      <c r="BP24" s="182">
        <f>1-K24</f>
        <v>0.43205150587559449</v>
      </c>
    </row>
    <row r="25" spans="1:70" ht="15" customHeight="1">
      <c r="A25" s="245">
        <v>42552</v>
      </c>
      <c r="B25" s="206"/>
      <c r="C25" s="385">
        <v>0.1</v>
      </c>
      <c r="D25" s="169">
        <v>2074303.92</v>
      </c>
      <c r="E25" s="169">
        <v>-1641754.72</v>
      </c>
      <c r="F25" s="172">
        <v>-432549.2</v>
      </c>
      <c r="G25" s="247">
        <v>0</v>
      </c>
      <c r="H25" s="211">
        <v>-2074303.92</v>
      </c>
      <c r="I25" s="169">
        <f t="shared" si="2"/>
        <v>-12748725.59</v>
      </c>
      <c r="J25" s="172">
        <v>244903.23</v>
      </c>
      <c r="K25" s="182">
        <f>-J25/F25</f>
        <v>0.56618583504489206</v>
      </c>
      <c r="L25" s="170">
        <v>187645.97</v>
      </c>
      <c r="M25" s="179"/>
      <c r="N25" s="387"/>
      <c r="O25" s="176"/>
      <c r="P25" s="178"/>
      <c r="Q25" s="178"/>
      <c r="R25" s="178"/>
      <c r="S25" s="180"/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387"/>
      <c r="AI25" s="387"/>
      <c r="AJ25" s="387"/>
      <c r="AK25" s="387"/>
      <c r="AL25" s="387"/>
      <c r="AM25" s="387"/>
      <c r="AN25" s="387"/>
      <c r="AO25" s="387"/>
      <c r="AP25" s="387"/>
      <c r="AQ25" s="387"/>
      <c r="AR25" s="387"/>
      <c r="AS25" s="387"/>
      <c r="AT25" s="387"/>
      <c r="AU25" s="387"/>
      <c r="AV25" s="387"/>
      <c r="AW25" s="387"/>
      <c r="AX25" s="387"/>
      <c r="AY25" s="387"/>
      <c r="AZ25" s="387"/>
      <c r="BA25" s="387"/>
      <c r="BB25" s="387"/>
      <c r="BC25" s="387"/>
      <c r="BD25" s="387"/>
      <c r="BE25" s="387"/>
      <c r="BF25" s="387"/>
      <c r="BG25" s="387"/>
      <c r="BH25" s="387"/>
      <c r="BI25" s="387"/>
      <c r="BJ25" s="387"/>
      <c r="BK25" s="387"/>
      <c r="BL25" s="387"/>
      <c r="BM25" s="387"/>
      <c r="BN25" s="387"/>
      <c r="BO25" s="387"/>
      <c r="BP25" s="182">
        <f>1-K25</f>
        <v>0.43381416495510794</v>
      </c>
    </row>
    <row r="26" spans="1:70" s="216" customFormat="1" ht="15" customHeight="1">
      <c r="A26" s="245">
        <v>42583</v>
      </c>
      <c r="B26" s="212"/>
      <c r="C26" s="385">
        <v>0.1</v>
      </c>
      <c r="D26" s="169">
        <v>2281350.9</v>
      </c>
      <c r="E26" s="169">
        <v>-1880668.89</v>
      </c>
      <c r="F26" s="172">
        <v>-400682.01</v>
      </c>
      <c r="G26" s="247">
        <v>0</v>
      </c>
      <c r="H26" s="211">
        <v>-2281350.9</v>
      </c>
      <c r="I26" s="169">
        <f t="shared" si="2"/>
        <v>-15030076.49</v>
      </c>
      <c r="J26" s="172">
        <v>225448.43</v>
      </c>
      <c r="K26" s="182">
        <f>-J26/F26</f>
        <v>0.5626617226962598</v>
      </c>
      <c r="L26" s="170">
        <v>175233.58</v>
      </c>
      <c r="M26" s="213"/>
      <c r="N26" s="91"/>
      <c r="O26" s="214"/>
      <c r="P26" s="215"/>
      <c r="Q26" s="178"/>
      <c r="R26" s="178"/>
      <c r="S26" s="208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182">
        <f>1-K26</f>
        <v>0.4373382773037402</v>
      </c>
      <c r="BQ26" s="184"/>
    </row>
    <row r="27" spans="1:70" ht="15" customHeight="1">
      <c r="A27" s="245">
        <v>42614</v>
      </c>
      <c r="B27" s="206"/>
      <c r="C27" s="385">
        <v>0.1</v>
      </c>
      <c r="D27" s="169">
        <v>2177824.86</v>
      </c>
      <c r="E27" s="169">
        <v>-1773150.15</v>
      </c>
      <c r="F27" s="172">
        <v>-404674.71</v>
      </c>
      <c r="G27" s="247">
        <v>0</v>
      </c>
      <c r="H27" s="211">
        <v>-2177824.86</v>
      </c>
      <c r="I27" s="169">
        <f t="shared" si="2"/>
        <v>-17207901.350000001</v>
      </c>
      <c r="J27" s="172">
        <v>222782.86</v>
      </c>
      <c r="K27" s="182">
        <f>-J27/F27</f>
        <v>0.55052330796752769</v>
      </c>
      <c r="L27" s="170">
        <v>181891.85</v>
      </c>
      <c r="M27" s="213"/>
      <c r="N27" s="91"/>
      <c r="O27" s="214"/>
      <c r="P27" s="215"/>
      <c r="Q27" s="178"/>
      <c r="R27" s="178"/>
      <c r="S27" s="208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182">
        <f>1-K27</f>
        <v>0.44947669203247231</v>
      </c>
    </row>
    <row r="28" spans="1:70" ht="15" customHeight="1">
      <c r="A28" s="206"/>
      <c r="B28" s="206"/>
      <c r="C28" s="171"/>
      <c r="D28" s="169"/>
      <c r="E28" s="169"/>
      <c r="F28" s="172"/>
      <c r="G28" s="209"/>
      <c r="H28" s="211"/>
      <c r="I28" s="169"/>
      <c r="J28" s="172"/>
      <c r="K28" s="207"/>
      <c r="L28" s="170"/>
      <c r="M28" s="213"/>
      <c r="N28" s="187"/>
      <c r="O28" s="214"/>
      <c r="P28" s="215"/>
      <c r="Q28" s="178"/>
      <c r="R28" s="178"/>
      <c r="S28" s="208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207"/>
      <c r="BQ28" s="216"/>
      <c r="BR28" s="216"/>
    </row>
    <row r="29" spans="1:70" ht="15" customHeight="1">
      <c r="A29" s="206"/>
      <c r="B29" s="206"/>
      <c r="C29" s="171"/>
      <c r="D29" s="169"/>
      <c r="E29" s="169"/>
      <c r="F29" s="172"/>
      <c r="G29" s="209"/>
      <c r="H29" s="211"/>
      <c r="I29" s="169"/>
      <c r="J29" s="172"/>
      <c r="K29" s="207"/>
      <c r="L29" s="170"/>
      <c r="M29" s="213"/>
      <c r="N29" s="187"/>
      <c r="O29" s="214"/>
      <c r="P29" s="215"/>
      <c r="Q29" s="178"/>
      <c r="R29" s="178"/>
      <c r="S29" s="208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  <c r="BK29" s="187"/>
      <c r="BL29" s="187"/>
      <c r="BM29" s="187"/>
      <c r="BN29" s="187"/>
      <c r="BO29" s="187"/>
      <c r="BP29" s="207"/>
    </row>
    <row r="30" spans="1:70" s="216" customFormat="1" ht="15" customHeight="1">
      <c r="A30" s="206"/>
      <c r="B30" s="212"/>
      <c r="C30" s="171"/>
      <c r="D30" s="169"/>
      <c r="E30" s="169"/>
      <c r="F30" s="172"/>
      <c r="G30" s="209"/>
      <c r="H30" s="211"/>
      <c r="I30" s="169"/>
      <c r="J30" s="172"/>
      <c r="K30" s="207"/>
      <c r="L30" s="172"/>
      <c r="M30" s="213"/>
      <c r="N30" s="187"/>
      <c r="O30" s="214"/>
      <c r="P30" s="215"/>
      <c r="Q30" s="178"/>
      <c r="R30" s="178"/>
      <c r="S30" s="208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187"/>
      <c r="BO30" s="187"/>
      <c r="BP30" s="207"/>
    </row>
    <row r="31" spans="1:70">
      <c r="A31" s="206"/>
      <c r="B31" s="206"/>
      <c r="C31" s="217"/>
      <c r="D31" s="169"/>
      <c r="E31" s="169"/>
      <c r="F31" s="172"/>
      <c r="G31" s="172"/>
      <c r="H31" s="211"/>
      <c r="I31" s="169"/>
      <c r="J31" s="180"/>
      <c r="K31" s="218"/>
      <c r="L31" s="180"/>
      <c r="M31" s="179"/>
      <c r="N31" s="187"/>
      <c r="O31" s="214"/>
      <c r="P31" s="219"/>
      <c r="Q31" s="178"/>
      <c r="R31" s="220"/>
      <c r="S31" s="214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218"/>
    </row>
    <row r="32" spans="1:70" s="192" customFormat="1" ht="18.75" customHeight="1" thickBot="1">
      <c r="A32" s="221" t="s">
        <v>19</v>
      </c>
      <c r="B32" s="222"/>
      <c r="C32" s="223"/>
      <c r="D32" s="224">
        <f>SUM(D16:D27)</f>
        <v>20118092.309999999</v>
      </c>
      <c r="E32" s="224">
        <f t="shared" ref="E32:L32" si="3">SUM(E16:E27)</f>
        <v>-21285524.309999999</v>
      </c>
      <c r="F32" s="224">
        <f t="shared" si="3"/>
        <v>1167432.0099999998</v>
      </c>
      <c r="G32" s="224">
        <f>SUM(G16:G27)</f>
        <v>0</v>
      </c>
      <c r="H32" s="224">
        <f t="shared" si="3"/>
        <v>-4499434.3099999987</v>
      </c>
      <c r="I32" s="224"/>
      <c r="J32" s="224">
        <f>SUM(J16:J27)</f>
        <v>-705712.61999999976</v>
      </c>
      <c r="K32" s="224"/>
      <c r="L32" s="224">
        <f t="shared" si="3"/>
        <v>-461719.39000000013</v>
      </c>
      <c r="M32" s="135"/>
      <c r="O32" s="225">
        <f>SUM(O19:O30)</f>
        <v>0</v>
      </c>
      <c r="P32" s="224">
        <f>SUM(P19:P30)</f>
        <v>0</v>
      </c>
      <c r="Q32" s="225">
        <f>SUM(Q19:Q30)</f>
        <v>0</v>
      </c>
      <c r="R32" s="225">
        <f>SUM(R19:R30)</f>
        <v>0</v>
      </c>
      <c r="S32" s="226"/>
      <c r="BP32" s="227"/>
    </row>
    <row r="33" spans="1:69" ht="13.8" hidden="1" thickTop="1">
      <c r="A33" s="136" t="s">
        <v>236</v>
      </c>
      <c r="B33" s="136"/>
      <c r="C33" s="228"/>
      <c r="D33" s="187"/>
      <c r="E33" s="228"/>
      <c r="F33" s="229">
        <v>1</v>
      </c>
      <c r="G33" s="230"/>
      <c r="H33" s="230"/>
      <c r="I33" s="231"/>
      <c r="J33" s="195">
        <f>+J32/F32</f>
        <v>-0.6044999742640258</v>
      </c>
      <c r="K33" s="232"/>
      <c r="L33" s="195">
        <f>+L32/F32</f>
        <v>-0.39550002573597431</v>
      </c>
      <c r="M33" s="194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  <c r="BK33" s="187"/>
      <c r="BL33" s="187"/>
      <c r="BM33" s="187"/>
      <c r="BN33" s="187"/>
      <c r="BO33" s="187"/>
      <c r="BP33" s="187"/>
    </row>
    <row r="34" spans="1:69" ht="13.8" thickTop="1">
      <c r="A34" s="187"/>
      <c r="B34" s="187"/>
      <c r="C34" s="187"/>
      <c r="D34" s="187"/>
      <c r="E34" s="187"/>
      <c r="F34" s="187"/>
      <c r="G34" s="187"/>
      <c r="H34" s="187"/>
      <c r="I34" s="187"/>
      <c r="J34" s="187"/>
      <c r="K34" s="188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7"/>
    </row>
    <row r="35" spans="1:69" hidden="1" outlineLevel="1">
      <c r="A35" s="187" t="s">
        <v>238</v>
      </c>
      <c r="B35" s="187"/>
      <c r="C35" s="187"/>
      <c r="D35" s="187"/>
      <c r="E35" s="187"/>
      <c r="F35" s="233" t="s">
        <v>237</v>
      </c>
      <c r="G35" s="187"/>
      <c r="H35" s="187"/>
      <c r="I35" s="187"/>
      <c r="J35" s="187"/>
      <c r="K35" s="188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</row>
    <row r="36" spans="1:69" hidden="1" outlineLevel="1">
      <c r="A36" s="187"/>
      <c r="B36" s="187"/>
      <c r="C36" s="187" t="s">
        <v>312</v>
      </c>
      <c r="D36" s="210">
        <v>20118092.310000002</v>
      </c>
      <c r="E36" s="210">
        <v>-21285524.310000002</v>
      </c>
      <c r="F36" s="210">
        <v>1167432.0099999998</v>
      </c>
      <c r="G36" s="210">
        <v>0</v>
      </c>
      <c r="H36" s="210">
        <v>-4499434.3099999996</v>
      </c>
      <c r="I36" s="210">
        <v>0</v>
      </c>
      <c r="J36" s="210">
        <v>-705712.61999999988</v>
      </c>
      <c r="K36" s="210"/>
      <c r="L36" s="210">
        <v>-461719.39</v>
      </c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</row>
    <row r="37" spans="1:69" hidden="1" outlineLevel="1">
      <c r="A37" s="187"/>
      <c r="B37" s="187"/>
      <c r="C37" s="187"/>
      <c r="D37" s="197">
        <f>D32-D36</f>
        <v>0</v>
      </c>
      <c r="E37" s="197">
        <f t="shared" ref="E37:L37" si="4">E32-E36</f>
        <v>0</v>
      </c>
      <c r="F37" s="197">
        <f t="shared" si="4"/>
        <v>0</v>
      </c>
      <c r="G37" s="197">
        <f t="shared" si="4"/>
        <v>0</v>
      </c>
      <c r="H37" s="197">
        <f t="shared" si="4"/>
        <v>0</v>
      </c>
      <c r="I37" s="197">
        <f t="shared" si="4"/>
        <v>0</v>
      </c>
      <c r="J37" s="197">
        <f t="shared" si="4"/>
        <v>0</v>
      </c>
      <c r="K37" s="197">
        <f t="shared" si="4"/>
        <v>0</v>
      </c>
      <c r="L37" s="197">
        <f t="shared" si="4"/>
        <v>0</v>
      </c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7"/>
    </row>
    <row r="38" spans="1:69" hidden="1" outlineLevel="1">
      <c r="A38" s="187"/>
      <c r="B38" s="187"/>
      <c r="C38" s="187"/>
      <c r="D38" s="187"/>
      <c r="E38" s="187"/>
      <c r="F38" s="233"/>
      <c r="G38" s="187"/>
      <c r="H38" s="187"/>
      <c r="I38" s="187"/>
      <c r="J38" s="187"/>
      <c r="K38" s="188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234"/>
    </row>
    <row r="39" spans="1:69" hidden="1" outlineLevel="1">
      <c r="A39" s="235"/>
      <c r="B39" s="187"/>
      <c r="C39" s="187"/>
      <c r="D39" s="187"/>
      <c r="E39" s="187"/>
      <c r="F39" s="187"/>
      <c r="G39" s="187"/>
      <c r="H39" s="187"/>
      <c r="I39" s="187"/>
      <c r="J39" s="210"/>
      <c r="K39" s="188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187"/>
      <c r="BP39" s="187"/>
    </row>
    <row r="40" spans="1:69" hidden="1" outlineLevel="1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8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87"/>
    </row>
    <row r="41" spans="1:69" collapsed="1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8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  <c r="BK41" s="187"/>
      <c r="BL41" s="187"/>
      <c r="BM41" s="187"/>
      <c r="BN41" s="187"/>
      <c r="BO41" s="187"/>
      <c r="BP41" s="187"/>
    </row>
    <row r="42" spans="1:69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8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87"/>
    </row>
    <row r="43" spans="1:69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8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187"/>
    </row>
    <row r="44" spans="1:69" ht="14.4">
      <c r="A44" s="46"/>
      <c r="B44" s="175"/>
      <c r="C44" s="175"/>
      <c r="E44" s="414"/>
      <c r="F44" s="414"/>
      <c r="G44" s="137"/>
      <c r="H44" s="187"/>
      <c r="I44" s="187"/>
      <c r="J44" s="187"/>
      <c r="K44" s="188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7"/>
      <c r="BO44" s="187"/>
      <c r="BP44" s="187"/>
    </row>
    <row r="45" spans="1:69" ht="14.4">
      <c r="A45" s="175"/>
      <c r="B45" s="175"/>
      <c r="C45" s="175"/>
      <c r="D45" s="414" t="s">
        <v>321</v>
      </c>
      <c r="E45" s="414"/>
      <c r="F45" s="414"/>
      <c r="G45" s="138"/>
      <c r="J45" s="236"/>
    </row>
    <row r="46" spans="1:69" ht="14.4">
      <c r="A46" s="175"/>
      <c r="B46" s="175"/>
      <c r="C46" s="175"/>
      <c r="D46" s="414" t="s">
        <v>322</v>
      </c>
      <c r="E46" s="414"/>
      <c r="F46" s="529">
        <v>25187783.530000001</v>
      </c>
      <c r="G46" s="138"/>
    </row>
    <row r="47" spans="1:69" ht="14.4">
      <c r="A47" s="175"/>
      <c r="B47" s="175"/>
      <c r="C47" s="175"/>
      <c r="D47" s="414"/>
      <c r="E47" s="414"/>
      <c r="F47" s="530"/>
      <c r="G47" s="138"/>
      <c r="J47" s="238"/>
      <c r="L47" s="239"/>
    </row>
    <row r="48" spans="1:69" ht="14.4">
      <c r="A48" s="175"/>
      <c r="B48" s="175"/>
      <c r="C48" s="175"/>
      <c r="D48" s="414"/>
      <c r="E48" s="414"/>
      <c r="F48" s="415"/>
      <c r="G48" s="139"/>
    </row>
    <row r="49" spans="1:7" ht="14.4">
      <c r="A49" s="175"/>
      <c r="B49" s="175"/>
      <c r="C49" s="175"/>
      <c r="D49" s="414"/>
      <c r="E49" s="414"/>
      <c r="F49" s="351"/>
      <c r="G49" s="138"/>
    </row>
    <row r="50" spans="1:7" ht="14.4">
      <c r="A50" s="46"/>
      <c r="B50" s="175"/>
      <c r="C50" s="175"/>
      <c r="D50" s="175"/>
      <c r="E50" s="175"/>
      <c r="F50" s="175"/>
      <c r="G50" s="139"/>
    </row>
    <row r="51" spans="1:7" ht="14.4">
      <c r="A51" s="46"/>
      <c r="B51" s="175"/>
      <c r="C51" s="175"/>
      <c r="D51" s="175"/>
      <c r="E51" s="175"/>
      <c r="F51" s="175"/>
      <c r="G51" s="137"/>
    </row>
  </sheetData>
  <mergeCells count="2">
    <mergeCell ref="A1:BP1"/>
    <mergeCell ref="A2:BP2"/>
  </mergeCells>
  <conditionalFormatting sqref="D37:L37">
    <cfRule type="cellIs" dxfId="0" priority="2" operator="greaterThan">
      <formula>1</formula>
    </cfRule>
  </conditionalFormatting>
  <conditionalFormatting sqref="D37">
    <cfRule type="colorScale" priority="1">
      <colorScale>
        <cfvo type="num" val="-1"/>
        <cfvo type="num" val="2"/>
        <color rgb="FFFF7128"/>
        <color rgb="FFFFEF9C"/>
      </colorScale>
    </cfRule>
  </conditionalFormatting>
  <pageMargins left="0.5" right="0.19" top="1" bottom="0.7" header="0.5" footer="0.6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2"/>
  <sheetViews>
    <sheetView workbookViewId="0">
      <selection activeCell="P20" sqref="P20"/>
    </sheetView>
  </sheetViews>
  <sheetFormatPr defaultRowHeight="14.4"/>
  <cols>
    <col min="1" max="1" width="45.6640625" customWidth="1"/>
    <col min="2" max="4" width="15.6640625" customWidth="1"/>
    <col min="5" max="5" width="2.6640625" customWidth="1"/>
    <col min="6" max="6" width="29.109375" hidden="1" customWidth="1"/>
    <col min="7" max="9" width="13.88671875" hidden="1" customWidth="1"/>
    <col min="10" max="10" width="0" hidden="1" customWidth="1"/>
    <col min="11" max="11" width="3.88671875" customWidth="1"/>
  </cols>
  <sheetData>
    <row r="1" spans="1:11">
      <c r="A1" s="35"/>
    </row>
    <row r="3" spans="1:11">
      <c r="A3" s="36" t="s">
        <v>0</v>
      </c>
      <c r="B3" s="36"/>
      <c r="C3" s="36"/>
      <c r="D3" s="36"/>
      <c r="E3" s="36"/>
      <c r="F3" s="36"/>
      <c r="G3" s="36"/>
      <c r="H3" s="36"/>
      <c r="I3" s="36"/>
    </row>
    <row r="4" spans="1:11">
      <c r="A4" s="36" t="s">
        <v>30</v>
      </c>
      <c r="B4" s="36"/>
      <c r="C4" s="36"/>
      <c r="D4" s="36"/>
      <c r="E4" s="36"/>
      <c r="F4" s="36"/>
      <c r="G4" s="36"/>
      <c r="H4" s="36"/>
      <c r="I4" s="36"/>
    </row>
    <row r="5" spans="1:11">
      <c r="A5" s="37" t="str">
        <f>'Lead E'!A6</f>
        <v>FOR THE TWELVE MONTHS ENDED SEPTEMBER 30, 2016</v>
      </c>
      <c r="B5" s="36"/>
      <c r="C5" s="36"/>
      <c r="D5" s="36"/>
      <c r="E5" s="36"/>
      <c r="F5" s="36"/>
      <c r="G5" s="36"/>
      <c r="H5" s="36"/>
      <c r="I5" s="36"/>
    </row>
    <row r="6" spans="1:11">
      <c r="A6" s="37"/>
      <c r="B6" s="36"/>
      <c r="C6" s="36"/>
      <c r="D6" s="36"/>
      <c r="E6" s="36"/>
      <c r="F6" s="36"/>
      <c r="G6" s="36"/>
      <c r="H6" s="36"/>
      <c r="I6" s="36"/>
    </row>
    <row r="8" spans="1:11" ht="15" thickBot="1"/>
    <row r="9" spans="1:11" ht="15" thickBot="1">
      <c r="A9" s="38" t="s">
        <v>31</v>
      </c>
      <c r="B9" s="39"/>
      <c r="C9" s="39"/>
      <c r="D9" s="40"/>
      <c r="F9" s="41" t="s">
        <v>32</v>
      </c>
      <c r="G9" s="42"/>
      <c r="H9" s="42"/>
      <c r="I9" s="43"/>
    </row>
    <row r="10" spans="1:11">
      <c r="A10" s="44"/>
      <c r="B10" s="45"/>
      <c r="C10" s="45"/>
      <c r="D10" s="45"/>
    </row>
    <row r="11" spans="1:11">
      <c r="B11" s="46"/>
      <c r="C11" s="47">
        <f ca="1">'Alloc Methods'!E42</f>
        <v>0.6744</v>
      </c>
      <c r="D11" s="47">
        <f ca="1">'Alloc Methods'!F42</f>
        <v>0.3256</v>
      </c>
      <c r="H11" s="48">
        <f ca="1">C11</f>
        <v>0.6744</v>
      </c>
      <c r="I11" s="48">
        <f ca="1">D11</f>
        <v>0.3256</v>
      </c>
    </row>
    <row r="12" spans="1:11">
      <c r="B12" s="49" t="s">
        <v>19</v>
      </c>
      <c r="C12" s="49" t="s">
        <v>33</v>
      </c>
      <c r="D12" s="49" t="s">
        <v>34</v>
      </c>
      <c r="G12" s="50" t="s">
        <v>19</v>
      </c>
      <c r="H12" s="50" t="s">
        <v>33</v>
      </c>
      <c r="I12" s="50" t="s">
        <v>34</v>
      </c>
    </row>
    <row r="13" spans="1:11" ht="15" thickBot="1">
      <c r="B13" s="51"/>
      <c r="C13" s="51"/>
      <c r="D13" s="51"/>
      <c r="G13" s="52"/>
      <c r="H13" s="52"/>
      <c r="I13" s="52"/>
    </row>
    <row r="14" spans="1:11" ht="15" thickTop="1">
      <c r="B14" s="49"/>
      <c r="C14" s="49"/>
      <c r="D14" s="49"/>
    </row>
    <row r="15" spans="1:11">
      <c r="A15" s="53" t="s">
        <v>35</v>
      </c>
      <c r="B15" s="54">
        <f>-'Report 2016'!E32</f>
        <v>21285524.309999999</v>
      </c>
      <c r="C15" s="54">
        <f ca="1">$B15*C$11</f>
        <v>14354957.594664</v>
      </c>
      <c r="D15" s="54">
        <f ca="1">$B15*D$11</f>
        <v>6930566.7153359996</v>
      </c>
      <c r="F15" t="s">
        <v>36</v>
      </c>
      <c r="G15" s="55" t="e">
        <v>#REF!</v>
      </c>
      <c r="H15" s="56" t="e">
        <f ca="1">$G15*H$11</f>
        <v>#REF!</v>
      </c>
      <c r="I15" s="56" t="e">
        <f ca="1">$G15*I$11</f>
        <v>#REF!</v>
      </c>
      <c r="K15" s="46"/>
    </row>
    <row r="16" spans="1:11">
      <c r="A16" s="53" t="s">
        <v>37</v>
      </c>
      <c r="B16" s="57">
        <f ca="1">'[3]SAP DL Downld'!$H$15</f>
        <v>0.54659120593235488</v>
      </c>
      <c r="C16" s="58">
        <f ca="1">B16</f>
        <v>0.54659120593235488</v>
      </c>
      <c r="D16" s="58">
        <f ca="1">B16</f>
        <v>0.54659120593235488</v>
      </c>
      <c r="F16" t="s">
        <v>38</v>
      </c>
      <c r="G16" s="59" t="e">
        <f>-G15*9/12</f>
        <v>#REF!</v>
      </c>
      <c r="H16" s="59" t="e">
        <f ca="1">G16*H11</f>
        <v>#REF!</v>
      </c>
      <c r="I16" s="59" t="e">
        <f ca="1">G16*I11</f>
        <v>#REF!</v>
      </c>
    </row>
    <row r="17" spans="1:9">
      <c r="A17" s="60" t="s">
        <v>39</v>
      </c>
      <c r="B17" s="61">
        <f ca="1">B15*B16</f>
        <v>11634480.401505355</v>
      </c>
      <c r="C17" s="61">
        <f ca="1">C15*C16</f>
        <v>7846293.5827752119</v>
      </c>
      <c r="D17" s="61">
        <f ca="1">D15*D16</f>
        <v>3788186.8187301438</v>
      </c>
      <c r="F17" t="s">
        <v>40</v>
      </c>
      <c r="G17" s="62" t="e">
        <f>SUM(G15:G16)</f>
        <v>#REF!</v>
      </c>
      <c r="H17" s="62" t="e">
        <f ca="1">SUM(H15:H16)</f>
        <v>#REF!</v>
      </c>
      <c r="I17" s="62" t="e">
        <f ca="1">SUM(I15:I16)</f>
        <v>#REF!</v>
      </c>
    </row>
    <row r="18" spans="1:9">
      <c r="A18" s="60"/>
      <c r="B18" s="63"/>
      <c r="C18" s="63"/>
      <c r="D18" s="63"/>
      <c r="G18" s="62"/>
      <c r="H18" s="62"/>
      <c r="I18" s="62"/>
    </row>
    <row r="19" spans="1:9">
      <c r="A19" s="53" t="s">
        <v>41</v>
      </c>
      <c r="B19" s="64">
        <f>+'Manual Clearing'!C24</f>
        <v>-699623.68</v>
      </c>
      <c r="C19" s="65">
        <f ca="1">'Manual Clearing'!H21</f>
        <v>-485535.42324000003</v>
      </c>
      <c r="D19" s="65">
        <f ca="1">'Manual Clearing'!H22</f>
        <v>-214088.25675999999</v>
      </c>
      <c r="F19" t="s">
        <v>42</v>
      </c>
      <c r="G19" s="66">
        <v>9091257</v>
      </c>
      <c r="H19" s="67">
        <f ca="1">$G19*H$11</f>
        <v>6131143.7208000002</v>
      </c>
      <c r="I19" s="67">
        <f ca="1">$G19*I$11</f>
        <v>2960113.2792000002</v>
      </c>
    </row>
    <row r="20" spans="1:9">
      <c r="A20" s="53"/>
      <c r="B20" s="68"/>
      <c r="C20" s="63"/>
      <c r="D20" s="63"/>
      <c r="F20" t="s">
        <v>43</v>
      </c>
      <c r="G20" s="59">
        <f>-G19*3/12</f>
        <v>-2272814.25</v>
      </c>
      <c r="H20" s="59">
        <f ca="1">$G20*H$11</f>
        <v>-1532785.9302000001</v>
      </c>
      <c r="I20" s="59">
        <f ca="1">$G20*I$11</f>
        <v>-740028.31980000006</v>
      </c>
    </row>
    <row r="21" spans="1:9">
      <c r="A21" s="69" t="s">
        <v>44</v>
      </c>
      <c r="B21" s="63">
        <f ca="1">B17+B19</f>
        <v>10934856.721505355</v>
      </c>
      <c r="C21" s="63">
        <f ca="1">C17+C19</f>
        <v>7360758.1595352115</v>
      </c>
      <c r="D21" s="63">
        <f ca="1">D17+D19</f>
        <v>3574098.561970144</v>
      </c>
      <c r="F21" s="70" t="s">
        <v>45</v>
      </c>
      <c r="G21" s="71" t="e">
        <f>#REF!*#REF!</f>
        <v>#REF!</v>
      </c>
      <c r="H21" s="71" t="e">
        <f>#REF!*#REF!</f>
        <v>#REF!</v>
      </c>
      <c r="I21" s="71" t="e">
        <f>#REF!*#REF!</f>
        <v>#REF!</v>
      </c>
    </row>
    <row r="22" spans="1:9">
      <c r="A22" s="72"/>
      <c r="B22" s="73"/>
      <c r="C22" s="74"/>
      <c r="D22" s="74"/>
      <c r="F22" s="53" t="s">
        <v>46</v>
      </c>
      <c r="G22" s="75">
        <f>D22</f>
        <v>0</v>
      </c>
      <c r="H22" s="76">
        <f>G22</f>
        <v>0</v>
      </c>
      <c r="I22" s="76">
        <f>G22</f>
        <v>0</v>
      </c>
    </row>
    <row r="23" spans="1:9">
      <c r="A23" s="69"/>
      <c r="B23" s="77"/>
      <c r="C23" s="77"/>
      <c r="D23" s="77"/>
      <c r="F23" s="78" t="s">
        <v>47</v>
      </c>
      <c r="G23" s="71" t="e">
        <f>G21*G22</f>
        <v>#REF!</v>
      </c>
      <c r="H23" s="71" t="e">
        <f>H21*H22</f>
        <v>#REF!</v>
      </c>
      <c r="I23" s="71" t="e">
        <f>I21*I22</f>
        <v>#REF!</v>
      </c>
    </row>
    <row r="24" spans="1:9">
      <c r="B24" s="56"/>
    </row>
    <row r="25" spans="1:9">
      <c r="A25" s="79"/>
      <c r="B25" s="56"/>
    </row>
    <row r="26" spans="1:9">
      <c r="A26" s="79"/>
    </row>
    <row r="27" spans="1:9">
      <c r="A27" s="79"/>
    </row>
    <row r="28" spans="1:9">
      <c r="A28" s="79"/>
    </row>
    <row r="29" spans="1:9">
      <c r="A29" s="79"/>
    </row>
    <row r="30" spans="1:9">
      <c r="A30" s="79"/>
      <c r="B30" s="55"/>
    </row>
    <row r="31" spans="1:9">
      <c r="A31" s="79"/>
    </row>
    <row r="32" spans="1:9">
      <c r="A32" s="12"/>
    </row>
  </sheetData>
  <pageMargins left="0.7" right="0.7" top="0.75" bottom="0.75" header="0.3" footer="0.3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834D5D-6309-47E0-9710-1B97BEEC0D0E}"/>
</file>

<file path=customXml/itemProps2.xml><?xml version="1.0" encoding="utf-8"?>
<ds:datastoreItem xmlns:ds="http://schemas.openxmlformats.org/officeDocument/2006/customXml" ds:itemID="{A8F354F8-CF76-4B0E-80E2-6D7185285352}"/>
</file>

<file path=customXml/itemProps3.xml><?xml version="1.0" encoding="utf-8"?>
<ds:datastoreItem xmlns:ds="http://schemas.openxmlformats.org/officeDocument/2006/customXml" ds:itemID="{AEE708D1-1C4C-4564-B48D-FE89435F4A4A}"/>
</file>

<file path=customXml/itemProps4.xml><?xml version="1.0" encoding="utf-8"?>
<ds:datastoreItem xmlns:ds="http://schemas.openxmlformats.org/officeDocument/2006/customXml" ds:itemID="{0D394C3B-E7D9-486F-B64E-8C36985DF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Lead E</vt:lpstr>
      <vt:lpstr>Lead G</vt:lpstr>
      <vt:lpstr>Incntv Pay - Allocated Electric</vt:lpstr>
      <vt:lpstr>Incntv Pay - Allocated Gas</vt:lpstr>
      <vt:lpstr>Electric wage increase ratios</vt:lpstr>
      <vt:lpstr>Gas wage increase ratios</vt:lpstr>
      <vt:lpstr>4 Yr Avg 2016 </vt:lpstr>
      <vt:lpstr>Report 2016</vt:lpstr>
      <vt:lpstr>Incent &amp; Related PR Tax - TY</vt:lpstr>
      <vt:lpstr>Manual Clearing</vt:lpstr>
      <vt:lpstr>Alloc Methods</vt:lpstr>
      <vt:lpstr>Payroll Taxes DL</vt:lpstr>
      <vt:lpstr>PR Taxes Alloc</vt:lpstr>
      <vt:lpstr>Incentive Alloc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kbarnard</cp:lastModifiedBy>
  <cp:lastPrinted>2017-03-17T16:31:16Z</cp:lastPrinted>
  <dcterms:created xsi:type="dcterms:W3CDTF">2014-07-31T18:39:26Z</dcterms:created>
  <dcterms:modified xsi:type="dcterms:W3CDTF">2018-04-05T16:00:00Z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