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0" yWindow="0" windowWidth="28800" windowHeight="13020"/>
  </bookViews>
  <sheets>
    <sheet name="Projects" sheetId="1" r:id="rId1"/>
    <sheet name="Dep Rates" sheetId="3" r:id="rId2"/>
    <sheet name="Factors" sheetId="2" r:id="rId3"/>
  </sheets>
  <definedNames>
    <definedName name="_xlnm.Print_Area" localSheetId="0">Projects!$B$1:$H$30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E32" i="1" l="1"/>
  <c r="G20" i="1"/>
  <c r="G21" i="1" s="1"/>
  <c r="G22" i="1" s="1"/>
  <c r="G8" i="1"/>
  <c r="G26" i="1" s="1"/>
  <c r="G6" i="1"/>
  <c r="G12" i="1" s="1"/>
  <c r="G16" i="1" s="1"/>
  <c r="G18" i="1" s="1"/>
  <c r="G27" i="1" s="1"/>
  <c r="G29" i="1" s="1"/>
  <c r="A32" i="1" l="1"/>
  <c r="M6" i="1"/>
  <c r="H18" i="1"/>
  <c r="K18" i="1" s="1"/>
  <c r="M18" i="1" s="1"/>
  <c r="H20" i="1"/>
  <c r="K20" i="1" s="1"/>
  <c r="M20" i="1" s="1"/>
  <c r="H6" i="1"/>
  <c r="K6" i="1" s="1"/>
  <c r="K7" i="1"/>
  <c r="M7" i="1" s="1"/>
  <c r="E8" i="1"/>
  <c r="H8" i="1" s="1"/>
  <c r="K8" i="1" s="1"/>
  <c r="M8" i="1" s="1"/>
  <c r="E9" i="1"/>
  <c r="H9" i="1" s="1"/>
  <c r="K10" i="1" s="1"/>
  <c r="M10" i="1" s="1"/>
  <c r="E12" i="1"/>
  <c r="H12" i="1" s="1"/>
  <c r="E16" i="1"/>
  <c r="H16" i="1" s="1"/>
  <c r="K17" i="1" s="1"/>
  <c r="M17" i="1" s="1"/>
  <c r="E18" i="1"/>
  <c r="E20" i="1"/>
  <c r="E21" i="1"/>
  <c r="H21" i="1" s="1"/>
  <c r="K21" i="1" s="1"/>
  <c r="M21" i="1" s="1"/>
  <c r="E22" i="1"/>
  <c r="H22" i="1" s="1"/>
  <c r="E24" i="1"/>
  <c r="H24" i="1" s="1"/>
  <c r="K24" i="1" s="1"/>
  <c r="M24" i="1" s="1"/>
  <c r="E26" i="1"/>
  <c r="H26" i="1" s="1"/>
  <c r="K26" i="1" s="1"/>
  <c r="M26" i="1" s="1"/>
  <c r="E27" i="1"/>
  <c r="H27" i="1" s="1"/>
  <c r="K28" i="1" s="1"/>
  <c r="M28" i="1" s="1"/>
  <c r="E29" i="1"/>
  <c r="H29" i="1" s="1"/>
  <c r="E6" i="1"/>
  <c r="K13" i="1" l="1"/>
  <c r="M13" i="1" s="1"/>
  <c r="K14" i="1"/>
  <c r="M14" i="1" s="1"/>
  <c r="K15" i="1"/>
  <c r="M15" i="1" s="1"/>
  <c r="K29" i="1"/>
  <c r="M29" i="1" s="1"/>
  <c r="K30" i="1"/>
  <c r="M30" i="1" s="1"/>
  <c r="K23" i="1"/>
  <c r="M23" i="1" s="1"/>
  <c r="K22" i="1"/>
  <c r="M22" i="1" s="1"/>
  <c r="K11" i="1"/>
  <c r="M11" i="1" s="1"/>
  <c r="K19" i="1"/>
  <c r="M19" i="1" s="1"/>
  <c r="K25" i="1"/>
  <c r="M25" i="1" s="1"/>
  <c r="K9" i="1"/>
  <c r="M9" i="1" s="1"/>
  <c r="K16" i="1"/>
  <c r="M16" i="1" s="1"/>
  <c r="K27" i="1"/>
  <c r="M27" i="1" s="1"/>
  <c r="K12" i="1"/>
  <c r="M12" i="1" s="1"/>
  <c r="H32" i="1"/>
  <c r="A8" i="1"/>
  <c r="A9" i="1" s="1"/>
  <c r="A12" i="1" s="1"/>
  <c r="A16" i="1" s="1"/>
  <c r="A18" i="1" s="1"/>
  <c r="A20" i="1" s="1"/>
  <c r="A21" i="1" s="1"/>
  <c r="A22" i="1" s="1"/>
  <c r="A24" i="1" s="1"/>
  <c r="A26" i="1" s="1"/>
  <c r="A27" i="1" s="1"/>
  <c r="A29" i="1" s="1"/>
  <c r="M32" i="1" l="1"/>
</calcChain>
</file>

<file path=xl/sharedStrings.xml><?xml version="1.0" encoding="utf-8"?>
<sst xmlns="http://schemas.openxmlformats.org/spreadsheetml/2006/main" count="213" uniqueCount="176">
  <si>
    <t>UI Planner Preliminary September Board Forecast - Projects closing between October 2018 and June 2019</t>
  </si>
  <si>
    <t>Capital Project</t>
  </si>
  <si>
    <t>Closed Plant Amount (Sept Board)</t>
  </si>
  <si>
    <t>Trailing Charges</t>
  </si>
  <si>
    <t>FERC Account</t>
  </si>
  <si>
    <t>Allocation %</t>
  </si>
  <si>
    <t xml:space="preserve">201609 Newport LNG Glycol Piping Replacement </t>
  </si>
  <si>
    <t>361.12 Structures &amp; Improvements</t>
  </si>
  <si>
    <t>363.22 Vaporizing Equip - Newport</t>
  </si>
  <si>
    <t>201632 Sherwood Testing Building</t>
  </si>
  <si>
    <t>390 Structures &amp; Improvements</t>
  </si>
  <si>
    <t>303.1 Computer Software</t>
  </si>
  <si>
    <t>391.2 Computers</t>
  </si>
  <si>
    <t>367 Mains</t>
  </si>
  <si>
    <t>376.11 Mains &lt; 4"</t>
  </si>
  <si>
    <t>376.12 Mains 4" &amp; &gt;</t>
  </si>
  <si>
    <t>201674 Washougal Reinforcement</t>
  </si>
  <si>
    <t>201850 Portland LNG Basin/Tank Containment - Environmental</t>
  </si>
  <si>
    <t>361.11 STRUCTURES &amp; IMPROVEMENTS</t>
  </si>
  <si>
    <t>362.11 GAS HOLDERS - LNG LINNTON</t>
  </si>
  <si>
    <t>363.11 LIQUEFACTION EQUIP. - LINN</t>
  </si>
  <si>
    <t>363.21 VAPORIZING EQUIP - LINNTON</t>
  </si>
  <si>
    <t>201813 Newport LNG Exchanger E-3 Replacment</t>
  </si>
  <si>
    <t>201815 Newport LNG Exchanger E-5 Replacement</t>
  </si>
  <si>
    <t>201245 Lacamas Regional Gate Station</t>
  </si>
  <si>
    <t>363.11 Liquifaction Equip - Linn</t>
  </si>
  <si>
    <t>201557 Eagle Wireless Upgrade Project</t>
  </si>
  <si>
    <t>397.2 Other Than Mobile Telemet</t>
  </si>
  <si>
    <t xml:space="preserve">201693 NCS Tech Refresh </t>
  </si>
  <si>
    <t xml:space="preserve">201694 NCS Tech Refresh Microwave </t>
  </si>
  <si>
    <t>201471 ECM Implementation</t>
  </si>
  <si>
    <t xml:space="preserve">201758 Mist Fiber Network </t>
  </si>
  <si>
    <t xml:space="preserve">201812 Mist Standby Generator </t>
  </si>
  <si>
    <t>Total Charges</t>
  </si>
  <si>
    <t>Allocation Factor</t>
  </si>
  <si>
    <t>Allocated Washington Amount</t>
  </si>
  <si>
    <t>Project Allocation %</t>
  </si>
  <si>
    <t>Depreciation Rate</t>
  </si>
  <si>
    <t>Depreciation Expense</t>
  </si>
  <si>
    <t>Project Allocation $</t>
  </si>
  <si>
    <t>Firm Volume</t>
  </si>
  <si>
    <t>Direct - WA</t>
  </si>
  <si>
    <t>Addition to Rate Base</t>
  </si>
  <si>
    <t>Addition to Depreciation Expense</t>
  </si>
  <si>
    <t>3-Factor</t>
  </si>
  <si>
    <t>Customers All</t>
  </si>
  <si>
    <t>Allocation Factors - All in Washington %'s</t>
  </si>
  <si>
    <t>Oregon</t>
  </si>
  <si>
    <t>Washington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</si>
  <si>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</si>
  <si>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</si>
  <si>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</si>
  <si>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</si>
  <si>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</si>
  <si>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</si>
  <si>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firm volumes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</si>
  <si>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</si>
  <si>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</si>
  <si>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</si>
  <si>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</si>
  <si>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</si>
  <si>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</si>
  <si>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</si>
  <si>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</si>
  <si>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</si>
  <si>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</si>
  <si>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</si>
  <si>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</si>
  <si>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</si>
  <si>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</si>
  <si>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Transmission</t>
  </si>
  <si>
    <t>Depreciation</t>
  </si>
  <si>
    <t>Rate Base</t>
  </si>
  <si>
    <t>Distribution</t>
  </si>
  <si>
    <t>Perimeter</t>
  </si>
  <si>
    <t>ORGANIZATION</t>
  </si>
  <si>
    <t>FRANCHISES &amp; CONSENTS</t>
  </si>
  <si>
    <t>COMPUTER SOFTWARE</t>
  </si>
  <si>
    <t>CUSTOMER INFORMATION SYSTEM</t>
  </si>
  <si>
    <t>INDUSTRIAL &amp; COMMERCIAL BIL</t>
  </si>
  <si>
    <t>CRMS</t>
  </si>
  <si>
    <t>POWERPLANT SOFTWARE</t>
  </si>
  <si>
    <t>LAND</t>
  </si>
  <si>
    <t>P P O G STRU &amp; IMPR-SEWER S</t>
  </si>
  <si>
    <t>P P O G STRU &amp; IMPR-OTHER Y</t>
  </si>
  <si>
    <t>P P O G FUEL HANDLING AND S</t>
  </si>
  <si>
    <t>P P O G LIGHT OIL REFINING</t>
  </si>
  <si>
    <t>P P O G TAR PROCESSING</t>
  </si>
  <si>
    <t>NATURAL GAS PROD AND GATHER</t>
  </si>
  <si>
    <t>NATURAL GAS PROD &amp; GATHERIN</t>
  </si>
  <si>
    <t>GAS PRODUCTION - COTTAGE G</t>
  </si>
  <si>
    <t>STRUCTURES MIXING STATION</t>
  </si>
  <si>
    <t>P P OTHER-LIQUEFIED PETROLE</t>
  </si>
  <si>
    <t>P P OTHER-L P G GRANGER</t>
  </si>
  <si>
    <t>LIQUIFIED GAS EQUIPMENT COO</t>
  </si>
  <si>
    <t>LIQUIFIED GAS EQUIPMENT LIN</t>
  </si>
  <si>
    <t>GAS MIXING EQUIPMENT GASCO</t>
  </si>
  <si>
    <t>RIGHTS-OF-WAY</t>
  </si>
  <si>
    <t>STRUCTURES AND IMPROVEMENTS</t>
  </si>
  <si>
    <t>WELLS</t>
  </si>
  <si>
    <t>STORAGE LEASEHOLD &amp; RIGHTS</t>
  </si>
  <si>
    <t>RESERVOIRS</t>
  </si>
  <si>
    <t>NON-RECOVERABLE NATURAL GAS</t>
  </si>
  <si>
    <t>LINES</t>
  </si>
  <si>
    <t>COMPRESSOR STATION EQUIPMENT</t>
  </si>
  <si>
    <t>RECIP TURBINE #1</t>
  </si>
  <si>
    <t>RECIP TURBINE #2</t>
  </si>
  <si>
    <t>GAS FIRE TURBINE #1</t>
  </si>
  <si>
    <t>GAS FIRE TURBINE #2</t>
  </si>
  <si>
    <t>GF Turb #2 '15 Rebuild</t>
  </si>
  <si>
    <t>MEASURING / REGULATING EQUIPM</t>
  </si>
  <si>
    <t>PURIFICATION EQUIPMENT</t>
  </si>
  <si>
    <t>OTHER EQUIPMENT</t>
  </si>
  <si>
    <t>LAND - LNG LINNTON</t>
  </si>
  <si>
    <t>LAND - LNG NEWPORT</t>
  </si>
  <si>
    <t>LAND - OTHER</t>
  </si>
  <si>
    <t>STRUCTURES &amp; IMPROVEMENTS</t>
  </si>
  <si>
    <t>STRUCTURES &amp; IMPROVEMENTS -</t>
  </si>
  <si>
    <t>GAS HOLDERS - LNG LINNTON</t>
  </si>
  <si>
    <t>GAS HOLDERS - LNG NEWPORT</t>
  </si>
  <si>
    <t>GAS HOLDERS - LNG OTHER</t>
  </si>
  <si>
    <t>LIQUEFACTION EQUIP. - LINN</t>
  </si>
  <si>
    <t>LIQUEFACTION EQUIP - NEWPO</t>
  </si>
  <si>
    <t>VAPORIZING EQUIP - LINNTON</t>
  </si>
  <si>
    <t>VAPORIZING EQUIP - NEWPORT</t>
  </si>
  <si>
    <t>COMPRESSOR EQUIP - LINNTON</t>
  </si>
  <si>
    <t>COMPRESSOR EQUIPMENT - NE</t>
  </si>
  <si>
    <t>MEASURING &amp; REGULATING EQU</t>
  </si>
  <si>
    <t>CNG REFUELING FACILITIES</t>
  </si>
  <si>
    <t>LNG REFUELING FACILITIES</t>
  </si>
  <si>
    <t>LAND RIGHTS</t>
  </si>
  <si>
    <t>MAINS</t>
  </si>
  <si>
    <t>NORTH MIST TRANSMISSION LI</t>
  </si>
  <si>
    <t>SOUTH MIST TRANSMISSION LI</t>
  </si>
  <si>
    <t>11.7M S MIST TRANS LINE</t>
  </si>
  <si>
    <t>12M NORTH S MIST TRANS</t>
  </si>
  <si>
    <t>38M NORTH S MIST TRANS</t>
  </si>
  <si>
    <t>TRANSMISSION COMPRESSOR</t>
  </si>
  <si>
    <t>MEASURING &amp; REGULATE STATION</t>
  </si>
  <si>
    <t>MAINS &lt; 4"</t>
  </si>
  <si>
    <t>MAINS 4" &amp; &gt;</t>
  </si>
  <si>
    <t>MEASURING &amp; REG EQUIP - GENER</t>
  </si>
  <si>
    <t>MEASURING &amp; REG EQUIP - GATE</t>
  </si>
  <si>
    <t>SERVICES</t>
  </si>
  <si>
    <t>METERS</t>
  </si>
  <si>
    <t>METERS (ELECTRONIC)</t>
  </si>
  <si>
    <t>ERT (ENCODER RECEIVER TRANS</t>
  </si>
  <si>
    <t>METER INSTALLATIONS</t>
  </si>
  <si>
    <t>METER INSTALLATIONS (ELECTR</t>
  </si>
  <si>
    <t>ERT INSTALLATION (ENCODER</t>
  </si>
  <si>
    <t>HOUSE REGULATORS</t>
  </si>
  <si>
    <t>OTHER PROPERTY ON CUSTOMERS P</t>
  </si>
  <si>
    <t>MULTI-FAMILY METER ROOMS</t>
  </si>
  <si>
    <t>CATHODIC PROTECTION TESTING</t>
  </si>
  <si>
    <t>CALORIMETERS @ GATE STATIONS</t>
  </si>
  <si>
    <t>METER TESTING EQUIPMENT</t>
  </si>
  <si>
    <t>SOURCE CONTROL PLANT</t>
  </si>
  <si>
    <t>OFFICE FURNITURE &amp; EQUIPMEN</t>
  </si>
  <si>
    <t>COMPUTERS</t>
  </si>
  <si>
    <t>TRANSPORTATION EQUIPMENT</t>
  </si>
  <si>
    <t>STORES EQUIPMENT</t>
  </si>
  <si>
    <t>TOOLS - SHOP &amp; GARAGE EQUIPUI</t>
  </si>
  <si>
    <t>LABORATORY EQUIPMENT</t>
  </si>
  <si>
    <t>POWER OPERATED EQUIPMENT</t>
  </si>
  <si>
    <t>GEN PLANT-COMMUNICATION EQU</t>
  </si>
  <si>
    <t>MOBILE</t>
  </si>
  <si>
    <t>OTHER THAN MOBILE &amp; TELEMET</t>
  </si>
  <si>
    <t>TELEMETERING - OTHER</t>
  </si>
  <si>
    <t>TELEMETERING - MICROWAVE</t>
  </si>
  <si>
    <t>TELEPHONE EQUIPMENT</t>
  </si>
  <si>
    <t>GEN PLANT-MISCELLANEOUS EQU</t>
  </si>
  <si>
    <t>PRINT SHOP</t>
  </si>
  <si>
    <t>KITCHEN EQUIPMENT</t>
  </si>
  <si>
    <t>JANITORIAL EQUIPMENT</t>
  </si>
  <si>
    <t>INSTALLED IN LEASED BUILDINGS</t>
  </si>
  <si>
    <t>OTHER MISCELLANEOUS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</si>
</sst>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vertical="top"/>
    </xf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NumberFormat="1" applyFill="1"/>
    <xf numFmtId="164" fontId="0" fillId="0" borderId="0" xfId="1" applyNumberFormat="1" applyFont="1" applyFill="1"/>
    <xf numFmtId="164" fontId="0" fillId="0" borderId="0" xfId="1" applyNumberFormat="1" applyFont="1"/>
    <xf numFmtId="9" fontId="0" fillId="0" borderId="0" xfId="2" applyFont="1"/>
    <xf numFmtId="0" fontId="0" fillId="0" borderId="0" xfId="0" applyFill="1"/>
    <xf numFmtId="0" fontId="0" fillId="0" borderId="0" xfId="0" applyAlignment="1">
      <alignment horizontal="center"/>
    </xf>
    <xf numFmtId="1" fontId="0" fillId="0" borderId="0" xfId="0" applyNumberFormat="1" applyFill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64" fontId="0" fillId="0" borderId="2" xfId="1" applyNumberFormat="1" applyFont="1" applyFill="1" applyBorder="1"/>
    <xf numFmtId="164" fontId="0" fillId="0" borderId="0" xfId="1" applyNumberFormat="1" applyFont="1" applyAlignment="1">
      <alignment horizontal="center"/>
    </xf>
    <xf numFmtId="0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3" fontId="5" fillId="0" borderId="0" xfId="3" applyNumberFormat="1" applyFont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left" vertical="top"/>
    </xf>
    <xf numFmtId="165" fontId="5" fillId="0" borderId="0" xfId="2" applyNumberFormat="1" applyFont="1" applyAlignment="1">
      <alignment horizontal="right" vertical="top"/>
    </xf>
    <xf numFmtId="165" fontId="5" fillId="0" borderId="0" xfId="2" applyNumberFormat="1" applyFont="1" applyFill="1" applyAlignment="1">
      <alignment horizontal="right" vertical="top"/>
    </xf>
    <xf numFmtId="165" fontId="5" fillId="0" borderId="0" xfId="2" applyNumberFormat="1" applyFont="1" applyFill="1" applyBorder="1" applyAlignment="1" applyProtection="1">
      <alignment vertical="top"/>
    </xf>
    <xf numFmtId="0" fontId="6" fillId="0" borderId="0" xfId="0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165" fontId="5" fillId="0" borderId="0" xfId="2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10" fontId="0" fillId="0" borderId="0" xfId="2" applyNumberFormat="1" applyFont="1" applyAlignment="1">
      <alignment horizontal="center"/>
    </xf>
    <xf numFmtId="164" fontId="0" fillId="2" borderId="0" xfId="1" applyNumberFormat="1" applyFont="1" applyFill="1"/>
    <xf numFmtId="164" fontId="0" fillId="2" borderId="2" xfId="1" applyNumberFormat="1" applyFont="1" applyFill="1" applyBorder="1"/>
    <xf numFmtId="0" fontId="0" fillId="2" borderId="0" xfId="0" applyFill="1"/>
    <xf numFmtId="10" fontId="0" fillId="0" borderId="0" xfId="2" applyNumberFormat="1" applyFont="1"/>
  </cellXfs>
  <cellStyles count="4">
    <cellStyle name="Comma" xfId="1" builtinId="3"/>
    <cellStyle name="Normal" xfId="0" builtinId="0"/>
    <cellStyle name="Normal_2007 Oregon Earnings Test Report model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Normal="100" workbookViewId="0">
      <selection activeCell="J34" sqref="J34:M34"/>
    </sheetView>
  </sheetViews>
  <sheetFormatPr defaultRowHeight="15" x14ac:dyDescent="0.25"/>
  <cols>
    <col min="1" max="1" width="5.7109375" customWidth="1"/>
    <col min="2" max="2" width="56.7109375" customWidth="1"/>
    <col min="3" max="7" width="14.7109375" customWidth="1"/>
    <col min="8" max="8" width="14.7109375" style="7" customWidth="1"/>
    <col min="9" max="9" width="36.7109375" customWidth="1"/>
    <col min="10" max="10" width="14.7109375" customWidth="1"/>
    <col min="11" max="11" width="14.7109375" style="5" customWidth="1"/>
    <col min="12" max="13" width="14.7109375" customWidth="1"/>
  </cols>
  <sheetData>
    <row r="1" spans="1:13" ht="18.75" x14ac:dyDescent="0.3">
      <c r="B1" s="1" t="s">
        <v>0</v>
      </c>
    </row>
    <row r="2" spans="1:13" x14ac:dyDescent="0.25">
      <c r="B2" s="2"/>
    </row>
    <row r="4" spans="1:13" ht="45" x14ac:dyDescent="0.25">
      <c r="B4" s="11" t="s">
        <v>1</v>
      </c>
      <c r="C4" s="11" t="s">
        <v>2</v>
      </c>
      <c r="D4" s="11" t="s">
        <v>3</v>
      </c>
      <c r="E4" s="11" t="s">
        <v>33</v>
      </c>
      <c r="F4" s="11" t="s">
        <v>34</v>
      </c>
      <c r="G4" s="11" t="s">
        <v>5</v>
      </c>
      <c r="H4" s="10" t="s">
        <v>35</v>
      </c>
      <c r="I4" s="11" t="s">
        <v>4</v>
      </c>
      <c r="J4" s="11" t="s">
        <v>36</v>
      </c>
      <c r="K4" s="11" t="s">
        <v>39</v>
      </c>
      <c r="L4" s="11" t="s">
        <v>37</v>
      </c>
      <c r="M4" s="11" t="s">
        <v>38</v>
      </c>
    </row>
    <row r="5" spans="1:13" x14ac:dyDescent="0.25">
      <c r="B5" s="14"/>
      <c r="C5" s="14"/>
      <c r="D5" s="14"/>
      <c r="E5" s="14"/>
      <c r="F5" s="14"/>
      <c r="G5" s="14"/>
      <c r="H5" s="15"/>
      <c r="I5" s="14"/>
      <c r="J5" s="14"/>
      <c r="K5" s="14"/>
      <c r="L5" s="14"/>
      <c r="M5" s="14"/>
    </row>
    <row r="6" spans="1:13" x14ac:dyDescent="0.25">
      <c r="A6" s="8">
        <v>1</v>
      </c>
      <c r="B6" s="3" t="s">
        <v>6</v>
      </c>
      <c r="C6" s="4">
        <v>1305928.04587889</v>
      </c>
      <c r="D6" s="5">
        <v>52229.313766414198</v>
      </c>
      <c r="E6" s="5">
        <f>+C6+D6</f>
        <v>1358157.3596453043</v>
      </c>
      <c r="F6" s="13" t="s">
        <v>40</v>
      </c>
      <c r="G6" s="34">
        <f>+Factors!D9</f>
        <v>0.10419999999999996</v>
      </c>
      <c r="H6" s="4">
        <f>+E6*G6</f>
        <v>141519.99687504064</v>
      </c>
      <c r="I6" t="s">
        <v>7</v>
      </c>
      <c r="J6" s="6">
        <v>0.5</v>
      </c>
      <c r="K6" s="5">
        <f>+J6*H6</f>
        <v>70759.99843752032</v>
      </c>
      <c r="L6" s="34">
        <f>+'Dep Rates'!C49</f>
        <v>4.3299999999999998E-2</v>
      </c>
      <c r="M6" s="5">
        <f>+K6*L6</f>
        <v>3063.9079323446299</v>
      </c>
    </row>
    <row r="7" spans="1:13" x14ac:dyDescent="0.25">
      <c r="A7" s="8"/>
      <c r="B7" s="3"/>
      <c r="C7" s="4"/>
      <c r="D7" s="5"/>
      <c r="E7" s="5"/>
      <c r="F7" s="13"/>
      <c r="G7" s="34"/>
      <c r="H7" s="4"/>
      <c r="I7" t="s">
        <v>8</v>
      </c>
      <c r="J7" s="6">
        <v>0.5</v>
      </c>
      <c r="K7" s="5">
        <f>+J7*H6</f>
        <v>70759.99843752032</v>
      </c>
      <c r="L7" s="34">
        <f>+'Dep Rates'!C57</f>
        <v>3.0899999999999997E-2</v>
      </c>
      <c r="M7" s="5">
        <f t="shared" ref="M7:M30" si="0">+K7*L7</f>
        <v>2186.4839517193777</v>
      </c>
    </row>
    <row r="8" spans="1:13" x14ac:dyDescent="0.25">
      <c r="A8" s="8">
        <f>+A6+1</f>
        <v>2</v>
      </c>
      <c r="B8" s="3" t="s">
        <v>9</v>
      </c>
      <c r="C8" s="4">
        <v>3873014.97</v>
      </c>
      <c r="D8" s="5">
        <v>7000</v>
      </c>
      <c r="E8" s="5">
        <f t="shared" ref="E8:E29" si="1">+C8+D8</f>
        <v>3880014.97</v>
      </c>
      <c r="F8" s="13" t="s">
        <v>44</v>
      </c>
      <c r="G8" s="34">
        <f>+Factors!D8</f>
        <v>0.11209999999999998</v>
      </c>
      <c r="H8" s="4">
        <f t="shared" ref="H8:H29" si="2">+E8*G8</f>
        <v>434949.67813699995</v>
      </c>
      <c r="I8" t="s">
        <v>10</v>
      </c>
      <c r="J8" s="6">
        <v>1</v>
      </c>
      <c r="K8" s="5">
        <f>+H8*J8</f>
        <v>434949.67813699995</v>
      </c>
      <c r="L8" s="34">
        <f>+'Dep Rates'!C98</f>
        <v>2.2700000000000001E-2</v>
      </c>
      <c r="M8" s="5">
        <f t="shared" si="0"/>
        <v>9873.3576937098987</v>
      </c>
    </row>
    <row r="9" spans="1:13" x14ac:dyDescent="0.25">
      <c r="A9" s="8">
        <f>+A8+1</f>
        <v>3</v>
      </c>
      <c r="B9" s="3" t="s">
        <v>16</v>
      </c>
      <c r="C9" s="4">
        <v>6722861.7700000005</v>
      </c>
      <c r="D9" s="5">
        <v>18000</v>
      </c>
      <c r="E9" s="5">
        <f t="shared" si="1"/>
        <v>6740861.7700000005</v>
      </c>
      <c r="F9" s="13" t="s">
        <v>41</v>
      </c>
      <c r="G9" s="34">
        <v>1</v>
      </c>
      <c r="H9" s="4">
        <f t="shared" si="2"/>
        <v>6740861.7700000005</v>
      </c>
      <c r="I9" t="s">
        <v>13</v>
      </c>
      <c r="J9" s="6">
        <v>0.85</v>
      </c>
      <c r="K9" s="5">
        <f>+H9*J9</f>
        <v>5729732.5044999998</v>
      </c>
      <c r="L9" s="34">
        <f>+'Dep Rates'!C67</f>
        <v>1.8799999999999997E-2</v>
      </c>
      <c r="M9" s="5">
        <f t="shared" si="0"/>
        <v>107718.97108459998</v>
      </c>
    </row>
    <row r="10" spans="1:13" x14ac:dyDescent="0.25">
      <c r="A10" s="8"/>
      <c r="B10" s="3"/>
      <c r="C10" s="4"/>
      <c r="D10" s="5"/>
      <c r="E10" s="5"/>
      <c r="F10" s="13"/>
      <c r="G10" s="34"/>
      <c r="H10" s="4"/>
      <c r="I10" t="s">
        <v>14</v>
      </c>
      <c r="J10" s="6">
        <v>0.05</v>
      </c>
      <c r="K10" s="5">
        <f>+H9*J10</f>
        <v>337043.08850000007</v>
      </c>
      <c r="L10" s="34">
        <f>+'Dep Rates'!C79</f>
        <v>2.5399999999999999E-2</v>
      </c>
      <c r="M10" s="5">
        <f t="shared" si="0"/>
        <v>8560.894447900002</v>
      </c>
    </row>
    <row r="11" spans="1:13" x14ac:dyDescent="0.25">
      <c r="A11" s="8"/>
      <c r="B11" s="3"/>
      <c r="C11" s="4"/>
      <c r="D11" s="5"/>
      <c r="E11" s="5"/>
      <c r="F11" s="13"/>
      <c r="G11" s="34"/>
      <c r="H11" s="4"/>
      <c r="I11" t="s">
        <v>15</v>
      </c>
      <c r="J11" s="6">
        <v>0.1</v>
      </c>
      <c r="K11" s="5">
        <f>+H9*J11</f>
        <v>674086.17700000014</v>
      </c>
      <c r="L11" s="34">
        <f>+'Dep Rates'!C80</f>
        <v>2.3199999999999998E-2</v>
      </c>
      <c r="M11" s="5">
        <f t="shared" si="0"/>
        <v>15638.799306400002</v>
      </c>
    </row>
    <row r="12" spans="1:13" x14ac:dyDescent="0.25">
      <c r="A12" s="8">
        <f>+A9+1</f>
        <v>4</v>
      </c>
      <c r="B12" s="3" t="s">
        <v>17</v>
      </c>
      <c r="C12" s="4">
        <v>4983463.28</v>
      </c>
      <c r="D12" s="5">
        <v>0</v>
      </c>
      <c r="E12" s="5">
        <f t="shared" si="1"/>
        <v>4983463.28</v>
      </c>
      <c r="F12" s="13" t="s">
        <v>40</v>
      </c>
      <c r="G12" s="34">
        <f>+G6</f>
        <v>0.10419999999999996</v>
      </c>
      <c r="H12" s="4">
        <f t="shared" si="2"/>
        <v>519276.87377599982</v>
      </c>
      <c r="I12" t="s">
        <v>18</v>
      </c>
      <c r="J12" s="6">
        <v>0.25</v>
      </c>
      <c r="K12" s="5">
        <f>+H12*J12</f>
        <v>129819.21844399995</v>
      </c>
      <c r="L12" s="34">
        <f>+'Dep Rates'!C48</f>
        <v>3.7900000000000003E-2</v>
      </c>
      <c r="M12" s="5">
        <f t="shared" si="0"/>
        <v>4920.1483790275988</v>
      </c>
    </row>
    <row r="13" spans="1:13" x14ac:dyDescent="0.25">
      <c r="A13" s="8"/>
      <c r="B13" s="3"/>
      <c r="C13" s="4"/>
      <c r="D13" s="5"/>
      <c r="E13" s="5"/>
      <c r="F13" s="13"/>
      <c r="G13" s="34"/>
      <c r="H13" s="4"/>
      <c r="I13" t="s">
        <v>19</v>
      </c>
      <c r="J13" s="6">
        <v>0.25</v>
      </c>
      <c r="K13" s="5">
        <f>+H12*J13</f>
        <v>129819.21844399995</v>
      </c>
      <c r="L13" s="34">
        <f>+'Dep Rates'!C51</f>
        <v>2.58E-2</v>
      </c>
      <c r="M13" s="5">
        <f t="shared" si="0"/>
        <v>3349.3358358551986</v>
      </c>
    </row>
    <row r="14" spans="1:13" x14ac:dyDescent="0.25">
      <c r="A14" s="8"/>
      <c r="B14" s="3"/>
      <c r="C14" s="4"/>
      <c r="D14" s="5"/>
      <c r="E14" s="5"/>
      <c r="F14" s="13"/>
      <c r="G14" s="34"/>
      <c r="H14" s="4"/>
      <c r="I14" t="s">
        <v>20</v>
      </c>
      <c r="J14" s="6">
        <v>0.25</v>
      </c>
      <c r="K14" s="5">
        <f>+H12*J14</f>
        <v>129819.21844399995</v>
      </c>
      <c r="L14" s="34">
        <f>+'Dep Rates'!C54</f>
        <v>1.3100000000000001E-2</v>
      </c>
      <c r="M14" s="5">
        <f t="shared" si="0"/>
        <v>1700.6317616163994</v>
      </c>
    </row>
    <row r="15" spans="1:13" x14ac:dyDescent="0.25">
      <c r="A15" s="8"/>
      <c r="B15" s="3"/>
      <c r="C15" s="4"/>
      <c r="D15" s="5"/>
      <c r="E15" s="5"/>
      <c r="F15" s="13"/>
      <c r="G15" s="34"/>
      <c r="H15" s="4"/>
      <c r="I15" t="s">
        <v>21</v>
      </c>
      <c r="J15" s="6">
        <v>0.25</v>
      </c>
      <c r="K15" s="5">
        <f>+H12*J15</f>
        <v>129819.21844399995</v>
      </c>
      <c r="L15" s="34">
        <f>+'Dep Rates'!C56</f>
        <v>4.6999999999999993E-3</v>
      </c>
      <c r="M15" s="5">
        <f t="shared" si="0"/>
        <v>610.15032668679964</v>
      </c>
    </row>
    <row r="16" spans="1:13" x14ac:dyDescent="0.25">
      <c r="A16" s="8">
        <f>+A12+1</f>
        <v>5</v>
      </c>
      <c r="B16" s="3" t="s">
        <v>22</v>
      </c>
      <c r="C16" s="4">
        <v>1788678.89</v>
      </c>
      <c r="D16" s="5">
        <v>11000</v>
      </c>
      <c r="E16" s="5">
        <f t="shared" si="1"/>
        <v>1799678.89</v>
      </c>
      <c r="F16" s="13" t="s">
        <v>40</v>
      </c>
      <c r="G16" s="34">
        <f>+G12</f>
        <v>0.10419999999999996</v>
      </c>
      <c r="H16" s="4">
        <f t="shared" si="2"/>
        <v>187526.5403379999</v>
      </c>
      <c r="I16" t="s">
        <v>7</v>
      </c>
      <c r="J16" s="6">
        <v>0.5</v>
      </c>
      <c r="K16" s="5">
        <f>+J16*H16</f>
        <v>93763.270168999952</v>
      </c>
      <c r="L16" s="34">
        <f>+L6</f>
        <v>4.3299999999999998E-2</v>
      </c>
      <c r="M16" s="5">
        <f t="shared" si="0"/>
        <v>4059.9495983176976</v>
      </c>
    </row>
    <row r="17" spans="1:13" x14ac:dyDescent="0.25">
      <c r="A17" s="8"/>
      <c r="B17" s="3"/>
      <c r="C17" s="4"/>
      <c r="D17" s="5"/>
      <c r="E17" s="5"/>
      <c r="F17" s="13"/>
      <c r="G17" s="34"/>
      <c r="H17" s="4"/>
      <c r="I17" t="s">
        <v>8</v>
      </c>
      <c r="J17" s="6">
        <v>0.5</v>
      </c>
      <c r="K17" s="5">
        <f>+J17*H16</f>
        <v>93763.270168999952</v>
      </c>
      <c r="L17" s="34">
        <f>+L7</f>
        <v>3.0899999999999997E-2</v>
      </c>
      <c r="M17" s="5">
        <f t="shared" si="0"/>
        <v>2897.2850482220983</v>
      </c>
    </row>
    <row r="18" spans="1:13" x14ac:dyDescent="0.25">
      <c r="A18" s="8">
        <f>+A16+1</f>
        <v>6</v>
      </c>
      <c r="B18" s="3" t="s">
        <v>23</v>
      </c>
      <c r="C18" s="4">
        <v>1586317.8800000001</v>
      </c>
      <c r="D18" s="5">
        <v>11000</v>
      </c>
      <c r="E18" s="5">
        <f t="shared" si="1"/>
        <v>1597317.8800000001</v>
      </c>
      <c r="F18" s="13" t="s">
        <v>40</v>
      </c>
      <c r="G18" s="34">
        <f>+G16</f>
        <v>0.10419999999999996</v>
      </c>
      <c r="H18" s="4">
        <f t="shared" si="2"/>
        <v>166440.52309599996</v>
      </c>
      <c r="I18" t="s">
        <v>7</v>
      </c>
      <c r="J18" s="6">
        <v>0.5</v>
      </c>
      <c r="K18" s="5">
        <f>+J18*H18</f>
        <v>83220.26154799998</v>
      </c>
      <c r="L18" s="34">
        <f>+L16</f>
        <v>4.3299999999999998E-2</v>
      </c>
      <c r="M18" s="5">
        <f t="shared" si="0"/>
        <v>3603.4373250283988</v>
      </c>
    </row>
    <row r="19" spans="1:13" x14ac:dyDescent="0.25">
      <c r="A19" s="8"/>
      <c r="B19" s="3"/>
      <c r="C19" s="4"/>
      <c r="D19" s="5"/>
      <c r="E19" s="5"/>
      <c r="F19" s="13"/>
      <c r="G19" s="34"/>
      <c r="H19" s="4"/>
      <c r="I19" t="s">
        <v>8</v>
      </c>
      <c r="J19" s="6">
        <v>0.5</v>
      </c>
      <c r="K19" s="5">
        <f>+J19*H18</f>
        <v>83220.26154799998</v>
      </c>
      <c r="L19" s="34">
        <f>+L17</f>
        <v>3.0899999999999997E-2</v>
      </c>
      <c r="M19" s="5">
        <f t="shared" si="0"/>
        <v>2571.506081833199</v>
      </c>
    </row>
    <row r="20" spans="1:13" x14ac:dyDescent="0.25">
      <c r="A20" s="8">
        <f>+A18+1</f>
        <v>7</v>
      </c>
      <c r="B20" s="7" t="s">
        <v>28</v>
      </c>
      <c r="C20" s="4">
        <v>1315668.67625954</v>
      </c>
      <c r="D20" s="5">
        <v>0</v>
      </c>
      <c r="E20" s="5">
        <f t="shared" si="1"/>
        <v>1315668.67625954</v>
      </c>
      <c r="F20" s="13" t="s">
        <v>45</v>
      </c>
      <c r="G20" s="34">
        <f>+Factors!D3</f>
        <v>0.11160000000000003</v>
      </c>
      <c r="H20" s="4">
        <f t="shared" si="2"/>
        <v>146828.6242705647</v>
      </c>
      <c r="I20" t="s">
        <v>27</v>
      </c>
      <c r="J20" s="6">
        <v>1</v>
      </c>
      <c r="K20" s="5">
        <f>+H20*J20</f>
        <v>146828.6242705647</v>
      </c>
      <c r="L20" s="34">
        <f>+'Dep Rates'!C109</f>
        <v>6.6699999999999995E-2</v>
      </c>
      <c r="M20" s="5">
        <f t="shared" si="0"/>
        <v>9793.4692388466647</v>
      </c>
    </row>
    <row r="21" spans="1:13" x14ac:dyDescent="0.25">
      <c r="A21" s="8">
        <f t="shared" ref="A21:A22" si="3">+A20+1</f>
        <v>8</v>
      </c>
      <c r="B21" s="7" t="s">
        <v>29</v>
      </c>
      <c r="C21" s="4">
        <v>1808493.80630333</v>
      </c>
      <c r="D21" s="5">
        <v>0</v>
      </c>
      <c r="E21" s="5">
        <f t="shared" si="1"/>
        <v>1808493.80630333</v>
      </c>
      <c r="F21" s="13" t="s">
        <v>45</v>
      </c>
      <c r="G21" s="34">
        <f>+G20</f>
        <v>0.11160000000000003</v>
      </c>
      <c r="H21" s="4">
        <f t="shared" si="2"/>
        <v>201827.90878345168</v>
      </c>
      <c r="I21" t="s">
        <v>27</v>
      </c>
      <c r="J21" s="6">
        <v>1</v>
      </c>
      <c r="K21" s="5">
        <f>+H21*J21</f>
        <v>201827.90878345168</v>
      </c>
      <c r="L21" s="34">
        <f>+L20</f>
        <v>6.6699999999999995E-2</v>
      </c>
      <c r="M21" s="5">
        <f t="shared" si="0"/>
        <v>13461.921515856226</v>
      </c>
    </row>
    <row r="22" spans="1:13" x14ac:dyDescent="0.25">
      <c r="A22" s="8">
        <f t="shared" si="3"/>
        <v>9</v>
      </c>
      <c r="B22" s="3" t="s">
        <v>30</v>
      </c>
      <c r="C22" s="4">
        <v>4897190</v>
      </c>
      <c r="D22" s="5">
        <v>0</v>
      </c>
      <c r="E22" s="5">
        <f t="shared" si="1"/>
        <v>4897190</v>
      </c>
      <c r="F22" s="13" t="s">
        <v>45</v>
      </c>
      <c r="G22" s="34">
        <f>+G21</f>
        <v>0.11160000000000003</v>
      </c>
      <c r="H22" s="4">
        <f t="shared" si="2"/>
        <v>546526.40400000021</v>
      </c>
      <c r="I22" t="s">
        <v>11</v>
      </c>
      <c r="J22" s="6">
        <v>0.75</v>
      </c>
      <c r="K22" s="5">
        <f>+J22*H22</f>
        <v>409894.80300000019</v>
      </c>
      <c r="L22" s="34">
        <f>+'Dep Rates'!C3</f>
        <v>6.7799999999999999E-2</v>
      </c>
      <c r="M22" s="5">
        <f t="shared" si="0"/>
        <v>27790.867643400012</v>
      </c>
    </row>
    <row r="23" spans="1:13" x14ac:dyDescent="0.25">
      <c r="A23" s="8"/>
      <c r="B23" s="3"/>
      <c r="C23" s="4"/>
      <c r="D23" s="5"/>
      <c r="E23" s="5"/>
      <c r="F23" s="13"/>
      <c r="G23" s="34"/>
      <c r="H23" s="4"/>
      <c r="I23" t="s">
        <v>12</v>
      </c>
      <c r="J23" s="6">
        <v>0.25</v>
      </c>
      <c r="K23" s="5">
        <f>+J23*H22</f>
        <v>136631.60100000005</v>
      </c>
      <c r="L23" s="34">
        <f>+'Dep Rates'!C101</f>
        <v>0.2</v>
      </c>
      <c r="M23" s="5">
        <f t="shared" si="0"/>
        <v>27326.320200000013</v>
      </c>
    </row>
    <row r="24" spans="1:13" x14ac:dyDescent="0.25">
      <c r="A24" s="8">
        <f>+A22+1</f>
        <v>10</v>
      </c>
      <c r="B24" s="3" t="s">
        <v>24</v>
      </c>
      <c r="C24" s="4">
        <v>237875</v>
      </c>
      <c r="D24" s="5">
        <v>0</v>
      </c>
      <c r="E24" s="5">
        <f t="shared" si="1"/>
        <v>237875</v>
      </c>
      <c r="F24" s="13" t="s">
        <v>41</v>
      </c>
      <c r="G24" s="34">
        <v>1</v>
      </c>
      <c r="H24" s="4">
        <f t="shared" si="2"/>
        <v>237875</v>
      </c>
      <c r="I24" t="s">
        <v>25</v>
      </c>
      <c r="J24" s="6">
        <v>0.6</v>
      </c>
      <c r="K24" s="5">
        <f>+J24*H24</f>
        <v>142725</v>
      </c>
      <c r="L24" s="34">
        <f>+L14</f>
        <v>1.3100000000000001E-2</v>
      </c>
      <c r="M24" s="5">
        <f t="shared" si="0"/>
        <v>1869.6975</v>
      </c>
    </row>
    <row r="25" spans="1:13" x14ac:dyDescent="0.25">
      <c r="A25" s="8"/>
      <c r="B25" s="3"/>
      <c r="C25" s="4"/>
      <c r="D25" s="5"/>
      <c r="E25" s="5"/>
      <c r="F25" s="13"/>
      <c r="G25" s="34"/>
      <c r="H25" s="4"/>
      <c r="I25" t="s">
        <v>14</v>
      </c>
      <c r="J25" s="6">
        <v>0.4</v>
      </c>
      <c r="K25" s="5">
        <f>+J25*H24</f>
        <v>95150</v>
      </c>
      <c r="L25" s="34">
        <f>+L10</f>
        <v>2.5399999999999999E-2</v>
      </c>
      <c r="M25" s="5">
        <f t="shared" si="0"/>
        <v>2416.81</v>
      </c>
    </row>
    <row r="26" spans="1:13" x14ac:dyDescent="0.25">
      <c r="A26" s="8">
        <f>+A24+1</f>
        <v>11</v>
      </c>
      <c r="B26" s="3" t="s">
        <v>26</v>
      </c>
      <c r="C26" s="4">
        <v>5436107</v>
      </c>
      <c r="D26" s="5">
        <v>0</v>
      </c>
      <c r="E26" s="5">
        <f t="shared" si="1"/>
        <v>5436107</v>
      </c>
      <c r="F26" s="16" t="s">
        <v>44</v>
      </c>
      <c r="G26" s="34">
        <f>+G8</f>
        <v>0.11209999999999998</v>
      </c>
      <c r="H26" s="4">
        <f t="shared" si="2"/>
        <v>609387.5946999999</v>
      </c>
      <c r="I26" t="s">
        <v>27</v>
      </c>
      <c r="J26" s="6">
        <v>1</v>
      </c>
      <c r="K26" s="5">
        <f>+H26*J26</f>
        <v>609387.5946999999</v>
      </c>
      <c r="L26" s="34">
        <f>+L21</f>
        <v>6.6699999999999995E-2</v>
      </c>
      <c r="M26" s="5">
        <f t="shared" si="0"/>
        <v>40646.152566489989</v>
      </c>
    </row>
    <row r="27" spans="1:13" x14ac:dyDescent="0.25">
      <c r="A27" s="8">
        <f>+A26+1</f>
        <v>12</v>
      </c>
      <c r="B27" s="7" t="s">
        <v>32</v>
      </c>
      <c r="C27" s="4">
        <v>1311731.56175267</v>
      </c>
      <c r="D27" s="5">
        <v>0</v>
      </c>
      <c r="E27" s="5">
        <f t="shared" si="1"/>
        <v>1311731.56175267</v>
      </c>
      <c r="F27" s="13" t="s">
        <v>40</v>
      </c>
      <c r="G27" s="34">
        <f>+G18</f>
        <v>0.10419999999999996</v>
      </c>
      <c r="H27" s="4">
        <f t="shared" si="2"/>
        <v>136682.42873462816</v>
      </c>
      <c r="I27" t="s">
        <v>25</v>
      </c>
      <c r="J27" s="6">
        <v>0.6</v>
      </c>
      <c r="K27" s="5">
        <f>+J27*H27</f>
        <v>82009.457240776901</v>
      </c>
      <c r="L27" s="34">
        <f>+L24</f>
        <v>1.3100000000000001E-2</v>
      </c>
      <c r="M27" s="5">
        <f t="shared" si="0"/>
        <v>1074.3238898541774</v>
      </c>
    </row>
    <row r="28" spans="1:13" x14ac:dyDescent="0.25">
      <c r="A28" s="8"/>
      <c r="B28" s="7"/>
      <c r="C28" s="4"/>
      <c r="D28" s="5"/>
      <c r="E28" s="5"/>
      <c r="F28" s="13"/>
      <c r="G28" s="34"/>
      <c r="H28" s="4"/>
      <c r="I28" t="s">
        <v>14</v>
      </c>
      <c r="J28" s="6">
        <v>0.4</v>
      </c>
      <c r="K28" s="5">
        <f>+J28*H27</f>
        <v>54672.97149385127</v>
      </c>
      <c r="L28" s="34">
        <f>+L25</f>
        <v>2.5399999999999999E-2</v>
      </c>
      <c r="M28" s="5">
        <f t="shared" si="0"/>
        <v>1388.6934759438222</v>
      </c>
    </row>
    <row r="29" spans="1:13" x14ac:dyDescent="0.25">
      <c r="A29" s="8">
        <f>+A27+1</f>
        <v>13</v>
      </c>
      <c r="B29" s="7" t="s">
        <v>31</v>
      </c>
      <c r="C29" s="4">
        <v>1135716.4571085901</v>
      </c>
      <c r="D29" s="5">
        <v>15000</v>
      </c>
      <c r="E29" s="5">
        <f t="shared" si="1"/>
        <v>1150716.4571085901</v>
      </c>
      <c r="F29" s="13" t="s">
        <v>40</v>
      </c>
      <c r="G29" s="34">
        <f>+G27</f>
        <v>0.10419999999999996</v>
      </c>
      <c r="H29" s="4">
        <f t="shared" si="2"/>
        <v>119904.65483071504</v>
      </c>
      <c r="I29" t="s">
        <v>25</v>
      </c>
      <c r="J29" s="6">
        <v>0.6</v>
      </c>
      <c r="K29" s="5">
        <f>+J29*H29</f>
        <v>71942.792898429019</v>
      </c>
      <c r="L29" s="34">
        <f>+L27</f>
        <v>1.3100000000000001E-2</v>
      </c>
      <c r="M29" s="5">
        <f t="shared" si="0"/>
        <v>942.45058696942021</v>
      </c>
    </row>
    <row r="30" spans="1:13" x14ac:dyDescent="0.25">
      <c r="A30" s="8"/>
      <c r="C30" s="5"/>
      <c r="D30" s="5"/>
      <c r="E30" s="5"/>
      <c r="F30" s="5"/>
      <c r="G30" s="5"/>
      <c r="H30" s="4"/>
      <c r="I30" t="s">
        <v>14</v>
      </c>
      <c r="J30" s="6">
        <v>0.4</v>
      </c>
      <c r="K30" s="5">
        <f>+J30*H29</f>
        <v>47961.861932286018</v>
      </c>
      <c r="L30" s="34">
        <f>+L28</f>
        <v>2.5399999999999999E-2</v>
      </c>
      <c r="M30" s="5">
        <f t="shared" si="0"/>
        <v>1218.2312930800647</v>
      </c>
    </row>
    <row r="31" spans="1:13" x14ac:dyDescent="0.25">
      <c r="C31" s="5"/>
      <c r="D31" s="5"/>
      <c r="E31" s="5"/>
      <c r="F31" s="5"/>
      <c r="G31" s="5"/>
      <c r="H31" s="4"/>
    </row>
    <row r="32" spans="1:13" ht="15.75" thickBot="1" x14ac:dyDescent="0.3">
      <c r="A32" s="8">
        <f>+A29+1</f>
        <v>14</v>
      </c>
      <c r="C32" s="5"/>
      <c r="D32" s="5"/>
      <c r="E32" s="12">
        <f>SUM(E6:E31)</f>
        <v>36517276.651069432</v>
      </c>
      <c r="F32" s="35" t="s">
        <v>42</v>
      </c>
      <c r="G32" s="35"/>
      <c r="H32" s="36">
        <f>SUM(H6:H31)</f>
        <v>10189607.997541402</v>
      </c>
      <c r="J32" s="37" t="s">
        <v>43</v>
      </c>
      <c r="K32" s="37"/>
      <c r="L32" s="37"/>
      <c r="M32" s="36">
        <f>SUM(M6:M31)</f>
        <v>298683.79668370174</v>
      </c>
    </row>
    <row r="33" spans="8:8" ht="15.75" thickTop="1" x14ac:dyDescent="0.25">
      <c r="H33" s="9"/>
    </row>
    <row r="34" spans="8:8" x14ac:dyDescent="0.25">
      <c r="H34" s="9"/>
    </row>
    <row r="35" spans="8:8" x14ac:dyDescent="0.25">
      <c r="H35" s="9"/>
    </row>
    <row r="36" spans="8:8" x14ac:dyDescent="0.25">
      <c r="H36" s="9"/>
    </row>
    <row r="37" spans="8:8" x14ac:dyDescent="0.25">
      <c r="H37" s="9"/>
    </row>
    <row r="38" spans="8:8" x14ac:dyDescent="0.25">
      <c r="H38" s="9"/>
    </row>
    <row r="39" spans="8:8" x14ac:dyDescent="0.25">
      <c r="H39" s="9"/>
    </row>
    <row r="40" spans="8:8" x14ac:dyDescent="0.25">
      <c r="H40" s="9"/>
    </row>
  </sheetData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topLeftCell="A79" workbookViewId="0">
      <selection activeCell="A14" sqref="A14"/>
    </sheetView>
  </sheetViews>
  <sheetFormatPr defaultRowHeight="15" x14ac:dyDescent="0.25"/>
  <cols>
    <col min="2" max="2" width="33.5703125" bestFit="1" customWidth="1"/>
    <col min="3" max="3" width="11.5703125" style="38" customWidth="1"/>
  </cols>
  <sheetData>
    <row r="1" spans="1:3" x14ac:dyDescent="0.25">
      <c r="A1">
        <v>301</v>
      </c>
      <c r="B1" t="s">
        <v>75</v>
      </c>
      <c r="C1" s="38">
        <v>0</v>
      </c>
    </row>
    <row r="2" spans="1:3" x14ac:dyDescent="0.25">
      <c r="A2">
        <v>302</v>
      </c>
      <c r="B2" t="s">
        <v>76</v>
      </c>
      <c r="C2" s="38">
        <v>0</v>
      </c>
    </row>
    <row r="3" spans="1:3" x14ac:dyDescent="0.25">
      <c r="A3">
        <v>303.10000000000002</v>
      </c>
      <c r="B3" t="s">
        <v>77</v>
      </c>
      <c r="C3" s="38">
        <v>6.7799999999999999E-2</v>
      </c>
    </row>
    <row r="4" spans="1:3" x14ac:dyDescent="0.25">
      <c r="A4">
        <v>303.2</v>
      </c>
      <c r="B4" t="s">
        <v>78</v>
      </c>
      <c r="C4" s="38">
        <v>1E-4</v>
      </c>
    </row>
    <row r="5" spans="1:3" x14ac:dyDescent="0.25">
      <c r="A5">
        <v>303.3</v>
      </c>
      <c r="B5" t="s">
        <v>79</v>
      </c>
      <c r="C5" s="38">
        <v>0</v>
      </c>
    </row>
    <row r="6" spans="1:3" x14ac:dyDescent="0.25">
      <c r="A6">
        <v>303.39999999999998</v>
      </c>
      <c r="B6" t="s">
        <v>80</v>
      </c>
      <c r="C6" s="38">
        <v>0.1096</v>
      </c>
    </row>
    <row r="7" spans="1:3" x14ac:dyDescent="0.25">
      <c r="A7">
        <v>303.5</v>
      </c>
      <c r="B7" t="s">
        <v>81</v>
      </c>
      <c r="C7" s="38">
        <v>0</v>
      </c>
    </row>
    <row r="8" spans="1:3" x14ac:dyDescent="0.25">
      <c r="A8">
        <v>304.10000000000002</v>
      </c>
      <c r="B8" t="s">
        <v>82</v>
      </c>
      <c r="C8" s="38">
        <v>0</v>
      </c>
    </row>
    <row r="9" spans="1:3" x14ac:dyDescent="0.25">
      <c r="A9">
        <v>305.2</v>
      </c>
      <c r="B9" t="s">
        <v>83</v>
      </c>
      <c r="C9" s="38">
        <v>0</v>
      </c>
    </row>
    <row r="10" spans="1:3" x14ac:dyDescent="0.25">
      <c r="A10">
        <v>305.5</v>
      </c>
      <c r="B10" t="s">
        <v>84</v>
      </c>
      <c r="C10" s="38">
        <v>0</v>
      </c>
    </row>
    <row r="11" spans="1:3" x14ac:dyDescent="0.25">
      <c r="A11">
        <v>312.3</v>
      </c>
      <c r="B11" t="s">
        <v>85</v>
      </c>
      <c r="C11" s="38">
        <v>0</v>
      </c>
    </row>
    <row r="12" spans="1:3" x14ac:dyDescent="0.25">
      <c r="A12">
        <v>318.3</v>
      </c>
      <c r="B12" t="s">
        <v>86</v>
      </c>
      <c r="C12" s="38">
        <v>0</v>
      </c>
    </row>
    <row r="13" spans="1:3" x14ac:dyDescent="0.25">
      <c r="A13">
        <v>318.5</v>
      </c>
      <c r="B13" t="s">
        <v>87</v>
      </c>
      <c r="C13" s="38">
        <v>0</v>
      </c>
    </row>
    <row r="14" spans="1:3" x14ac:dyDescent="0.25">
      <c r="A14">
        <v>325</v>
      </c>
      <c r="B14" t="s">
        <v>88</v>
      </c>
      <c r="C14" s="38">
        <v>0</v>
      </c>
    </row>
    <row r="15" spans="1:3" x14ac:dyDescent="0.25">
      <c r="A15">
        <v>327</v>
      </c>
      <c r="B15" t="s">
        <v>89</v>
      </c>
      <c r="C15" s="38">
        <v>0</v>
      </c>
    </row>
    <row r="16" spans="1:3" x14ac:dyDescent="0.25">
      <c r="A16">
        <v>328</v>
      </c>
      <c r="B16" t="s">
        <v>88</v>
      </c>
      <c r="C16" s="38">
        <v>0</v>
      </c>
    </row>
    <row r="17" spans="1:3" x14ac:dyDescent="0.25">
      <c r="A17">
        <v>331</v>
      </c>
      <c r="B17" t="s">
        <v>89</v>
      </c>
      <c r="C17" s="38">
        <v>0</v>
      </c>
    </row>
    <row r="18" spans="1:3" x14ac:dyDescent="0.25">
      <c r="A18">
        <v>332</v>
      </c>
      <c r="B18" t="s">
        <v>89</v>
      </c>
      <c r="C18" s="38">
        <v>0</v>
      </c>
    </row>
    <row r="19" spans="1:3" x14ac:dyDescent="0.25">
      <c r="A19">
        <v>333</v>
      </c>
      <c r="B19" t="s">
        <v>89</v>
      </c>
      <c r="C19" s="38">
        <v>0</v>
      </c>
    </row>
    <row r="20" spans="1:3" x14ac:dyDescent="0.25">
      <c r="A20">
        <v>334</v>
      </c>
      <c r="B20" t="s">
        <v>89</v>
      </c>
      <c r="C20" s="38">
        <v>0</v>
      </c>
    </row>
    <row r="21" spans="1:3" x14ac:dyDescent="0.25">
      <c r="A21">
        <v>305.11</v>
      </c>
      <c r="B21" t="s">
        <v>90</v>
      </c>
      <c r="C21" s="38">
        <v>0</v>
      </c>
    </row>
    <row r="22" spans="1:3" x14ac:dyDescent="0.25">
      <c r="A22">
        <v>305.17</v>
      </c>
      <c r="B22" t="s">
        <v>91</v>
      </c>
      <c r="C22" s="38">
        <v>0</v>
      </c>
    </row>
    <row r="23" spans="1:3" x14ac:dyDescent="0.25">
      <c r="A23">
        <v>311</v>
      </c>
      <c r="B23" t="s">
        <v>92</v>
      </c>
      <c r="C23" s="38">
        <v>0</v>
      </c>
    </row>
    <row r="24" spans="1:3" x14ac:dyDescent="0.25">
      <c r="A24">
        <v>311.39999999999998</v>
      </c>
      <c r="B24" t="s">
        <v>93</v>
      </c>
      <c r="C24" s="38">
        <v>0</v>
      </c>
    </row>
    <row r="25" spans="1:3" x14ac:dyDescent="0.25">
      <c r="A25">
        <v>311.7</v>
      </c>
      <c r="B25" t="s">
        <v>94</v>
      </c>
      <c r="C25" s="38">
        <v>0</v>
      </c>
    </row>
    <row r="26" spans="1:3" x14ac:dyDescent="0.25">
      <c r="A26">
        <v>311.8</v>
      </c>
      <c r="B26" t="s">
        <v>95</v>
      </c>
      <c r="C26" s="38">
        <v>0</v>
      </c>
    </row>
    <row r="27" spans="1:3" x14ac:dyDescent="0.25">
      <c r="A27">
        <v>319</v>
      </c>
      <c r="B27" t="s">
        <v>96</v>
      </c>
      <c r="C27" s="38">
        <v>0</v>
      </c>
    </row>
    <row r="28" spans="1:3" x14ac:dyDescent="0.25">
      <c r="A28">
        <v>350.1</v>
      </c>
      <c r="B28" t="s">
        <v>82</v>
      </c>
      <c r="C28" s="38">
        <v>0</v>
      </c>
    </row>
    <row r="29" spans="1:3" x14ac:dyDescent="0.25">
      <c r="A29">
        <v>350.2</v>
      </c>
      <c r="B29" t="s">
        <v>97</v>
      </c>
      <c r="C29" s="38">
        <v>1.43E-2</v>
      </c>
    </row>
    <row r="30" spans="1:3" x14ac:dyDescent="0.25">
      <c r="A30">
        <v>351</v>
      </c>
      <c r="B30" t="s">
        <v>98</v>
      </c>
      <c r="C30" s="38">
        <v>1.4999999999999999E-2</v>
      </c>
    </row>
    <row r="31" spans="1:3" x14ac:dyDescent="0.25">
      <c r="A31">
        <v>352</v>
      </c>
      <c r="B31" t="s">
        <v>99</v>
      </c>
      <c r="C31" s="38">
        <v>1.4999999999999999E-2</v>
      </c>
    </row>
    <row r="32" spans="1:3" x14ac:dyDescent="0.25">
      <c r="A32">
        <v>352.1</v>
      </c>
      <c r="B32" t="s">
        <v>100</v>
      </c>
      <c r="C32" s="38">
        <v>1.67E-2</v>
      </c>
    </row>
    <row r="33" spans="1:3" x14ac:dyDescent="0.25">
      <c r="A33">
        <v>352.2</v>
      </c>
      <c r="B33" t="s">
        <v>101</v>
      </c>
      <c r="C33" s="38">
        <v>1.7299999999999999E-2</v>
      </c>
    </row>
    <row r="34" spans="1:3" x14ac:dyDescent="0.25">
      <c r="A34">
        <v>352.3</v>
      </c>
      <c r="B34" t="s">
        <v>102</v>
      </c>
      <c r="C34" s="38">
        <v>1.5700000000000002E-2</v>
      </c>
    </row>
    <row r="35" spans="1:3" x14ac:dyDescent="0.25">
      <c r="A35">
        <v>353</v>
      </c>
      <c r="B35" t="s">
        <v>103</v>
      </c>
      <c r="C35" s="38">
        <v>2.06E-2</v>
      </c>
    </row>
    <row r="36" spans="1:3" x14ac:dyDescent="0.25">
      <c r="A36">
        <v>354</v>
      </c>
      <c r="B36" t="s">
        <v>104</v>
      </c>
      <c r="C36" s="38">
        <v>2.1499999999999998E-2</v>
      </c>
    </row>
    <row r="37" spans="1:3" x14ac:dyDescent="0.25">
      <c r="A37">
        <v>354.1</v>
      </c>
      <c r="B37" t="s">
        <v>105</v>
      </c>
      <c r="C37" s="38">
        <v>1.5100000000000001E-2</v>
      </c>
    </row>
    <row r="38" spans="1:3" x14ac:dyDescent="0.25">
      <c r="A38">
        <v>354.2</v>
      </c>
      <c r="B38" t="s">
        <v>106</v>
      </c>
      <c r="C38" s="38">
        <v>1.4800000000000001E-2</v>
      </c>
    </row>
    <row r="39" spans="1:3" x14ac:dyDescent="0.25">
      <c r="A39">
        <v>354.3</v>
      </c>
      <c r="B39" t="s">
        <v>107</v>
      </c>
      <c r="C39" s="38">
        <v>1.8600000000000002E-2</v>
      </c>
    </row>
    <row r="40" spans="1:3" x14ac:dyDescent="0.25">
      <c r="A40">
        <v>354.4</v>
      </c>
      <c r="B40" t="s">
        <v>108</v>
      </c>
      <c r="C40" s="38">
        <v>1.9299999999999998E-2</v>
      </c>
    </row>
    <row r="41" spans="1:3" x14ac:dyDescent="0.25">
      <c r="A41">
        <v>354.6</v>
      </c>
      <c r="B41" t="s">
        <v>109</v>
      </c>
      <c r="C41" s="38">
        <v>2.1899999999999999E-2</v>
      </c>
    </row>
    <row r="42" spans="1:3" x14ac:dyDescent="0.25">
      <c r="A42">
        <v>355</v>
      </c>
      <c r="B42" t="s">
        <v>110</v>
      </c>
      <c r="C42" s="38">
        <v>2.2700000000000001E-2</v>
      </c>
    </row>
    <row r="43" spans="1:3" x14ac:dyDescent="0.25">
      <c r="A43">
        <v>356</v>
      </c>
      <c r="B43" t="s">
        <v>111</v>
      </c>
      <c r="C43" s="38">
        <v>1.37E-2</v>
      </c>
    </row>
    <row r="44" spans="1:3" x14ac:dyDescent="0.25">
      <c r="A44">
        <v>357</v>
      </c>
      <c r="B44" t="s">
        <v>112</v>
      </c>
      <c r="C44" s="38">
        <v>2.1700000000000001E-2</v>
      </c>
    </row>
    <row r="45" spans="1:3" x14ac:dyDescent="0.25">
      <c r="A45">
        <v>360.11</v>
      </c>
      <c r="B45" t="s">
        <v>113</v>
      </c>
      <c r="C45" s="38">
        <v>0</v>
      </c>
    </row>
    <row r="46" spans="1:3" x14ac:dyDescent="0.25">
      <c r="A46">
        <v>360.12</v>
      </c>
      <c r="B46" t="s">
        <v>114</v>
      </c>
      <c r="C46" s="38">
        <v>0</v>
      </c>
    </row>
    <row r="47" spans="1:3" x14ac:dyDescent="0.25">
      <c r="A47">
        <v>360.2</v>
      </c>
      <c r="B47" t="s">
        <v>115</v>
      </c>
      <c r="C47" s="38">
        <v>0</v>
      </c>
    </row>
    <row r="48" spans="1:3" x14ac:dyDescent="0.25">
      <c r="A48">
        <v>361.11</v>
      </c>
      <c r="B48" t="s">
        <v>116</v>
      </c>
      <c r="C48" s="38">
        <v>3.7900000000000003E-2</v>
      </c>
    </row>
    <row r="49" spans="1:3" x14ac:dyDescent="0.25">
      <c r="A49">
        <v>361.12</v>
      </c>
      <c r="B49" t="s">
        <v>116</v>
      </c>
      <c r="C49" s="38">
        <v>4.3299999999999998E-2</v>
      </c>
    </row>
    <row r="50" spans="1:3" x14ac:dyDescent="0.25">
      <c r="A50">
        <v>361.2</v>
      </c>
      <c r="B50" t="s">
        <v>117</v>
      </c>
      <c r="C50" s="38">
        <v>1.77E-2</v>
      </c>
    </row>
    <row r="51" spans="1:3" x14ac:dyDescent="0.25">
      <c r="A51">
        <v>362.11</v>
      </c>
      <c r="B51" t="s">
        <v>118</v>
      </c>
      <c r="C51" s="38">
        <v>2.58E-2</v>
      </c>
    </row>
    <row r="52" spans="1:3" x14ac:dyDescent="0.25">
      <c r="A52">
        <v>362.12</v>
      </c>
      <c r="B52" t="s">
        <v>119</v>
      </c>
      <c r="C52" s="38">
        <v>2.4300000000000002E-2</v>
      </c>
    </row>
    <row r="53" spans="1:3" x14ac:dyDescent="0.25">
      <c r="A53">
        <v>362.2</v>
      </c>
      <c r="B53" t="s">
        <v>120</v>
      </c>
      <c r="C53" s="38">
        <v>0.01</v>
      </c>
    </row>
    <row r="54" spans="1:3" x14ac:dyDescent="0.25">
      <c r="A54">
        <v>363.11</v>
      </c>
      <c r="B54" t="s">
        <v>121</v>
      </c>
      <c r="C54" s="38">
        <v>1.3100000000000001E-2</v>
      </c>
    </row>
    <row r="55" spans="1:3" x14ac:dyDescent="0.25">
      <c r="A55">
        <v>363.12</v>
      </c>
      <c r="B55" t="s">
        <v>122</v>
      </c>
      <c r="C55" s="38">
        <v>6.7000000000000002E-3</v>
      </c>
    </row>
    <row r="56" spans="1:3" x14ac:dyDescent="0.25">
      <c r="A56">
        <v>363.21</v>
      </c>
      <c r="B56" t="s">
        <v>123</v>
      </c>
      <c r="C56" s="38">
        <v>4.6999999999999993E-3</v>
      </c>
    </row>
    <row r="57" spans="1:3" x14ac:dyDescent="0.25">
      <c r="A57">
        <v>363.22</v>
      </c>
      <c r="B57" t="s">
        <v>124</v>
      </c>
      <c r="C57" s="38">
        <v>3.0899999999999997E-2</v>
      </c>
    </row>
    <row r="58" spans="1:3" x14ac:dyDescent="0.25">
      <c r="A58">
        <v>363.31</v>
      </c>
      <c r="B58" t="s">
        <v>125</v>
      </c>
      <c r="C58" s="38">
        <v>0</v>
      </c>
    </row>
    <row r="59" spans="1:3" x14ac:dyDescent="0.25">
      <c r="A59">
        <v>363.32</v>
      </c>
      <c r="B59" t="s">
        <v>126</v>
      </c>
      <c r="C59" s="38">
        <v>7.5800000000000006E-2</v>
      </c>
    </row>
    <row r="60" spans="1:3" x14ac:dyDescent="0.25">
      <c r="A60">
        <v>363.41</v>
      </c>
      <c r="B60" t="s">
        <v>127</v>
      </c>
      <c r="C60" s="38">
        <v>3.9900000000000005E-2</v>
      </c>
    </row>
    <row r="61" spans="1:3" x14ac:dyDescent="0.25">
      <c r="A61">
        <v>363.42</v>
      </c>
      <c r="B61" t="s">
        <v>127</v>
      </c>
      <c r="C61" s="38">
        <v>1.2999999999999999E-3</v>
      </c>
    </row>
    <row r="62" spans="1:3" x14ac:dyDescent="0.25">
      <c r="A62">
        <v>363.5</v>
      </c>
      <c r="B62" t="s">
        <v>128</v>
      </c>
      <c r="C62" s="38">
        <v>2.6200000000000001E-2</v>
      </c>
    </row>
    <row r="63" spans="1:3" x14ac:dyDescent="0.25">
      <c r="A63">
        <v>363.6</v>
      </c>
      <c r="B63" t="s">
        <v>129</v>
      </c>
      <c r="C63" s="38">
        <v>2.3E-3</v>
      </c>
    </row>
    <row r="64" spans="1:3" x14ac:dyDescent="0.25">
      <c r="A64">
        <v>365.1</v>
      </c>
      <c r="B64" t="s">
        <v>82</v>
      </c>
      <c r="C64" s="38">
        <v>0</v>
      </c>
    </row>
    <row r="65" spans="1:3" x14ac:dyDescent="0.25">
      <c r="A65">
        <v>365.2</v>
      </c>
      <c r="B65" t="s">
        <v>130</v>
      </c>
      <c r="C65" s="38">
        <v>1.52E-2</v>
      </c>
    </row>
    <row r="66" spans="1:3" x14ac:dyDescent="0.25">
      <c r="A66">
        <v>366.3</v>
      </c>
      <c r="B66" t="s">
        <v>117</v>
      </c>
      <c r="C66" s="38">
        <v>1.7500000000000002E-2</v>
      </c>
    </row>
    <row r="67" spans="1:3" x14ac:dyDescent="0.25">
      <c r="A67">
        <v>367</v>
      </c>
      <c r="B67" t="s">
        <v>131</v>
      </c>
      <c r="C67" s="38">
        <v>1.8799999999999997E-2</v>
      </c>
    </row>
    <row r="68" spans="1:3" x14ac:dyDescent="0.25">
      <c r="A68">
        <v>367.21</v>
      </c>
      <c r="B68" t="s">
        <v>132</v>
      </c>
      <c r="C68" s="38">
        <v>1.72E-2</v>
      </c>
    </row>
    <row r="69" spans="1:3" x14ac:dyDescent="0.25">
      <c r="A69">
        <v>367.22</v>
      </c>
      <c r="B69" t="s">
        <v>133</v>
      </c>
      <c r="C69" s="38">
        <v>1.5900000000000001E-2</v>
      </c>
    </row>
    <row r="70" spans="1:3" x14ac:dyDescent="0.25">
      <c r="A70">
        <v>367.23</v>
      </c>
      <c r="B70" t="s">
        <v>133</v>
      </c>
      <c r="C70" s="38">
        <v>1.9400000000000001E-2</v>
      </c>
    </row>
    <row r="71" spans="1:3" x14ac:dyDescent="0.25">
      <c r="A71">
        <v>367.24</v>
      </c>
      <c r="B71" t="s">
        <v>134</v>
      </c>
      <c r="C71" s="38">
        <v>1.9400000000000001E-2</v>
      </c>
    </row>
    <row r="72" spans="1:3" x14ac:dyDescent="0.25">
      <c r="A72">
        <v>367.25</v>
      </c>
      <c r="B72" t="s">
        <v>135</v>
      </c>
      <c r="C72" s="38">
        <v>1.95E-2</v>
      </c>
    </row>
    <row r="73" spans="1:3" x14ac:dyDescent="0.25">
      <c r="A73">
        <v>367.26</v>
      </c>
      <c r="B73" t="s">
        <v>136</v>
      </c>
      <c r="C73" s="38">
        <v>1.95E-2</v>
      </c>
    </row>
    <row r="74" spans="1:3" x14ac:dyDescent="0.25">
      <c r="A74">
        <v>368</v>
      </c>
      <c r="B74" t="s">
        <v>137</v>
      </c>
      <c r="C74" s="38">
        <v>0</v>
      </c>
    </row>
    <row r="75" spans="1:3" x14ac:dyDescent="0.25">
      <c r="A75">
        <v>369</v>
      </c>
      <c r="B75" t="s">
        <v>138</v>
      </c>
      <c r="C75" s="38">
        <v>2.1299999999999999E-2</v>
      </c>
    </row>
    <row r="76" spans="1:3" x14ac:dyDescent="0.25">
      <c r="A76">
        <v>374.1</v>
      </c>
      <c r="B76" t="s">
        <v>82</v>
      </c>
      <c r="C76" s="38">
        <v>0</v>
      </c>
    </row>
    <row r="77" spans="1:3" x14ac:dyDescent="0.25">
      <c r="A77">
        <v>374.2</v>
      </c>
      <c r="B77" t="s">
        <v>130</v>
      </c>
      <c r="C77" s="38">
        <v>5.6000000000000008E-3</v>
      </c>
    </row>
    <row r="78" spans="1:3" x14ac:dyDescent="0.25">
      <c r="A78">
        <v>375</v>
      </c>
      <c r="B78" t="s">
        <v>116</v>
      </c>
      <c r="C78" s="38">
        <v>0</v>
      </c>
    </row>
    <row r="79" spans="1:3" x14ac:dyDescent="0.25">
      <c r="A79">
        <v>376.11</v>
      </c>
      <c r="B79" t="s">
        <v>139</v>
      </c>
      <c r="C79" s="38">
        <v>2.5399999999999999E-2</v>
      </c>
    </row>
    <row r="80" spans="1:3" x14ac:dyDescent="0.25">
      <c r="A80">
        <v>376.12</v>
      </c>
      <c r="B80" t="s">
        <v>140</v>
      </c>
      <c r="C80" s="38">
        <v>2.3199999999999998E-2</v>
      </c>
    </row>
    <row r="81" spans="1:3" x14ac:dyDescent="0.25">
      <c r="A81">
        <v>377</v>
      </c>
      <c r="B81" t="s">
        <v>104</v>
      </c>
      <c r="C81" s="38">
        <v>1.32E-2</v>
      </c>
    </row>
    <row r="82" spans="1:3" x14ac:dyDescent="0.25">
      <c r="A82">
        <v>378</v>
      </c>
      <c r="B82" t="s">
        <v>141</v>
      </c>
      <c r="C82" s="38">
        <v>2.18E-2</v>
      </c>
    </row>
    <row r="83" spans="1:3" x14ac:dyDescent="0.25">
      <c r="A83">
        <v>379</v>
      </c>
      <c r="B83" t="s">
        <v>142</v>
      </c>
      <c r="C83" s="38">
        <v>2.12E-2</v>
      </c>
    </row>
    <row r="84" spans="1:3" x14ac:dyDescent="0.25">
      <c r="A84">
        <v>380</v>
      </c>
      <c r="B84" t="s">
        <v>143</v>
      </c>
      <c r="C84" s="38">
        <v>2.87E-2</v>
      </c>
    </row>
    <row r="85" spans="1:3" x14ac:dyDescent="0.25">
      <c r="A85">
        <v>381</v>
      </c>
      <c r="B85" t="s">
        <v>144</v>
      </c>
      <c r="C85" s="38">
        <v>2.23E-2</v>
      </c>
    </row>
    <row r="86" spans="1:3" x14ac:dyDescent="0.25">
      <c r="A86">
        <v>381.1</v>
      </c>
      <c r="B86" t="s">
        <v>145</v>
      </c>
      <c r="C86" s="38">
        <v>2.8900000000000002E-2</v>
      </c>
    </row>
    <row r="87" spans="1:3" x14ac:dyDescent="0.25">
      <c r="A87">
        <v>381.2</v>
      </c>
      <c r="B87" t="s">
        <v>146</v>
      </c>
      <c r="C87" s="38">
        <v>5.8499999999999996E-2</v>
      </c>
    </row>
    <row r="88" spans="1:3" x14ac:dyDescent="0.25">
      <c r="A88">
        <v>382</v>
      </c>
      <c r="B88" t="s">
        <v>147</v>
      </c>
      <c r="C88" s="38">
        <v>4.8399999999999999E-2</v>
      </c>
    </row>
    <row r="89" spans="1:3" x14ac:dyDescent="0.25">
      <c r="A89">
        <v>382.1</v>
      </c>
      <c r="B89" t="s">
        <v>148</v>
      </c>
      <c r="C89" s="38">
        <v>8.6099999999999996E-2</v>
      </c>
    </row>
    <row r="90" spans="1:3" x14ac:dyDescent="0.25">
      <c r="A90">
        <v>382.2</v>
      </c>
      <c r="B90" t="s">
        <v>149</v>
      </c>
      <c r="C90" s="38">
        <v>3.9E-2</v>
      </c>
    </row>
    <row r="91" spans="1:3" x14ac:dyDescent="0.25">
      <c r="A91">
        <v>383</v>
      </c>
      <c r="B91" t="s">
        <v>150</v>
      </c>
      <c r="C91" s="38">
        <v>2.92E-2</v>
      </c>
    </row>
    <row r="92" spans="1:3" x14ac:dyDescent="0.25">
      <c r="A92">
        <v>386</v>
      </c>
      <c r="B92" t="s">
        <v>151</v>
      </c>
    </row>
    <row r="93" spans="1:3" x14ac:dyDescent="0.25">
      <c r="A93">
        <v>386.1</v>
      </c>
      <c r="B93" t="s">
        <v>152</v>
      </c>
    </row>
    <row r="94" spans="1:3" x14ac:dyDescent="0.25">
      <c r="A94">
        <v>387.1</v>
      </c>
      <c r="B94" t="s">
        <v>153</v>
      </c>
      <c r="C94" s="38">
        <v>8.199999999999999E-3</v>
      </c>
    </row>
    <row r="95" spans="1:3" x14ac:dyDescent="0.25">
      <c r="A95">
        <v>387.2</v>
      </c>
      <c r="B95" t="s">
        <v>154</v>
      </c>
      <c r="C95" s="38">
        <v>0</v>
      </c>
    </row>
    <row r="96" spans="1:3" x14ac:dyDescent="0.25">
      <c r="A96">
        <v>387.3</v>
      </c>
      <c r="B96" t="s">
        <v>155</v>
      </c>
      <c r="C96" s="38">
        <v>0</v>
      </c>
    </row>
    <row r="97" spans="1:3" x14ac:dyDescent="0.25">
      <c r="A97">
        <v>389</v>
      </c>
      <c r="B97" t="s">
        <v>82</v>
      </c>
      <c r="C97" s="38">
        <v>0</v>
      </c>
    </row>
    <row r="98" spans="1:3" x14ac:dyDescent="0.25">
      <c r="A98">
        <v>390</v>
      </c>
      <c r="B98" t="s">
        <v>116</v>
      </c>
      <c r="C98" s="38">
        <v>2.2700000000000001E-2</v>
      </c>
    </row>
    <row r="99" spans="1:3" x14ac:dyDescent="0.25">
      <c r="A99">
        <v>390.1</v>
      </c>
      <c r="B99" t="s">
        <v>156</v>
      </c>
      <c r="C99" s="38">
        <v>2.1499999999999998E-2</v>
      </c>
    </row>
    <row r="100" spans="1:3" x14ac:dyDescent="0.25">
      <c r="A100">
        <v>391.1</v>
      </c>
      <c r="B100" t="s">
        <v>157</v>
      </c>
      <c r="C100" s="38">
        <v>0.05</v>
      </c>
    </row>
    <row r="101" spans="1:3" x14ac:dyDescent="0.25">
      <c r="A101">
        <v>391.2</v>
      </c>
      <c r="B101" t="s">
        <v>158</v>
      </c>
      <c r="C101" s="38">
        <v>0.2</v>
      </c>
    </row>
    <row r="102" spans="1:3" x14ac:dyDescent="0.25">
      <c r="A102">
        <v>392</v>
      </c>
      <c r="B102" t="s">
        <v>159</v>
      </c>
      <c r="C102" s="38">
        <v>6.8600000000000008E-2</v>
      </c>
    </row>
    <row r="103" spans="1:3" x14ac:dyDescent="0.25">
      <c r="A103">
        <v>393</v>
      </c>
      <c r="B103" t="s">
        <v>160</v>
      </c>
      <c r="C103" s="38">
        <v>0</v>
      </c>
    </row>
    <row r="104" spans="1:3" x14ac:dyDescent="0.25">
      <c r="A104">
        <v>394</v>
      </c>
      <c r="B104" t="s">
        <v>161</v>
      </c>
      <c r="C104" s="38">
        <v>0.04</v>
      </c>
    </row>
    <row r="105" spans="1:3" x14ac:dyDescent="0.25">
      <c r="A105">
        <v>395</v>
      </c>
      <c r="B105" t="s">
        <v>162</v>
      </c>
      <c r="C105" s="38">
        <v>0.05</v>
      </c>
    </row>
    <row r="106" spans="1:3" x14ac:dyDescent="0.25">
      <c r="A106">
        <v>396</v>
      </c>
      <c r="B106" t="s">
        <v>163</v>
      </c>
      <c r="C106" s="38">
        <v>3.4000000000000002E-2</v>
      </c>
    </row>
    <row r="107" spans="1:3" x14ac:dyDescent="0.25">
      <c r="A107">
        <v>397</v>
      </c>
      <c r="B107" t="s">
        <v>164</v>
      </c>
      <c r="C107" s="38">
        <v>6.6699999999999995E-2</v>
      </c>
    </row>
    <row r="108" spans="1:3" x14ac:dyDescent="0.25">
      <c r="A108">
        <v>397.1</v>
      </c>
      <c r="B108" t="s">
        <v>165</v>
      </c>
      <c r="C108" s="38">
        <v>0.1</v>
      </c>
    </row>
    <row r="109" spans="1:3" x14ac:dyDescent="0.25">
      <c r="A109">
        <v>397.2</v>
      </c>
      <c r="B109" t="s">
        <v>166</v>
      </c>
      <c r="C109" s="38">
        <v>6.6699999999999995E-2</v>
      </c>
    </row>
    <row r="110" spans="1:3" x14ac:dyDescent="0.25">
      <c r="A110">
        <v>397.3</v>
      </c>
      <c r="B110" t="s">
        <v>167</v>
      </c>
      <c r="C110" s="38">
        <v>6.6699999999999995E-2</v>
      </c>
    </row>
    <row r="111" spans="1:3" x14ac:dyDescent="0.25">
      <c r="A111">
        <v>397.4</v>
      </c>
      <c r="B111" t="s">
        <v>168</v>
      </c>
      <c r="C111" s="38">
        <v>6.6699999999999995E-2</v>
      </c>
    </row>
    <row r="112" spans="1:3" x14ac:dyDescent="0.25">
      <c r="A112">
        <v>397.5</v>
      </c>
      <c r="B112" t="s">
        <v>169</v>
      </c>
      <c r="C112" s="38">
        <v>0.1</v>
      </c>
    </row>
    <row r="113" spans="1:3" x14ac:dyDescent="0.25">
      <c r="A113">
        <v>398</v>
      </c>
      <c r="B113" t="s">
        <v>170</v>
      </c>
      <c r="C113" s="38">
        <v>0</v>
      </c>
    </row>
    <row r="114" spans="1:3" x14ac:dyDescent="0.25">
      <c r="A114">
        <v>398.1</v>
      </c>
      <c r="B114" t="s">
        <v>171</v>
      </c>
      <c r="C114" s="38">
        <v>6.6699999999999995E-2</v>
      </c>
    </row>
    <row r="115" spans="1:3" x14ac:dyDescent="0.25">
      <c r="A115">
        <v>398.2</v>
      </c>
      <c r="B115" t="s">
        <v>172</v>
      </c>
      <c r="C115" s="38">
        <v>6.6699999999999995E-2</v>
      </c>
    </row>
    <row r="116" spans="1:3" x14ac:dyDescent="0.25">
      <c r="A116">
        <v>398.3</v>
      </c>
      <c r="B116" t="s">
        <v>173</v>
      </c>
      <c r="C116" s="38">
        <v>0</v>
      </c>
    </row>
    <row r="117" spans="1:3" x14ac:dyDescent="0.25">
      <c r="A117">
        <v>398.4</v>
      </c>
      <c r="B117" t="s">
        <v>174</v>
      </c>
      <c r="C117" s="38">
        <v>0</v>
      </c>
    </row>
    <row r="118" spans="1:3" x14ac:dyDescent="0.25">
      <c r="A118">
        <v>398.5</v>
      </c>
      <c r="B118" t="s">
        <v>175</v>
      </c>
      <c r="C118" s="3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3" sqref="C3:D28"/>
    </sheetView>
  </sheetViews>
  <sheetFormatPr defaultRowHeight="15" x14ac:dyDescent="0.25"/>
  <cols>
    <col min="1" max="1" width="4.7109375" customWidth="1"/>
    <col min="2" max="2" width="40.7109375" bestFit="1" customWidth="1"/>
    <col min="3" max="4" width="14.7109375" customWidth="1"/>
  </cols>
  <sheetData>
    <row r="1" spans="1:4" x14ac:dyDescent="0.25">
      <c r="A1" s="17" t="s">
        <v>46</v>
      </c>
      <c r="B1" s="18"/>
      <c r="C1" s="19" t="s">
        <v>47</v>
      </c>
      <c r="D1" s="19" t="s">
        <v>48</v>
      </c>
    </row>
    <row r="2" spans="1:4" x14ac:dyDescent="0.25">
      <c r="A2" s="20"/>
      <c r="B2" s="21"/>
      <c r="C2" s="22"/>
      <c r="D2" s="23"/>
    </row>
    <row r="3" spans="1:4" x14ac:dyDescent="0.25">
      <c r="A3" s="20"/>
      <c r="B3" s="24" t="s">
        <v>49</v>
      </c>
      <c r="C3" s="25">
        <v>0.88839999999999997</v>
      </c>
      <c r="D3" s="25">
        <v>0.11160000000000003</v>
      </c>
    </row>
    <row r="4" spans="1:4" x14ac:dyDescent="0.25">
      <c r="A4" s="20"/>
      <c r="B4" s="24" t="s">
        <v>50</v>
      </c>
      <c r="C4" s="25">
        <v>0.88729999999999998</v>
      </c>
      <c r="D4" s="25">
        <v>0.11270000000000002</v>
      </c>
    </row>
    <row r="5" spans="1:4" x14ac:dyDescent="0.25">
      <c r="A5" s="20"/>
      <c r="B5" s="24" t="s">
        <v>51</v>
      </c>
      <c r="C5" s="25">
        <v>0.89880000000000004</v>
      </c>
      <c r="D5" s="25">
        <v>0.10119999999999996</v>
      </c>
    </row>
    <row r="6" spans="1:4" x14ac:dyDescent="0.25">
      <c r="A6" s="20"/>
      <c r="B6" s="24" t="s">
        <v>52</v>
      </c>
      <c r="C6" s="25">
        <v>0.91610000000000003</v>
      </c>
      <c r="D6" s="25">
        <v>8.3899999999999975E-2</v>
      </c>
    </row>
    <row r="7" spans="1:4" x14ac:dyDescent="0.25">
      <c r="A7" s="20"/>
      <c r="B7" s="24" t="s">
        <v>53</v>
      </c>
      <c r="C7" s="25">
        <v>0.74850000000000005</v>
      </c>
      <c r="D7" s="25">
        <v>0.25149999999999995</v>
      </c>
    </row>
    <row r="8" spans="1:4" x14ac:dyDescent="0.25">
      <c r="A8" s="20"/>
      <c r="B8" s="24" t="s">
        <v>54</v>
      </c>
      <c r="C8" s="25">
        <v>0.88790000000000002</v>
      </c>
      <c r="D8" s="25">
        <v>0.11209999999999998</v>
      </c>
    </row>
    <row r="9" spans="1:4" x14ac:dyDescent="0.25">
      <c r="A9" s="20"/>
      <c r="B9" s="24" t="s">
        <v>55</v>
      </c>
      <c r="C9" s="25">
        <v>0.89580000000000004</v>
      </c>
      <c r="D9" s="25">
        <v>0.10419999999999996</v>
      </c>
    </row>
    <row r="10" spans="1:4" x14ac:dyDescent="0.25">
      <c r="A10" s="20"/>
      <c r="B10" s="24" t="s">
        <v>56</v>
      </c>
      <c r="C10" s="25">
        <v>0.9012</v>
      </c>
      <c r="D10" s="25">
        <v>9.8799999999999999E-2</v>
      </c>
    </row>
    <row r="11" spans="1:4" x14ac:dyDescent="0.25">
      <c r="A11" s="20"/>
      <c r="B11" s="24" t="s">
        <v>57</v>
      </c>
      <c r="C11" s="25">
        <v>0.91639999999999999</v>
      </c>
      <c r="D11" s="25">
        <v>8.3600000000000008E-2</v>
      </c>
    </row>
    <row r="12" spans="1:4" x14ac:dyDescent="0.25">
      <c r="A12" s="20"/>
      <c r="B12" s="24" t="s">
        <v>58</v>
      </c>
      <c r="C12" s="25">
        <v>0.90880000000000005</v>
      </c>
      <c r="D12" s="25">
        <v>9.1199999999999948E-2</v>
      </c>
    </row>
    <row r="13" spans="1:4" x14ac:dyDescent="0.25">
      <c r="A13" s="20"/>
      <c r="B13" s="24" t="s">
        <v>59</v>
      </c>
      <c r="C13" s="25">
        <v>0.84709999999999996</v>
      </c>
      <c r="D13" s="25">
        <v>0.15290000000000004</v>
      </c>
    </row>
    <row r="14" spans="1:4" x14ac:dyDescent="0.25">
      <c r="A14" s="20"/>
      <c r="B14" s="24" t="s">
        <v>60</v>
      </c>
      <c r="C14" s="26">
        <v>0.87770000000000004</v>
      </c>
      <c r="D14" s="26">
        <v>0.12229999999999996</v>
      </c>
    </row>
    <row r="15" spans="1:4" x14ac:dyDescent="0.25">
      <c r="A15" s="20"/>
      <c r="B15" s="24" t="s">
        <v>61</v>
      </c>
      <c r="C15" s="26">
        <v>0.84989999999999999</v>
      </c>
      <c r="D15" s="26">
        <v>0.15010000000000001</v>
      </c>
    </row>
    <row r="16" spans="1:4" x14ac:dyDescent="0.25">
      <c r="A16" s="20"/>
      <c r="B16" s="24" t="s">
        <v>62</v>
      </c>
      <c r="C16" s="27">
        <v>0.89242410462823729</v>
      </c>
      <c r="D16" s="26">
        <v>0.10757589537176274</v>
      </c>
    </row>
    <row r="17" spans="1:4" x14ac:dyDescent="0.25">
      <c r="A17" s="20"/>
      <c r="B17" s="24" t="s">
        <v>63</v>
      </c>
      <c r="C17" s="27">
        <v>0.86973999999999996</v>
      </c>
      <c r="D17" s="26">
        <v>0.13026000000000004</v>
      </c>
    </row>
    <row r="18" spans="1:4" x14ac:dyDescent="0.25">
      <c r="A18" s="20"/>
      <c r="B18" s="28" t="s">
        <v>64</v>
      </c>
      <c r="C18" s="27">
        <v>0.88792000000000004</v>
      </c>
      <c r="D18" s="26">
        <v>0.11207999999999996</v>
      </c>
    </row>
    <row r="19" spans="1:4" x14ac:dyDescent="0.25">
      <c r="A19" s="20"/>
      <c r="B19" s="21" t="s">
        <v>65</v>
      </c>
      <c r="C19" s="26">
        <v>0.7</v>
      </c>
      <c r="D19" s="26">
        <v>0.30000000000000004</v>
      </c>
    </row>
    <row r="20" spans="1:4" x14ac:dyDescent="0.25">
      <c r="A20" s="20"/>
      <c r="B20" s="21" t="s">
        <v>66</v>
      </c>
      <c r="C20" s="26">
        <v>0.87234042553191493</v>
      </c>
      <c r="D20" s="25">
        <v>0.12765957446808507</v>
      </c>
    </row>
    <row r="21" spans="1:4" x14ac:dyDescent="0.25">
      <c r="A21" s="20"/>
      <c r="B21" s="24" t="s">
        <v>67</v>
      </c>
      <c r="C21" s="26">
        <v>0</v>
      </c>
      <c r="D21" s="25">
        <v>1</v>
      </c>
    </row>
    <row r="22" spans="1:4" x14ac:dyDescent="0.25">
      <c r="A22" s="20"/>
      <c r="B22" s="24" t="s">
        <v>68</v>
      </c>
      <c r="C22" s="26">
        <v>1</v>
      </c>
      <c r="D22" s="25">
        <v>0</v>
      </c>
    </row>
    <row r="23" spans="1:4" x14ac:dyDescent="0.25">
      <c r="A23" s="20"/>
      <c r="B23" s="21" t="s">
        <v>69</v>
      </c>
      <c r="C23" s="25">
        <v>0.88419999999999999</v>
      </c>
      <c r="D23" s="25">
        <v>0.11580000000000001</v>
      </c>
    </row>
    <row r="24" spans="1:4" x14ac:dyDescent="0.25">
      <c r="A24" s="20"/>
      <c r="B24" s="21" t="s">
        <v>70</v>
      </c>
      <c r="C24" s="25">
        <v>0.98860000000000003</v>
      </c>
      <c r="D24" s="25">
        <v>1.2E-2</v>
      </c>
    </row>
    <row r="25" spans="1:4" x14ac:dyDescent="0.25">
      <c r="A25" s="29"/>
      <c r="B25" s="30" t="s">
        <v>71</v>
      </c>
      <c r="C25" s="27">
        <v>0.88707393132221091</v>
      </c>
      <c r="D25" s="27">
        <v>0.11292606867778904</v>
      </c>
    </row>
    <row r="26" spans="1:4" x14ac:dyDescent="0.25">
      <c r="A26" s="29"/>
      <c r="B26" s="30" t="s">
        <v>72</v>
      </c>
      <c r="C26" s="25">
        <v>0.87988297503264945</v>
      </c>
      <c r="D26" s="27">
        <v>0.12011702496735058</v>
      </c>
    </row>
    <row r="27" spans="1:4" x14ac:dyDescent="0.25">
      <c r="A27" s="31"/>
      <c r="B27" s="31" t="s">
        <v>73</v>
      </c>
      <c r="C27" s="32">
        <v>0.8736527232725414</v>
      </c>
      <c r="D27" s="32">
        <v>0.1263472767274586</v>
      </c>
    </row>
    <row r="28" spans="1:4" x14ac:dyDescent="0.25">
      <c r="A28" s="31"/>
      <c r="B28" s="31" t="s">
        <v>74</v>
      </c>
      <c r="C28" s="32">
        <v>0.93478300000000003</v>
      </c>
      <c r="D28" s="32">
        <v>6.5216999999999997E-2</v>
      </c>
    </row>
    <row r="29" spans="1:4" x14ac:dyDescent="0.25">
      <c r="A29" s="31"/>
      <c r="B29" s="31"/>
      <c r="C29" s="33"/>
      <c r="D29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8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A3E5B80-C996-449E-AEEF-BEE161F8774B}"/>
</file>

<file path=customXml/itemProps2.xml><?xml version="1.0" encoding="utf-8"?>
<ds:datastoreItem xmlns:ds="http://schemas.openxmlformats.org/officeDocument/2006/customXml" ds:itemID="{9C2D79B1-CA38-428E-8DAF-2C195C576073}"/>
</file>

<file path=customXml/itemProps3.xml><?xml version="1.0" encoding="utf-8"?>
<ds:datastoreItem xmlns:ds="http://schemas.openxmlformats.org/officeDocument/2006/customXml" ds:itemID="{FD5145CA-83E0-49FD-9795-F64B99BC9411}"/>
</file>

<file path=customXml/itemProps4.xml><?xml version="1.0" encoding="utf-8"?>
<ds:datastoreItem xmlns:ds="http://schemas.openxmlformats.org/officeDocument/2006/customXml" ds:itemID="{311830B2-DBBE-4206-AEA1-0E734EAF529C}"/>
</file>

<file path=customXml/itemProps5.xml><?xml version="1.0" encoding="utf-8"?>
<ds:datastoreItem xmlns:ds="http://schemas.openxmlformats.org/officeDocument/2006/customXml" ds:itemID="{BA8F956C-4772-44BE-B449-563D92066F09}"/>
</file>

<file path=customXml/itemProps6.xml><?xml version="1.0" encoding="utf-8"?>
<ds:datastoreItem xmlns:ds="http://schemas.openxmlformats.org/officeDocument/2006/customXml" ds:itemID="{E3815706-8223-4A30-BFC4-A698F8BC6796}"/>
</file>

<file path=customXml/itemProps7.xml><?xml version="1.0" encoding="utf-8"?>
<ds:datastoreItem xmlns:ds="http://schemas.openxmlformats.org/officeDocument/2006/customXml" ds:itemID="{E199AC2D-A7A0-47B1-BF98-1E48480B7B64}"/>
</file>

<file path=customXml/itemProps8.xml><?xml version="1.0" encoding="utf-8"?>
<ds:datastoreItem xmlns:ds="http://schemas.openxmlformats.org/officeDocument/2006/customXml" ds:itemID="{44092850-7E04-47B4-B480-8F257AAA4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Projects</vt:lpstr>
      <vt:lpstr>Dep Rates</vt:lpstr>
      <vt:lpstr>Factors</vt:lpstr>
      <vt:lpstr>Projects!Print_Area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Reynoldson, Lindsey R.</dc:creator>
  <cp:lastModifiedBy>McVay, Kevin</cp:lastModifiedBy>
  <cp:lastPrinted>2018-11-06T01:13:30Z</cp:lastPrinted>
  <dcterms:created xsi:type="dcterms:W3CDTF">2018-11-06T00:24:51Z</dcterms:created>
  <dcterms:modified xsi:type="dcterms:W3CDTF">2019-03-12T00:11:07Z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