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PA&amp;D\CASES\WA PCORC 2021\Orders\"/>
    </mc:Choice>
  </mc:AlternateContent>
  <xr:revisionPtr revIDLastSave="0" documentId="13_ncr:1_{9FC13216-3531-42E7-9A6A-75B7956FE1F1}" xr6:coauthVersionLast="47" xr6:coauthVersionMax="47" xr10:uidLastSave="{00000000-0000-0000-0000-000000000000}"/>
  <bookViews>
    <workbookView xWindow="-120" yWindow="-120" windowWidth="29040" windowHeight="15990" xr2:uid="{D0001F56-E9CE-47FE-8950-C57960730E53}"/>
  </bookViews>
  <sheets>
    <sheet name="Exhibit No.__(RMM-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[2]Inputs!#REF!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_xlnm.Print_Area" localSheetId="0">'Exhibit No.__(RMM-1)'!$A$1:$S$49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hidden="1">'[2]DSM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44" i="1"/>
  <c r="N48" i="1" s="1"/>
  <c r="H44" i="1"/>
  <c r="H48" i="1" s="1"/>
  <c r="N42" i="1"/>
  <c r="L42" i="1"/>
  <c r="L44" i="1" s="1"/>
  <c r="L48" i="1" s="1"/>
  <c r="J42" i="1"/>
  <c r="H42" i="1"/>
  <c r="P39" i="1"/>
  <c r="Q39" i="1" s="1"/>
  <c r="P38" i="1"/>
  <c r="P42" i="1" s="1"/>
  <c r="P37" i="1"/>
  <c r="Q37" i="1" s="1"/>
  <c r="N34" i="1"/>
  <c r="L34" i="1"/>
  <c r="J34" i="1"/>
  <c r="J44" i="1" s="1"/>
  <c r="J48" i="1" s="1"/>
  <c r="H34" i="1"/>
  <c r="P31" i="1"/>
  <c r="Q31" i="1" s="1"/>
  <c r="P30" i="1"/>
  <c r="Q30" i="1" s="1"/>
  <c r="P29" i="1"/>
  <c r="Q29" i="1" s="1"/>
  <c r="P28" i="1"/>
  <c r="Q28" i="1" s="1"/>
  <c r="Q27" i="1"/>
  <c r="P27" i="1"/>
  <c r="P26" i="1"/>
  <c r="Q26" i="1" s="1"/>
  <c r="Q25" i="1" s="1"/>
  <c r="P25" i="1"/>
  <c r="P34" i="1" s="1"/>
  <c r="Q34" i="1" s="1"/>
  <c r="B25" i="1"/>
  <c r="P24" i="1"/>
  <c r="Q24" i="1" s="1"/>
  <c r="B24" i="1"/>
  <c r="P21" i="1"/>
  <c r="Q21" i="1" s="1"/>
  <c r="N21" i="1"/>
  <c r="L21" i="1"/>
  <c r="J21" i="1"/>
  <c r="H21" i="1"/>
  <c r="B21" i="1"/>
  <c r="P18" i="1"/>
  <c r="Q18" i="1" s="1"/>
  <c r="P44" i="1" l="1"/>
  <c r="Q42" i="1"/>
  <c r="B27" i="1"/>
  <c r="Q38" i="1"/>
  <c r="B26" i="1"/>
  <c r="B28" i="1" s="1"/>
  <c r="B29" i="1" l="1"/>
  <c r="P48" i="1"/>
  <c r="Q48" i="1" s="1"/>
  <c r="Q44" i="1"/>
  <c r="B30" i="1" l="1"/>
  <c r="B31" i="1" l="1"/>
  <c r="B34" i="1" l="1"/>
  <c r="B37" i="1" l="1"/>
  <c r="B38" i="1" s="1"/>
  <c r="B39" i="1" l="1"/>
  <c r="B42" i="1" s="1"/>
  <c r="B44" i="1" s="1"/>
  <c r="B46" i="1" s="1"/>
  <c r="B48" i="1" s="1"/>
</calcChain>
</file>

<file path=xl/sharedStrings.xml><?xml version="1.0" encoding="utf-8"?>
<sst xmlns="http://schemas.openxmlformats.org/spreadsheetml/2006/main" count="83" uniqueCount="59">
  <si>
    <t xml:space="preserve"> </t>
  </si>
  <si>
    <t>TABLE A. PRESENT AND PROPOSED RATES</t>
  </si>
  <si>
    <t>PACIFICORP</t>
  </si>
  <si>
    <t>ESTIMATED EFFECT OF PROPOSED RATE CHANGE</t>
  </si>
  <si>
    <t>ON REVENUES FROM ELECTRIC SALES TO ULTIMATE CONSUMERS</t>
  </si>
  <si>
    <t>IN WASHINGTON</t>
  </si>
  <si>
    <t>12 MONTHS ENDED JUNE 2019</t>
  </si>
  <si>
    <t>Present</t>
  </si>
  <si>
    <t>Curr.</t>
  </si>
  <si>
    <t>Prop.</t>
  </si>
  <si>
    <t>Base</t>
  </si>
  <si>
    <t>Proposed Base</t>
  </si>
  <si>
    <t>Line</t>
  </si>
  <si>
    <t>Sch.</t>
  </si>
  <si>
    <t>Avg.</t>
  </si>
  <si>
    <t>Revenues</t>
  </si>
  <si>
    <t>Increase</t>
  </si>
  <si>
    <t>No.</t>
  </si>
  <si>
    <t>Description</t>
  </si>
  <si>
    <t>Cust.</t>
  </si>
  <si>
    <t>MWH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</si>
  <si>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</si>
  <si>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</si>
  <si>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</si>
  <si>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</si>
  <si>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</si>
  <si>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</si>
  <si>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</si>
  <si>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</si>
  <si>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</si>
  <si>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</si>
  <si>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</si>
  <si>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(8)/(6)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</si>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</sst>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0.00000000000000%"/>
  </numFmts>
  <fonts count="14">
    <font>
      <sz val="12"/>
      <color theme="1"/>
      <name val="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</cellStyleXfs>
  <cellXfs count="70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quotePrefix="1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/>
    <xf numFmtId="0" fontId="5" fillId="0" borderId="0" xfId="3" quotePrefix="1" applyFont="1"/>
    <xf numFmtId="0" fontId="5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4" fillId="0" borderId="0" xfId="3" applyFont="1" applyAlignment="1">
      <alignment horizontal="center"/>
    </xf>
    <xf numFmtId="0" fontId="1" fillId="0" borderId="0" xfId="3" quotePrefix="1" applyAlignment="1">
      <alignment horizontal="center"/>
    </xf>
    <xf numFmtId="0" fontId="1" fillId="0" borderId="1" xfId="3" applyBorder="1" applyAlignment="1">
      <alignment horizontal="centerContinuous"/>
    </xf>
    <xf numFmtId="5" fontId="1" fillId="0" borderId="0" xfId="4" applyNumberFormat="1" applyAlignment="1">
      <alignment horizontal="center"/>
    </xf>
    <xf numFmtId="0" fontId="1" fillId="0" borderId="2" xfId="3" quotePrefix="1" applyBorder="1" applyAlignment="1">
      <alignment horizontal="centerContinuous"/>
    </xf>
    <xf numFmtId="0" fontId="1" fillId="0" borderId="3" xfId="3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1" fillId="0" borderId="1" xfId="3" applyBorder="1" applyAlignment="1">
      <alignment horizontal="center"/>
    </xf>
    <xf numFmtId="6" fontId="1" fillId="0" borderId="3" xfId="3" quotePrefix="1" applyNumberFormat="1" applyBorder="1" applyAlignment="1">
      <alignment horizontal="center"/>
    </xf>
    <xf numFmtId="5" fontId="1" fillId="0" borderId="1" xfId="4" quotePrefix="1" applyNumberFormat="1" applyBorder="1" applyAlignment="1">
      <alignment horizontal="center"/>
    </xf>
    <xf numFmtId="6" fontId="1" fillId="0" borderId="0" xfId="3" quotePrefix="1" applyNumberFormat="1" applyAlignment="1">
      <alignment horizontal="center"/>
    </xf>
    <xf numFmtId="0" fontId="1" fillId="0" borderId="1" xfId="3" quotePrefix="1" applyBorder="1" applyAlignment="1">
      <alignment horizontal="center"/>
    </xf>
    <xf numFmtId="0" fontId="1" fillId="0" borderId="0" xfId="3" quotePrefix="1"/>
    <xf numFmtId="0" fontId="7" fillId="0" borderId="0" xfId="3" applyFont="1"/>
    <xf numFmtId="0" fontId="4" fillId="0" borderId="0" xfId="3" quotePrefix="1" applyFont="1" applyAlignment="1">
      <alignment horizontal="center"/>
    </xf>
    <xf numFmtId="37" fontId="1" fillId="0" borderId="0" xfId="3" applyNumberFormat="1"/>
    <xf numFmtId="5" fontId="4" fillId="0" borderId="0" xfId="3" applyNumberFormat="1" applyFont="1" applyProtection="1">
      <protection locked="0"/>
    </xf>
    <xf numFmtId="5" fontId="4" fillId="0" borderId="0" xfId="2" applyNumberFormat="1" applyFont="1" applyFill="1" applyProtection="1">
      <protection locked="0"/>
    </xf>
    <xf numFmtId="10" fontId="4" fillId="0" borderId="0" xfId="2" applyNumberFormat="1" applyFont="1" applyFill="1" applyProtection="1">
      <protection locked="0"/>
    </xf>
    <xf numFmtId="10" fontId="4" fillId="0" borderId="0" xfId="2" applyNumberFormat="1" applyFont="1" applyFill="1" applyBorder="1" applyProtection="1">
      <protection locked="0"/>
    </xf>
    <xf numFmtId="2" fontId="1" fillId="0" borderId="0" xfId="3" applyNumberFormat="1"/>
    <xf numFmtId="0" fontId="1" fillId="0" borderId="3" xfId="3" applyBorder="1"/>
    <xf numFmtId="5" fontId="1" fillId="0" borderId="3" xfId="3" applyNumberFormat="1" applyBorder="1"/>
    <xf numFmtId="5" fontId="1" fillId="0" borderId="0" xfId="3" applyNumberFormat="1"/>
    <xf numFmtId="10" fontId="1" fillId="0" borderId="1" xfId="2" applyNumberFormat="1" applyFont="1" applyFill="1" applyBorder="1"/>
    <xf numFmtId="10" fontId="1" fillId="0" borderId="0" xfId="3" applyNumberFormat="1"/>
    <xf numFmtId="0" fontId="9" fillId="0" borderId="0" xfId="5" applyAlignment="1">
      <alignment horizontal="center"/>
    </xf>
    <xf numFmtId="164" fontId="1" fillId="0" borderId="0" xfId="2" applyNumberFormat="1" applyFont="1" applyFill="1"/>
    <xf numFmtId="0" fontId="9" fillId="0" borderId="0" xfId="5"/>
    <xf numFmtId="10" fontId="1" fillId="0" borderId="1" xfId="3" applyNumberFormat="1" applyBorder="1"/>
    <xf numFmtId="5" fontId="1" fillId="0" borderId="1" xfId="3" applyNumberFormat="1" applyBorder="1"/>
    <xf numFmtId="37" fontId="1" fillId="0" borderId="3" xfId="3" applyNumberFormat="1" applyBorder="1"/>
    <xf numFmtId="5" fontId="4" fillId="0" borderId="0" xfId="2" applyNumberFormat="1" applyFont="1" applyFill="1" applyBorder="1" applyProtection="1">
      <protection locked="0"/>
    </xf>
    <xf numFmtId="10" fontId="4" fillId="0" borderId="1" xfId="2" applyNumberFormat="1" applyFont="1" applyFill="1" applyBorder="1" applyProtection="1">
      <protection locked="0"/>
    </xf>
    <xf numFmtId="0" fontId="10" fillId="0" borderId="0" xfId="3" applyFont="1"/>
    <xf numFmtId="37" fontId="1" fillId="0" borderId="4" xfId="3" applyNumberFormat="1" applyBorder="1"/>
    <xf numFmtId="5" fontId="1" fillId="0" borderId="4" xfId="3" applyNumberFormat="1" applyBorder="1"/>
    <xf numFmtId="10" fontId="4" fillId="0" borderId="4" xfId="2" applyNumberFormat="1" applyFont="1" applyFill="1" applyBorder="1" applyProtection="1">
      <protection locked="0"/>
    </xf>
    <xf numFmtId="0" fontId="1" fillId="0" borderId="0" xfId="3" applyAlignment="1">
      <alignment horizontal="left"/>
    </xf>
    <xf numFmtId="0" fontId="1" fillId="0" borderId="0" xfId="3" quotePrefix="1" applyAlignment="1">
      <alignment horizontal="left"/>
    </xf>
    <xf numFmtId="5" fontId="4" fillId="0" borderId="0" xfId="2" quotePrefix="1" applyNumberFormat="1" applyFont="1" applyFill="1" applyBorder="1" applyProtection="1">
      <protection locked="0"/>
    </xf>
    <xf numFmtId="0" fontId="11" fillId="0" borderId="0" xfId="5" applyFont="1"/>
    <xf numFmtId="5" fontId="4" fillId="0" borderId="4" xfId="2" applyNumberFormat="1" applyFont="1" applyFill="1" applyBorder="1" applyProtection="1">
      <protection locked="0"/>
    </xf>
    <xf numFmtId="165" fontId="1" fillId="0" borderId="0" xfId="1" applyNumberFormat="1" applyFont="1" applyFill="1"/>
    <xf numFmtId="164" fontId="4" fillId="0" borderId="0" xfId="2" applyNumberFormat="1" applyFont="1" applyFill="1" applyBorder="1" applyProtection="1">
      <protection locked="0"/>
    </xf>
    <xf numFmtId="0" fontId="1" fillId="0" borderId="0" xfId="3" applyAlignment="1">
      <alignment horizontal="right"/>
    </xf>
    <xf numFmtId="43" fontId="1" fillId="0" borderId="0" xfId="1" applyFont="1" applyFill="1"/>
    <xf numFmtId="164" fontId="12" fillId="0" borderId="0" xfId="2" applyNumberFormat="1" applyFont="1" applyFill="1" applyBorder="1" applyProtection="1">
      <protection locked="0"/>
    </xf>
    <xf numFmtId="1" fontId="1" fillId="0" borderId="0" xfId="3" applyNumberFormat="1"/>
    <xf numFmtId="164" fontId="1" fillId="0" borderId="0" xfId="2" applyNumberFormat="1" applyFont="1" applyFill="1" applyBorder="1"/>
    <xf numFmtId="1" fontId="12" fillId="0" borderId="0" xfId="3" applyNumberFormat="1" applyFont="1"/>
    <xf numFmtId="164" fontId="12" fillId="0" borderId="0" xfId="2" applyNumberFormat="1" applyFont="1" applyFill="1"/>
    <xf numFmtId="166" fontId="1" fillId="0" borderId="0" xfId="3" applyNumberFormat="1"/>
    <xf numFmtId="164" fontId="1" fillId="0" borderId="0" xfId="3" applyNumberFormat="1"/>
    <xf numFmtId="164" fontId="13" fillId="0" borderId="0" xfId="2" applyNumberFormat="1" applyFont="1" applyFill="1"/>
  </cellXfs>
  <cellStyles count="6">
    <cellStyle name="Comma" xfId="1" builtinId="3"/>
    <cellStyle name="Normal" xfId="0" builtinId="0"/>
    <cellStyle name="Normal_EAST Blocking 901 2" xfId="4" xr:uid="{79ACF0BC-9A1B-48E2-8B23-AF742D6C2D39}"/>
    <cellStyle name="Normal_OR Blocking 04" xfId="5" xr:uid="{E21FF4A3-B1D6-4C26-ABE3-3D77A61ADD98}"/>
    <cellStyle name="Normal_WA98" xfId="3" xr:uid="{A5F3B887-8087-4D72-B310-7DE4F8E23B4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A%202021%20PCORC%20-%2003-30-2022%20(Final%20Order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1)"/>
      <sheetName val="Exhibit No.__(RMM-2)"/>
      <sheetName val="Exhibit No.__(RMM-3) p1"/>
      <sheetName val="Exhibit No.__(RMM-3) p2"/>
      <sheetName val="Exhibit No.__(RMM-3) p3"/>
      <sheetName val="Exhibit No.__(RMM-3) p4"/>
      <sheetName val="Exhibit No.__(RMM-3) p5"/>
      <sheetName val="Exhibit No.__(RMM-3) p6"/>
      <sheetName val="Exhibit No.__(RMM-3) p7"/>
      <sheetName val="Rate Design Work-Res NM"/>
      <sheetName val="Table A by class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5B4B-217B-488D-AF38-A2691760FE0F}">
  <sheetPr transitionEvaluation="1" transitionEntry="1">
    <pageSetUpPr fitToPage="1"/>
  </sheetPr>
  <dimension ref="B1:V59"/>
  <sheetViews>
    <sheetView tabSelected="1" view="pageBreakPreview" topLeftCell="B1" zoomScale="60" zoomScaleNormal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4" customWidth="1"/>
    <col min="5" max="5" width="2.125" style="4" customWidth="1"/>
    <col min="6" max="7" width="7.875" style="4" bestFit="1" customWidth="1"/>
    <col min="8" max="8" width="9.75" style="1" bestFit="1" customWidth="1"/>
    <col min="9" max="9" width="2" style="1" customWidth="1"/>
    <col min="10" max="10" width="12.625" style="1" customWidth="1"/>
    <col min="11" max="11" width="2.875" style="1" customWidth="1"/>
    <col min="12" max="12" width="12.25" style="1" customWidth="1"/>
    <col min="13" max="13" width="2.75" style="1" customWidth="1"/>
    <col min="14" max="14" width="15.375" style="1" bestFit="1" customWidth="1"/>
    <col min="15" max="15" width="2.625" style="1" customWidth="1"/>
    <col min="16" max="16" width="10.5" style="1" bestFit="1" customWidth="1"/>
    <col min="17" max="17" width="9.875" style="1" bestFit="1" customWidth="1"/>
    <col min="18" max="18" width="1.875" style="1" customWidth="1"/>
    <col min="19" max="19" width="0.125" style="1" customWidth="1"/>
    <col min="20" max="20" width="10.25" style="1" customWidth="1"/>
    <col min="21" max="21" width="13.5" style="1" bestFit="1" customWidth="1"/>
    <col min="22" max="16384" width="10.25" style="1"/>
  </cols>
  <sheetData>
    <row r="1" spans="2:19" ht="18.75">
      <c r="C1" s="2"/>
      <c r="D1" s="3"/>
      <c r="N1" s="1" t="s">
        <v>0</v>
      </c>
    </row>
    <row r="2" spans="2:19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9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2:19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2:19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2:19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2:19">
      <c r="B7" s="5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2:19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2:19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9"/>
      <c r="P9" s="9"/>
      <c r="Q9" s="9"/>
      <c r="R9" s="8"/>
      <c r="S9" s="8"/>
    </row>
    <row r="10" spans="2:19">
      <c r="L10" s="11"/>
      <c r="M10" s="12"/>
      <c r="R10" s="12"/>
      <c r="S10" s="12"/>
    </row>
    <row r="11" spans="2:19">
      <c r="L11" s="13" t="s">
        <v>7</v>
      </c>
      <c r="M11" s="14"/>
      <c r="R11" s="14"/>
      <c r="S11" s="14"/>
    </row>
    <row r="12" spans="2:19">
      <c r="F12" s="15" t="s">
        <v>8</v>
      </c>
      <c r="G12" s="15" t="s">
        <v>9</v>
      </c>
      <c r="L12" s="13" t="s">
        <v>10</v>
      </c>
      <c r="M12" s="16"/>
      <c r="N12" s="17" t="s">
        <v>11</v>
      </c>
      <c r="O12" s="17"/>
      <c r="P12" s="17"/>
      <c r="Q12" s="17"/>
      <c r="S12" s="13"/>
    </row>
    <row r="13" spans="2:19">
      <c r="B13" s="13" t="s">
        <v>12</v>
      </c>
      <c r="F13" s="15" t="s">
        <v>13</v>
      </c>
      <c r="G13" s="15" t="s">
        <v>13</v>
      </c>
      <c r="H13" s="13" t="s">
        <v>14</v>
      </c>
      <c r="L13" s="13" t="s">
        <v>15</v>
      </c>
      <c r="M13" s="13"/>
      <c r="N13" s="18" t="s">
        <v>15</v>
      </c>
      <c r="O13" s="13"/>
      <c r="P13" s="19" t="s">
        <v>16</v>
      </c>
      <c r="Q13" s="19"/>
      <c r="R13" s="13"/>
      <c r="S13" s="13"/>
    </row>
    <row r="14" spans="2:19">
      <c r="B14" s="20" t="s">
        <v>17</v>
      </c>
      <c r="D14" s="21" t="s">
        <v>18</v>
      </c>
      <c r="F14" s="21" t="s">
        <v>17</v>
      </c>
      <c r="G14" s="21" t="s">
        <v>17</v>
      </c>
      <c r="H14" s="22" t="s">
        <v>19</v>
      </c>
      <c r="J14" s="22" t="s">
        <v>20</v>
      </c>
      <c r="L14" s="23" t="s">
        <v>21</v>
      </c>
      <c r="M14" s="13"/>
      <c r="N14" s="24" t="s">
        <v>21</v>
      </c>
      <c r="O14" s="25"/>
      <c r="P14" s="26" t="s">
        <v>21</v>
      </c>
      <c r="Q14" s="22" t="s">
        <v>22</v>
      </c>
      <c r="R14" s="13"/>
      <c r="S14" s="13"/>
    </row>
    <row r="15" spans="2:19">
      <c r="B15" s="27"/>
      <c r="D15" s="16" t="s">
        <v>23</v>
      </c>
      <c r="F15" s="16" t="s">
        <v>24</v>
      </c>
      <c r="G15" s="16" t="s">
        <v>25</v>
      </c>
      <c r="H15" s="16" t="s">
        <v>26</v>
      </c>
      <c r="J15" s="16" t="s">
        <v>27</v>
      </c>
      <c r="L15" s="16" t="s">
        <v>28</v>
      </c>
      <c r="M15" s="16"/>
      <c r="N15" s="16" t="s">
        <v>29</v>
      </c>
      <c r="O15" s="16"/>
      <c r="P15" s="16" t="s">
        <v>30</v>
      </c>
      <c r="Q15" s="16" t="s">
        <v>31</v>
      </c>
      <c r="R15" s="16"/>
      <c r="S15" s="16"/>
    </row>
    <row r="16" spans="2:19">
      <c r="M16" s="16"/>
      <c r="N16" s="16" t="s">
        <v>0</v>
      </c>
      <c r="Q16" s="16" t="s">
        <v>32</v>
      </c>
    </row>
    <row r="17" spans="2:22">
      <c r="D17" s="28" t="s">
        <v>33</v>
      </c>
    </row>
    <row r="18" spans="2:22">
      <c r="B18" s="13">
        <v>1</v>
      </c>
      <c r="D18" s="4" t="s">
        <v>34</v>
      </c>
      <c r="F18" s="29" t="s">
        <v>35</v>
      </c>
      <c r="G18" s="29" t="s">
        <v>35</v>
      </c>
      <c r="H18" s="30">
        <v>107789.70430107282</v>
      </c>
      <c r="J18" s="30">
        <v>1524718.2118738822</v>
      </c>
      <c r="L18" s="31">
        <v>147652.25706268736</v>
      </c>
      <c r="M18" s="32"/>
      <c r="N18" s="31">
        <v>163909.12806268738</v>
      </c>
      <c r="O18" s="31"/>
      <c r="P18" s="31">
        <f>N18-L18</f>
        <v>16256.871000000014</v>
      </c>
      <c r="Q18" s="33">
        <f>P18/L18</f>
        <v>0.11010242121187476</v>
      </c>
      <c r="R18" s="33"/>
      <c r="S18" s="34"/>
      <c r="T18" s="35" t="s">
        <v>0</v>
      </c>
      <c r="U18" s="1" t="s">
        <v>0</v>
      </c>
    </row>
    <row r="19" spans="2:22">
      <c r="H19" s="36"/>
      <c r="J19" s="36"/>
      <c r="L19" s="37"/>
      <c r="M19" s="38"/>
      <c r="N19" s="37"/>
      <c r="P19" s="36"/>
      <c r="Q19" s="39"/>
    </row>
    <row r="20" spans="2:22">
      <c r="L20" s="38"/>
      <c r="M20" s="38"/>
      <c r="N20" s="38"/>
      <c r="Q20" s="40"/>
    </row>
    <row r="21" spans="2:22">
      <c r="B21" s="41">
        <f>MAX(B$15:B20)+1</f>
        <v>2</v>
      </c>
      <c r="D21" s="28" t="s">
        <v>36</v>
      </c>
      <c r="H21" s="30">
        <f>SUM(H18:H18)</f>
        <v>107789.70430107282</v>
      </c>
      <c r="J21" s="30">
        <f>SUM(J18:J18)</f>
        <v>1524718.2118738822</v>
      </c>
      <c r="K21" s="30"/>
      <c r="L21" s="38">
        <f>SUM(L18:L18)</f>
        <v>147652.25706268736</v>
      </c>
      <c r="M21" s="32"/>
      <c r="N21" s="38">
        <f>SUM(N18:N18)</f>
        <v>163909.12806268738</v>
      </c>
      <c r="O21" s="38"/>
      <c r="P21" s="31">
        <f>SUM(P18)</f>
        <v>16256.871000000014</v>
      </c>
      <c r="Q21" s="33">
        <f>P21/L21</f>
        <v>0.11010242121187476</v>
      </c>
      <c r="R21" s="33"/>
      <c r="S21" s="34"/>
    </row>
    <row r="22" spans="2:22">
      <c r="J22" s="1" t="s">
        <v>0</v>
      </c>
      <c r="L22" s="38"/>
      <c r="M22" s="38"/>
      <c r="N22" s="38"/>
      <c r="Q22" s="40"/>
    </row>
    <row r="23" spans="2:22">
      <c r="D23" s="28" t="s">
        <v>37</v>
      </c>
      <c r="H23" s="30"/>
      <c r="L23" s="38"/>
      <c r="M23" s="38"/>
      <c r="N23" s="38"/>
      <c r="Q23" s="40"/>
    </row>
    <row r="24" spans="2:22">
      <c r="B24" s="41">
        <f>MAX(B$15:B23)+1</f>
        <v>3</v>
      </c>
      <c r="D24" s="4" t="s">
        <v>38</v>
      </c>
      <c r="F24" s="15">
        <v>24</v>
      </c>
      <c r="G24" s="15">
        <v>24</v>
      </c>
      <c r="H24" s="30">
        <v>19928.640555555456</v>
      </c>
      <c r="J24" s="30">
        <v>554739.13183022395</v>
      </c>
      <c r="L24" s="31">
        <v>52311.744199139386</v>
      </c>
      <c r="M24" s="32"/>
      <c r="N24" s="31">
        <v>58097.558199139385</v>
      </c>
      <c r="O24" s="31"/>
      <c r="P24" s="31">
        <f t="shared" ref="P24:P31" si="0">N24-L24</f>
        <v>5785.8139999999985</v>
      </c>
      <c r="Q24" s="33">
        <f>P24/L24</f>
        <v>0.11060258243301291</v>
      </c>
      <c r="R24" s="33"/>
      <c r="S24" s="34"/>
      <c r="U24" s="38"/>
      <c r="V24" s="42"/>
    </row>
    <row r="25" spans="2:22">
      <c r="B25" s="41">
        <f>MAX(B$15:B24)+1</f>
        <v>4</v>
      </c>
      <c r="D25" s="4" t="s">
        <v>39</v>
      </c>
      <c r="E25" s="43"/>
      <c r="F25" s="15">
        <v>33</v>
      </c>
      <c r="G25" s="15">
        <v>33</v>
      </c>
      <c r="H25" s="30">
        <v>0</v>
      </c>
      <c r="J25" s="30">
        <v>0</v>
      </c>
      <c r="L25" s="31">
        <v>0</v>
      </c>
      <c r="M25" s="32"/>
      <c r="N25" s="31">
        <v>0</v>
      </c>
      <c r="O25" s="31"/>
      <c r="P25" s="31">
        <f t="shared" si="0"/>
        <v>0</v>
      </c>
      <c r="Q25" s="33">
        <f>Q26</f>
        <v>0.13041012537537819</v>
      </c>
      <c r="R25" s="33"/>
      <c r="S25" s="34"/>
      <c r="U25" s="38"/>
      <c r="V25" s="42"/>
    </row>
    <row r="26" spans="2:22">
      <c r="B26" s="41">
        <f>MAX(B$15:B25)+1</f>
        <v>5</v>
      </c>
      <c r="D26" s="4" t="s">
        <v>40</v>
      </c>
      <c r="F26" s="15">
        <v>36</v>
      </c>
      <c r="G26" s="15">
        <v>36</v>
      </c>
      <c r="H26" s="30">
        <v>1076.1138888888891</v>
      </c>
      <c r="J26" s="30">
        <v>950741.26118410239</v>
      </c>
      <c r="L26" s="31">
        <v>75910.869432145075</v>
      </c>
      <c r="M26" s="32"/>
      <c r="N26" s="31">
        <v>85810.415432145077</v>
      </c>
      <c r="O26" s="31"/>
      <c r="P26" s="31">
        <f t="shared" si="0"/>
        <v>9899.5460000000021</v>
      </c>
      <c r="Q26" s="33">
        <f t="shared" ref="Q26:Q31" si="1">P26/L26</f>
        <v>0.13041012537537819</v>
      </c>
      <c r="R26" s="33"/>
      <c r="S26" s="34"/>
      <c r="U26" s="38"/>
      <c r="V26" s="42"/>
    </row>
    <row r="27" spans="2:22">
      <c r="B27" s="41">
        <f>MAX(B$15:B26)+1</f>
        <v>6</v>
      </c>
      <c r="D27" s="4" t="s">
        <v>41</v>
      </c>
      <c r="F27" s="15" t="s">
        <v>42</v>
      </c>
      <c r="G27" s="15" t="s">
        <v>42</v>
      </c>
      <c r="H27" s="30">
        <v>5135.6966195907062</v>
      </c>
      <c r="J27" s="30">
        <v>164795.79784020002</v>
      </c>
      <c r="L27" s="31">
        <v>15109.955</v>
      </c>
      <c r="M27" s="32"/>
      <c r="N27" s="31">
        <v>16751.608</v>
      </c>
      <c r="O27" s="31"/>
      <c r="P27" s="31">
        <f t="shared" si="0"/>
        <v>1641.6530000000002</v>
      </c>
      <c r="Q27" s="33">
        <f t="shared" si="1"/>
        <v>0.10864711377366777</v>
      </c>
      <c r="R27" s="33"/>
      <c r="S27" s="34"/>
    </row>
    <row r="28" spans="2:22">
      <c r="B28" s="41">
        <f>MAX(B$15:B27)+1</f>
        <v>7</v>
      </c>
      <c r="D28" s="4" t="s">
        <v>43</v>
      </c>
      <c r="F28" s="15">
        <v>47</v>
      </c>
      <c r="G28" s="15">
        <v>47</v>
      </c>
      <c r="H28" s="30">
        <v>1</v>
      </c>
      <c r="J28" s="30">
        <v>2679.157633181796</v>
      </c>
      <c r="L28" s="31">
        <v>394.55354424682395</v>
      </c>
      <c r="M28" s="32"/>
      <c r="N28" s="31">
        <v>422.24754424682391</v>
      </c>
      <c r="O28" s="31"/>
      <c r="P28" s="31">
        <f t="shared" si="0"/>
        <v>27.69399999999996</v>
      </c>
      <c r="Q28" s="33">
        <f t="shared" si="1"/>
        <v>7.0190726718387317E-2</v>
      </c>
      <c r="R28" s="33"/>
      <c r="S28" s="34"/>
    </row>
    <row r="29" spans="2:22">
      <c r="B29" s="41">
        <f>MAX(B$15:B28)+1</f>
        <v>8</v>
      </c>
      <c r="D29" s="4" t="s">
        <v>44</v>
      </c>
      <c r="F29" s="15">
        <v>48</v>
      </c>
      <c r="G29" s="15">
        <v>48</v>
      </c>
      <c r="H29" s="30">
        <v>64.477272727272748</v>
      </c>
      <c r="J29" s="30">
        <v>400185.56350036786</v>
      </c>
      <c r="L29" s="31">
        <v>29024.892713713038</v>
      </c>
      <c r="M29" s="32"/>
      <c r="N29" s="31">
        <v>33176.301713713037</v>
      </c>
      <c r="O29" s="31"/>
      <c r="P29" s="31">
        <f t="shared" si="0"/>
        <v>4151.4089999999997</v>
      </c>
      <c r="Q29" s="33">
        <f t="shared" si="1"/>
        <v>0.14302926253500445</v>
      </c>
      <c r="R29" s="33"/>
      <c r="S29" s="34"/>
      <c r="U29" s="1" t="s">
        <v>0</v>
      </c>
    </row>
    <row r="30" spans="2:22">
      <c r="B30" s="41">
        <f>MAX(B$15:B29)+1</f>
        <v>9</v>
      </c>
      <c r="D30" s="4" t="s">
        <v>45</v>
      </c>
      <c r="F30" s="29" t="s">
        <v>46</v>
      </c>
      <c r="G30" s="29" t="s">
        <v>46</v>
      </c>
      <c r="H30" s="30">
        <v>1</v>
      </c>
      <c r="J30" s="30">
        <v>471255.29337353742</v>
      </c>
      <c r="L30" s="31">
        <v>27714.105040602797</v>
      </c>
      <c r="M30" s="32"/>
      <c r="N30" s="31">
        <v>32590.328040602795</v>
      </c>
      <c r="O30" s="31"/>
      <c r="P30" s="31">
        <f t="shared" si="0"/>
        <v>4876.2229999999981</v>
      </c>
      <c r="Q30" s="33">
        <f t="shared" si="1"/>
        <v>0.17594733774935342</v>
      </c>
      <c r="R30" s="33"/>
      <c r="S30" s="34"/>
    </row>
    <row r="31" spans="2:22">
      <c r="B31" s="41">
        <f>MAX(B$15:B30)+1</f>
        <v>10</v>
      </c>
      <c r="D31" s="4" t="s">
        <v>47</v>
      </c>
      <c r="F31" s="15" t="s">
        <v>48</v>
      </c>
      <c r="G31" s="15">
        <v>54</v>
      </c>
      <c r="H31" s="30">
        <v>27</v>
      </c>
      <c r="J31" s="30">
        <v>285.28140758938906</v>
      </c>
      <c r="L31" s="31">
        <v>16.830895606556155</v>
      </c>
      <c r="M31" s="32"/>
      <c r="N31" s="31">
        <v>19.804895606556155</v>
      </c>
      <c r="O31" s="31"/>
      <c r="P31" s="31">
        <f t="shared" si="0"/>
        <v>2.9740000000000002</v>
      </c>
      <c r="Q31" s="33">
        <f t="shared" si="1"/>
        <v>0.17669885605145902</v>
      </c>
      <c r="R31" s="33"/>
      <c r="S31" s="34"/>
      <c r="U31" s="1" t="s">
        <v>0</v>
      </c>
    </row>
    <row r="32" spans="2:22">
      <c r="B32" s="13"/>
      <c r="F32" s="15"/>
      <c r="G32" s="15"/>
      <c r="H32" s="36"/>
      <c r="J32" s="36"/>
      <c r="L32" s="37"/>
      <c r="M32" s="38"/>
      <c r="N32" s="37"/>
      <c r="P32" s="36"/>
      <c r="Q32" s="44"/>
      <c r="T32" s="1" t="s">
        <v>0</v>
      </c>
    </row>
    <row r="33" spans="2:21">
      <c r="B33" s="13"/>
      <c r="L33" s="38"/>
      <c r="M33" s="38"/>
      <c r="N33" s="38"/>
      <c r="Q33" s="40"/>
    </row>
    <row r="34" spans="2:21">
      <c r="B34" s="41">
        <f>MAX(B$15:B33)+1</f>
        <v>11</v>
      </c>
      <c r="D34" s="28" t="s">
        <v>49</v>
      </c>
      <c r="H34" s="30">
        <f>SUM(H24:H31)</f>
        <v>26233.928336762321</v>
      </c>
      <c r="J34" s="30">
        <f>SUM(J24:J31)</f>
        <v>2544681.4867692026</v>
      </c>
      <c r="K34" s="30"/>
      <c r="L34" s="31">
        <f>SUM(L24:L31)</f>
        <v>200482.95082545368</v>
      </c>
      <c r="M34" s="32"/>
      <c r="N34" s="31">
        <f>SUM(N24:N31)</f>
        <v>226868.26382545367</v>
      </c>
      <c r="O34" s="38"/>
      <c r="P34" s="31">
        <f>SUM(P24:P31)</f>
        <v>26385.312999999995</v>
      </c>
      <c r="Q34" s="33">
        <f>P34/L34</f>
        <v>0.13160876219829695</v>
      </c>
      <c r="R34" s="33"/>
      <c r="S34" s="34"/>
      <c r="T34" s="1" t="s">
        <v>0</v>
      </c>
    </row>
    <row r="35" spans="2:21">
      <c r="B35" s="13"/>
      <c r="L35" s="38"/>
      <c r="M35" s="38"/>
      <c r="N35" s="38"/>
      <c r="Q35" s="40"/>
    </row>
    <row r="36" spans="2:21">
      <c r="B36" s="13"/>
      <c r="D36" s="28" t="s">
        <v>50</v>
      </c>
      <c r="L36" s="38"/>
      <c r="M36" s="38"/>
      <c r="N36" s="38"/>
      <c r="Q36" s="40"/>
    </row>
    <row r="37" spans="2:21">
      <c r="B37" s="41">
        <f>MAX(B$15:B36)+1</f>
        <v>12</v>
      </c>
      <c r="D37" s="4" t="s">
        <v>51</v>
      </c>
      <c r="F37" s="15" t="s">
        <v>52</v>
      </c>
      <c r="G37" s="15">
        <v>15</v>
      </c>
      <c r="H37" s="30">
        <v>2323.5333333333333</v>
      </c>
      <c r="J37" s="30">
        <v>3037.7085715346157</v>
      </c>
      <c r="L37" s="31">
        <v>276.37330047989235</v>
      </c>
      <c r="M37" s="32"/>
      <c r="N37" s="31">
        <v>308.24814670247537</v>
      </c>
      <c r="O37" s="31"/>
      <c r="P37" s="31">
        <f>N37-L37</f>
        <v>31.874846222583017</v>
      </c>
      <c r="Q37" s="33">
        <f>P37/L37</f>
        <v>0.11533258157439881</v>
      </c>
      <c r="R37" s="33"/>
      <c r="S37" s="34"/>
    </row>
    <row r="38" spans="2:21">
      <c r="B38" s="41">
        <f>MAX(B$15:B37)+1</f>
        <v>13</v>
      </c>
      <c r="D38" s="4" t="s">
        <v>53</v>
      </c>
      <c r="F38" s="15" t="s">
        <v>54</v>
      </c>
      <c r="G38" s="15">
        <v>51</v>
      </c>
      <c r="H38" s="30">
        <v>244</v>
      </c>
      <c r="J38" s="30">
        <v>5373.276656771407</v>
      </c>
      <c r="L38" s="31">
        <v>732.02076204534819</v>
      </c>
      <c r="M38" s="32"/>
      <c r="N38" s="31">
        <v>787.02076204534819</v>
      </c>
      <c r="O38" s="31"/>
      <c r="P38" s="31">
        <f>N38-L38</f>
        <v>55</v>
      </c>
      <c r="Q38" s="33">
        <f>P38/L38</f>
        <v>7.513448094876958E-2</v>
      </c>
      <c r="R38" s="33"/>
      <c r="S38" s="34"/>
      <c r="T38" s="1" t="s">
        <v>0</v>
      </c>
    </row>
    <row r="39" spans="2:21">
      <c r="B39" s="41">
        <f>MAX(B$15:B38)+1</f>
        <v>14</v>
      </c>
      <c r="D39" s="4" t="s">
        <v>53</v>
      </c>
      <c r="F39" s="15">
        <v>53</v>
      </c>
      <c r="G39" s="15">
        <v>53</v>
      </c>
      <c r="H39" s="30">
        <v>232.66666666666666</v>
      </c>
      <c r="J39" s="30">
        <v>3796.1347231696864</v>
      </c>
      <c r="L39" s="31">
        <v>167.22980363846906</v>
      </c>
      <c r="M39" s="32"/>
      <c r="N39" s="31">
        <v>206.11067741439291</v>
      </c>
      <c r="O39" s="31"/>
      <c r="P39" s="31">
        <f>N39-L39</f>
        <v>38.880873775923845</v>
      </c>
      <c r="Q39" s="33">
        <f>P39/L39</f>
        <v>0.23249966770265226</v>
      </c>
      <c r="R39" s="33"/>
      <c r="S39" s="34"/>
      <c r="U39" s="1" t="s">
        <v>0</v>
      </c>
    </row>
    <row r="40" spans="2:21">
      <c r="B40" s="13"/>
      <c r="H40" s="36"/>
      <c r="J40" s="36"/>
      <c r="L40" s="37"/>
      <c r="M40" s="38"/>
      <c r="N40" s="45"/>
      <c r="P40" s="36"/>
      <c r="Q40" s="44"/>
    </row>
    <row r="41" spans="2:21">
      <c r="B41" s="13"/>
      <c r="L41" s="38"/>
      <c r="M41" s="38"/>
      <c r="N41" s="38"/>
      <c r="Q41" s="40"/>
    </row>
    <row r="42" spans="2:21">
      <c r="B42" s="41">
        <f>MAX(B$15:B41)+1</f>
        <v>15</v>
      </c>
      <c r="D42" s="28" t="s">
        <v>55</v>
      </c>
      <c r="H42" s="46">
        <f>SUM(H37:H39)</f>
        <v>2800.2</v>
      </c>
      <c r="J42" s="46">
        <f>SUM(J37:J39)</f>
        <v>12207.11995147571</v>
      </c>
      <c r="K42" s="30"/>
      <c r="L42" s="37">
        <f>SUM(L37:L39)</f>
        <v>1175.6238661637096</v>
      </c>
      <c r="M42" s="47"/>
      <c r="N42" s="37">
        <f>SUM(N37:N39)</f>
        <v>1301.3795861622166</v>
      </c>
      <c r="O42" s="38"/>
      <c r="P42" s="37">
        <f>SUM(P37:P39)</f>
        <v>125.75571999850686</v>
      </c>
      <c r="Q42" s="48">
        <f>P42/L42</f>
        <v>0.10696934931141909</v>
      </c>
      <c r="R42" s="34"/>
      <c r="S42" s="34"/>
    </row>
    <row r="43" spans="2:21">
      <c r="B43" s="13"/>
      <c r="D43" s="28"/>
      <c r="H43" s="30"/>
      <c r="J43" s="30"/>
      <c r="K43" s="30"/>
      <c r="L43" s="38"/>
      <c r="M43" s="38"/>
      <c r="N43" s="38"/>
      <c r="O43" s="38"/>
      <c r="P43" s="38"/>
      <c r="Q43" s="40"/>
      <c r="R43" s="38"/>
      <c r="S43" s="38"/>
    </row>
    <row r="44" spans="2:21" ht="16.5" thickBot="1">
      <c r="B44" s="41">
        <f>MAX(B$15:B43)+1</f>
        <v>16</v>
      </c>
      <c r="D44" s="49" t="s">
        <v>56</v>
      </c>
      <c r="H44" s="50">
        <f>H42+H34+H21</f>
        <v>136823.83263783515</v>
      </c>
      <c r="J44" s="50">
        <f>J42+J34+J21</f>
        <v>4081606.818594561</v>
      </c>
      <c r="L44" s="51">
        <f>L42+L34+L21</f>
        <v>349310.83175430476</v>
      </c>
      <c r="M44" s="47"/>
      <c r="N44" s="51">
        <f>N42+N34+N21</f>
        <v>392078.77147430327</v>
      </c>
      <c r="O44" s="38"/>
      <c r="P44" s="51">
        <f>P42+P34+P21</f>
        <v>42767.939719998511</v>
      </c>
      <c r="Q44" s="52">
        <f>P44/L44</f>
        <v>0.1224351947668209</v>
      </c>
      <c r="R44" s="34"/>
      <c r="S44" s="34"/>
      <c r="T44" s="35" t="s">
        <v>0</v>
      </c>
    </row>
    <row r="45" spans="2:21" ht="16.5" thickTop="1">
      <c r="B45" s="53" t="s">
        <v>0</v>
      </c>
      <c r="C45" s="54"/>
      <c r="D45" s="54"/>
      <c r="H45" s="30"/>
      <c r="J45" s="30"/>
      <c r="L45" s="38"/>
      <c r="M45" s="47"/>
      <c r="N45" s="38"/>
      <c r="O45" s="38"/>
      <c r="P45" s="38"/>
      <c r="Q45" s="40"/>
      <c r="R45" s="34"/>
      <c r="S45" s="34"/>
    </row>
    <row r="46" spans="2:21">
      <c r="B46" s="41">
        <f>MAX(B$15:B45)+1</f>
        <v>17</v>
      </c>
      <c r="D46" s="4" t="s">
        <v>57</v>
      </c>
      <c r="H46" s="30"/>
      <c r="J46" s="30"/>
      <c r="L46" s="32">
        <v>727.80209999999988</v>
      </c>
      <c r="M46" s="55"/>
      <c r="N46" s="32">
        <f>L46</f>
        <v>727.80209999999988</v>
      </c>
      <c r="O46" s="38"/>
      <c r="P46" s="38"/>
      <c r="Q46" s="33"/>
      <c r="R46" s="34"/>
      <c r="S46" s="34"/>
    </row>
    <row r="47" spans="2:21">
      <c r="B47" s="41"/>
      <c r="H47" s="30"/>
      <c r="J47" s="30"/>
      <c r="L47" s="38"/>
      <c r="M47" s="55"/>
      <c r="N47" s="32"/>
      <c r="O47" s="38"/>
      <c r="P47" s="38"/>
      <c r="Q47" s="33"/>
      <c r="R47" s="34"/>
      <c r="S47" s="34"/>
    </row>
    <row r="48" spans="2:21" ht="16.5" thickBot="1">
      <c r="B48" s="41">
        <f>MAX(B$15:B47)+1</f>
        <v>18</v>
      </c>
      <c r="D48" s="56" t="s">
        <v>58</v>
      </c>
      <c r="H48" s="50">
        <f>SUM(H44:H46)</f>
        <v>136823.83263783515</v>
      </c>
      <c r="J48" s="50">
        <f>SUM(J44:J46)</f>
        <v>4081606.818594561</v>
      </c>
      <c r="L48" s="51">
        <f>SUM(L44:L46)</f>
        <v>350038.63385430473</v>
      </c>
      <c r="M48" s="38"/>
      <c r="N48" s="57">
        <f>SUM(N44:N46)</f>
        <v>392806.57357430324</v>
      </c>
      <c r="O48" s="38"/>
      <c r="P48" s="51">
        <f>SUM(P44:P46)</f>
        <v>42767.939719998511</v>
      </c>
      <c r="Q48" s="52">
        <f>P48/L48</f>
        <v>0.12218062688988682</v>
      </c>
    </row>
    <row r="49" spans="12:17" ht="18.75" customHeight="1" thickTop="1">
      <c r="P49" s="31" t="s">
        <v>0</v>
      </c>
      <c r="Q49" s="40" t="s">
        <v>0</v>
      </c>
    </row>
    <row r="50" spans="12:17" ht="18.75" customHeight="1">
      <c r="N50" s="58"/>
      <c r="P50" s="38"/>
      <c r="Q50" s="59"/>
    </row>
    <row r="51" spans="12:17">
      <c r="L51" s="60"/>
      <c r="P51" s="38"/>
      <c r="Q51" s="61"/>
    </row>
    <row r="52" spans="12:17">
      <c r="P52" s="38"/>
    </row>
    <row r="53" spans="12:17">
      <c r="Q53" s="62"/>
    </row>
    <row r="54" spans="12:17">
      <c r="P54" s="63"/>
      <c r="Q54" s="64"/>
    </row>
    <row r="55" spans="12:17">
      <c r="N55" s="27"/>
      <c r="P55" s="65"/>
      <c r="Q55" s="66"/>
    </row>
    <row r="56" spans="12:17">
      <c r="N56" s="67"/>
      <c r="Q56" s="68"/>
    </row>
    <row r="57" spans="12:17">
      <c r="Q57" s="69"/>
    </row>
    <row r="59" spans="12:17">
      <c r="N59" s="27"/>
    </row>
  </sheetData>
  <mergeCells count="1">
    <mergeCell ref="B45:D45"/>
  </mergeCells>
  <printOptions horizontalCentered="1"/>
  <pageMargins left="0.25" right="0.25" top="0.5" bottom="0.5" header="0.5" footer="0.25"/>
  <pageSetup scale="71" orientation="landscape" r:id="rId1"/>
  <headerFooter alignWithMargins="0"/>
  <ignoredErrors>
    <ignoredError sqref="D15 F15:K17 F49:K49 F26:O33 O49:Q49 F34:K48 O34:O48 F18:K25 L18:O25 L15:Q17 L14:Q14" numberStoredAsText="1"/>
    <ignoredError sqref="P26:Q48 L34:N48 L49:N49 P18:Q24 P25" numberStoredAsText="1" unlockedFormula="1"/>
    <ignoredError sqref="Q25" numberStoredAsText="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5496B786F0A14893A891A742F8A901" ma:contentTypeVersion="36" ma:contentTypeDescription="" ma:contentTypeScope="" ma:versionID="7c95c7844c66076126e09ee876f08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2021-06-01T07:00:00+00:00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C5937D-A565-4C30-B3E0-1489EF237180}"/>
</file>

<file path=customXml/itemProps2.xml><?xml version="1.0" encoding="utf-8"?>
<ds:datastoreItem xmlns:ds="http://schemas.openxmlformats.org/officeDocument/2006/customXml" ds:itemID="{DE586ECA-C8C2-4240-B9F5-13DD49D98239}"/>
</file>

<file path=customXml/itemProps3.xml><?xml version="1.0" encoding="utf-8"?>
<ds:datastoreItem xmlns:ds="http://schemas.openxmlformats.org/officeDocument/2006/customXml" ds:itemID="{0B0054B9-EAED-4DBA-B7F7-5385F1A0928A}"/>
</file>

<file path=customXml/itemProps4.xml><?xml version="1.0" encoding="utf-8"?>
<ds:datastoreItem xmlns:ds="http://schemas.openxmlformats.org/officeDocument/2006/customXml" ds:itemID="{D44E8083-4914-4B48-B3CE-F7C3D30F8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No.__(RMM-1)</vt:lpstr>
      <vt:lpstr>'Exhibit No.__(RMM-1)'!Print_Area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2022-04-14T16:41:38Z</dcterms:created>
  <dcterms:modified xsi:type="dcterms:W3CDTF">2022-04-14T16:44:11Z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0x0101006E56B4D1795A2E4DB2F0B01679ED314A00575496B786F0A14893A891A742F8A901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