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Ps Revised\"/>
    </mc:Choice>
  </mc:AlternateContent>
  <bookViews>
    <workbookView xWindow="0" yWindow="0" windowWidth="25200" windowHeight="12570" activeTab="2"/>
  </bookViews>
  <sheets>
    <sheet name="Actual" sheetId="1" r:id="rId1"/>
    <sheet name="New Rates" sheetId="3" r:id="rId2"/>
    <sheet name="Factors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9" i="3" l="1"/>
  <c r="D428" i="3"/>
  <c r="E258" i="3" l="1"/>
  <c r="E259" i="3"/>
  <c r="E260" i="3"/>
  <c r="E261" i="3"/>
  <c r="E262" i="3"/>
  <c r="E263" i="3"/>
  <c r="E264" i="3"/>
  <c r="E265" i="3"/>
  <c r="E266" i="3"/>
  <c r="E267" i="3"/>
  <c r="E268" i="3"/>
  <c r="E269" i="3"/>
  <c r="E19" i="3" s="1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46" i="3" s="1"/>
  <c r="E297" i="3"/>
  <c r="E298" i="3"/>
  <c r="E299" i="3"/>
  <c r="E300" i="3"/>
  <c r="E301" i="3"/>
  <c r="E302" i="3"/>
  <c r="E303" i="3"/>
  <c r="E304" i="3"/>
  <c r="E305" i="3"/>
  <c r="E306" i="3"/>
  <c r="E307" i="3"/>
  <c r="E308" i="3"/>
  <c r="E58" i="3" s="1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95" i="3" s="1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115" i="3" s="1"/>
  <c r="E366" i="3"/>
  <c r="E367" i="3"/>
  <c r="E368" i="3"/>
  <c r="E369" i="3"/>
  <c r="E370" i="3"/>
  <c r="E371" i="3"/>
  <c r="E372" i="3"/>
  <c r="E373" i="3"/>
  <c r="E374" i="3"/>
  <c r="E375" i="3"/>
  <c r="E376" i="3"/>
  <c r="E377" i="3"/>
  <c r="E257" i="3"/>
  <c r="E133" i="3"/>
  <c r="E8" i="3" s="1"/>
  <c r="E134" i="3"/>
  <c r="E135" i="3"/>
  <c r="E136" i="3"/>
  <c r="E137" i="3"/>
  <c r="E12" i="3" s="1"/>
  <c r="E138" i="3"/>
  <c r="E139" i="3"/>
  <c r="E140" i="3"/>
  <c r="E141" i="3"/>
  <c r="E16" i="3" s="1"/>
  <c r="E142" i="3"/>
  <c r="E143" i="3"/>
  <c r="E144" i="3"/>
  <c r="E145" i="3"/>
  <c r="E146" i="3"/>
  <c r="E147" i="3"/>
  <c r="E148" i="3"/>
  <c r="E149" i="3"/>
  <c r="E24" i="3" s="1"/>
  <c r="E150" i="3"/>
  <c r="E151" i="3"/>
  <c r="E152" i="3"/>
  <c r="E153" i="3"/>
  <c r="E28" i="3" s="1"/>
  <c r="E154" i="3"/>
  <c r="E155" i="3"/>
  <c r="E156" i="3"/>
  <c r="E157" i="3"/>
  <c r="E158" i="3"/>
  <c r="E159" i="3"/>
  <c r="E160" i="3"/>
  <c r="E161" i="3"/>
  <c r="E36" i="3" s="1"/>
  <c r="E162" i="3"/>
  <c r="E163" i="3"/>
  <c r="E164" i="3"/>
  <c r="E165" i="3"/>
  <c r="E40" i="3" s="1"/>
  <c r="E166" i="3"/>
  <c r="E167" i="3"/>
  <c r="E168" i="3"/>
  <c r="E169" i="3"/>
  <c r="E44" i="3" s="1"/>
  <c r="E170" i="3"/>
  <c r="E171" i="3"/>
  <c r="E172" i="3"/>
  <c r="E173" i="3"/>
  <c r="E48" i="3" s="1"/>
  <c r="E174" i="3"/>
  <c r="E175" i="3"/>
  <c r="E176" i="3"/>
  <c r="E177" i="3"/>
  <c r="E52" i="3" s="1"/>
  <c r="E178" i="3"/>
  <c r="E179" i="3"/>
  <c r="E180" i="3"/>
  <c r="E181" i="3"/>
  <c r="E56" i="3" s="1"/>
  <c r="E182" i="3"/>
  <c r="E183" i="3"/>
  <c r="E184" i="3"/>
  <c r="E185" i="3"/>
  <c r="E60" i="3" s="1"/>
  <c r="E186" i="3"/>
  <c r="E187" i="3"/>
  <c r="E188" i="3"/>
  <c r="E189" i="3"/>
  <c r="E64" i="3" s="1"/>
  <c r="E190" i="3"/>
  <c r="E191" i="3"/>
  <c r="E192" i="3"/>
  <c r="E193" i="3"/>
  <c r="E68" i="3" s="1"/>
  <c r="E194" i="3"/>
  <c r="E195" i="3"/>
  <c r="E196" i="3"/>
  <c r="E197" i="3"/>
  <c r="E198" i="3"/>
  <c r="E199" i="3"/>
  <c r="E200" i="3"/>
  <c r="E201" i="3"/>
  <c r="E76" i="3" s="1"/>
  <c r="E202" i="3"/>
  <c r="E203" i="3"/>
  <c r="E204" i="3"/>
  <c r="E205" i="3"/>
  <c r="E80" i="3" s="1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132" i="3"/>
  <c r="C378" i="3"/>
  <c r="C253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 s="1"/>
  <c r="C7" i="3"/>
  <c r="D431" i="3"/>
  <c r="D430" i="3"/>
  <c r="D427" i="3"/>
  <c r="D422" i="3"/>
  <c r="C248" i="3"/>
  <c r="C243" i="3"/>
  <c r="C244" i="3"/>
  <c r="C245" i="3"/>
  <c r="C242" i="3"/>
  <c r="C239" i="3"/>
  <c r="C233" i="3"/>
  <c r="C232" i="3"/>
  <c r="E10" i="3"/>
  <c r="E20" i="3"/>
  <c r="E30" i="3"/>
  <c r="E32" i="3"/>
  <c r="E72" i="3"/>
  <c r="E74" i="3"/>
  <c r="E84" i="3"/>
  <c r="E85" i="3"/>
  <c r="E89" i="3"/>
  <c r="E93" i="3"/>
  <c r="E97" i="3"/>
  <c r="E101" i="3"/>
  <c r="E105" i="3"/>
  <c r="E422" i="1"/>
  <c r="G422" i="1"/>
  <c r="G423" i="1"/>
  <c r="G424" i="1"/>
  <c r="G425" i="1"/>
  <c r="G426" i="1"/>
  <c r="E427" i="1"/>
  <c r="G427" i="1"/>
  <c r="G429" i="1"/>
  <c r="E430" i="1"/>
  <c r="G430" i="1" s="1"/>
  <c r="E431" i="1"/>
  <c r="G431" i="1" s="1"/>
  <c r="E440" i="1"/>
  <c r="E441" i="1"/>
  <c r="E442" i="1"/>
  <c r="E443" i="1"/>
  <c r="E444" i="1"/>
  <c r="E445" i="1"/>
  <c r="E446" i="1"/>
  <c r="E447" i="1"/>
  <c r="E448" i="1"/>
  <c r="E449" i="1"/>
  <c r="E253" i="3" l="1"/>
  <c r="E111" i="3"/>
  <c r="E378" i="3"/>
  <c r="E411" i="3"/>
  <c r="E425" i="3" s="1"/>
  <c r="C443" i="3" s="1"/>
  <c r="E399" i="3"/>
  <c r="E397" i="3"/>
  <c r="E415" i="3"/>
  <c r="E395" i="3"/>
  <c r="E416" i="3"/>
  <c r="E408" i="3"/>
  <c r="E396" i="3"/>
  <c r="E400" i="3"/>
  <c r="E398" i="3"/>
  <c r="E402" i="3"/>
  <c r="E409" i="3"/>
  <c r="E423" i="3" s="1"/>
  <c r="C441" i="3" s="1"/>
  <c r="E414" i="3"/>
  <c r="E412" i="3"/>
  <c r="E426" i="3" s="1"/>
  <c r="C444" i="3" s="1"/>
  <c r="E410" i="3"/>
  <c r="E424" i="3" s="1"/>
  <c r="C442" i="3" s="1"/>
  <c r="E401" i="3"/>
  <c r="E413" i="3"/>
  <c r="E403" i="3"/>
  <c r="E119" i="3"/>
  <c r="E127" i="3"/>
  <c r="E125" i="3"/>
  <c r="E7" i="3"/>
  <c r="E383" i="3" s="1"/>
  <c r="E441" i="3" s="1"/>
  <c r="E113" i="3"/>
  <c r="E123" i="3"/>
  <c r="E100" i="3"/>
  <c r="E67" i="3"/>
  <c r="E51" i="3"/>
  <c r="E35" i="3"/>
  <c r="E107" i="3"/>
  <c r="E91" i="3"/>
  <c r="E78" i="3"/>
  <c r="E62" i="3"/>
  <c r="E42" i="3"/>
  <c r="E26" i="3"/>
  <c r="E14" i="3"/>
  <c r="E118" i="3"/>
  <c r="E126" i="3"/>
  <c r="E122" i="3"/>
  <c r="E114" i="3"/>
  <c r="E108" i="3"/>
  <c r="E104" i="3"/>
  <c r="E96" i="3"/>
  <c r="E92" i="3"/>
  <c r="E88" i="3"/>
  <c r="E79" i="3"/>
  <c r="E75" i="3"/>
  <c r="E71" i="3"/>
  <c r="E63" i="3"/>
  <c r="E59" i="3"/>
  <c r="E55" i="3"/>
  <c r="E47" i="3"/>
  <c r="E43" i="3"/>
  <c r="E39" i="3"/>
  <c r="E31" i="3"/>
  <c r="E27" i="3"/>
  <c r="E23" i="3"/>
  <c r="E15" i="3"/>
  <c r="E11" i="3"/>
  <c r="E121" i="3"/>
  <c r="E117" i="3"/>
  <c r="E103" i="3"/>
  <c r="E99" i="3"/>
  <c r="E87" i="3"/>
  <c r="E83" i="3"/>
  <c r="E70" i="3"/>
  <c r="E66" i="3"/>
  <c r="E54" i="3"/>
  <c r="E50" i="3"/>
  <c r="E38" i="3"/>
  <c r="E34" i="3"/>
  <c r="E22" i="3"/>
  <c r="E18" i="3"/>
  <c r="E9" i="3"/>
  <c r="E13" i="3"/>
  <c r="E17" i="3"/>
  <c r="E21" i="3"/>
  <c r="E25" i="3"/>
  <c r="E29" i="3"/>
  <c r="E33" i="3"/>
  <c r="E37" i="3"/>
  <c r="E41" i="3"/>
  <c r="E45" i="3"/>
  <c r="E49" i="3"/>
  <c r="E53" i="3"/>
  <c r="E57" i="3"/>
  <c r="E61" i="3"/>
  <c r="E65" i="3"/>
  <c r="E69" i="3"/>
  <c r="E390" i="3" s="1"/>
  <c r="E448" i="3" s="1"/>
  <c r="E73" i="3"/>
  <c r="E77" i="3"/>
  <c r="E81" i="3"/>
  <c r="E86" i="3"/>
  <c r="E90" i="3"/>
  <c r="E94" i="3"/>
  <c r="E98" i="3"/>
  <c r="E102" i="3"/>
  <c r="E106" i="3"/>
  <c r="E112" i="3"/>
  <c r="E116" i="3"/>
  <c r="E120" i="3"/>
  <c r="E124" i="3"/>
  <c r="G433" i="1"/>
  <c r="D441" i="3" l="1"/>
  <c r="E405" i="3"/>
  <c r="E418" i="3"/>
  <c r="E386" i="3"/>
  <c r="E444" i="3" s="1"/>
  <c r="D444" i="3" s="1"/>
  <c r="E384" i="3"/>
  <c r="E442" i="3" s="1"/>
  <c r="D442" i="3" s="1"/>
  <c r="E389" i="3"/>
  <c r="E382" i="3"/>
  <c r="E385" i="3"/>
  <c r="E443" i="3" s="1"/>
  <c r="D443" i="3" s="1"/>
  <c r="E387" i="3"/>
  <c r="E388" i="3"/>
  <c r="E431" i="3"/>
  <c r="C448" i="3" s="1"/>
  <c r="D448" i="3" s="1"/>
  <c r="E128" i="3"/>
  <c r="E392" i="3" l="1"/>
  <c r="E440" i="3"/>
  <c r="E422" i="3"/>
  <c r="E446" i="3"/>
  <c r="E429" i="3"/>
  <c r="C446" i="3" s="1"/>
  <c r="E447" i="3"/>
  <c r="E430" i="3"/>
  <c r="C447" i="3" s="1"/>
  <c r="E445" i="3"/>
  <c r="E427" i="3"/>
  <c r="C445" i="3" s="1"/>
  <c r="D447" i="3" l="1"/>
  <c r="D445" i="3"/>
  <c r="C440" i="3"/>
  <c r="C449" i="3" s="1"/>
  <c r="E433" i="3"/>
  <c r="E449" i="3"/>
  <c r="D446" i="3"/>
  <c r="D440" i="3" l="1"/>
  <c r="D449" i="3" s="1"/>
  <c r="C448" i="1" l="1"/>
  <c r="D448" i="1" s="1"/>
  <c r="C446" i="1"/>
  <c r="D446" i="1" s="1"/>
  <c r="C447" i="1"/>
  <c r="D447" i="1" s="1"/>
  <c r="C441" i="1"/>
  <c r="D441" i="1" s="1"/>
  <c r="C442" i="1"/>
  <c r="D442" i="1"/>
  <c r="C443" i="1"/>
  <c r="D443" i="1" s="1"/>
  <c r="C444" i="1"/>
  <c r="D444" i="1"/>
  <c r="C445" i="1"/>
  <c r="D445" i="1" s="1"/>
  <c r="C440" i="1"/>
  <c r="D440" i="1" s="1"/>
  <c r="C449" i="1" l="1"/>
  <c r="C450" i="1" s="1"/>
  <c r="D449" i="1"/>
  <c r="D393" i="1"/>
  <c r="C416" i="1" l="1"/>
  <c r="C415" i="1"/>
  <c r="C414" i="1"/>
  <c r="C413" i="1"/>
  <c r="C412" i="1"/>
  <c r="C411" i="1"/>
  <c r="C410" i="1"/>
  <c r="C409" i="1"/>
  <c r="C408" i="1"/>
  <c r="C403" i="1"/>
  <c r="C402" i="1"/>
  <c r="C401" i="1"/>
  <c r="C400" i="1"/>
  <c r="C399" i="1"/>
  <c r="C398" i="1"/>
  <c r="C397" i="1"/>
  <c r="C396" i="1"/>
  <c r="C395" i="1"/>
  <c r="C387" i="1"/>
  <c r="C389" i="1"/>
  <c r="C385" i="1"/>
  <c r="C388" i="1"/>
  <c r="C386" i="1"/>
  <c r="C384" i="1"/>
  <c r="C405" i="1" l="1"/>
  <c r="C418" i="1"/>
  <c r="C390" i="1" l="1"/>
  <c r="C382" i="1" l="1"/>
  <c r="C383" i="1"/>
  <c r="C392" i="1" l="1"/>
</calcChain>
</file>

<file path=xl/comments1.xml><?xml version="1.0" encoding="utf-8"?>
<comments xmlns="http://schemas.openxmlformats.org/spreadsheetml/2006/main">
  <authors>
    <author>Walker, Kyle T.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O&amp;M_UPDATED.xlsx"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O&amp;M_UPDATED.xlsx"</t>
        </r>
      </text>
    </comment>
  </commentList>
</comments>
</file>

<file path=xl/sharedStrings.xml><?xml version="1.0" encoding="utf-8"?>
<sst xmlns="http://schemas.openxmlformats.org/spreadsheetml/2006/main" count="1297" uniqueCount="286">
  <si>
    <t>301</t>
  </si>
  <si>
    <t>ORGANIZATION</t>
  </si>
  <si>
    <t>302</t>
  </si>
  <si>
    <t>FRANCHISES &amp; CONSENTS</t>
  </si>
  <si>
    <t>303.1</t>
  </si>
  <si>
    <t>COMPUTER SOFTWARE</t>
  </si>
  <si>
    <t>303.2</t>
  </si>
  <si>
    <t>CUSTOMER INFORMATION SYSTEM</t>
  </si>
  <si>
    <t>303.3</t>
  </si>
  <si>
    <t>INDUSTRIAL &amp; COMMERCIAL BIL</t>
  </si>
  <si>
    <t>303.4</t>
  </si>
  <si>
    <t>CRMS</t>
  </si>
  <si>
    <t>303.5</t>
  </si>
  <si>
    <t>POWERPLANT SOFTWARE</t>
  </si>
  <si>
    <t>304.1</t>
  </si>
  <si>
    <t>LAND</t>
  </si>
  <si>
    <t>305.2</t>
  </si>
  <si>
    <t>P P O G STRU &amp; IMPR-SEWER S</t>
  </si>
  <si>
    <t>305.5</t>
  </si>
  <si>
    <t>P P O G STRU &amp; IMPR-OTHER Y</t>
  </si>
  <si>
    <t>312.3</t>
  </si>
  <si>
    <t>P P O G FUEL HANDLING AND S</t>
  </si>
  <si>
    <t>318.3</t>
  </si>
  <si>
    <t>P P O G LIGHT OIL REFINING</t>
  </si>
  <si>
    <t>318.5</t>
  </si>
  <si>
    <t>P P O G TAR PROCESSING</t>
  </si>
  <si>
    <t>325</t>
  </si>
  <si>
    <t>NATURAL GAS PROD AND GATHER</t>
  </si>
  <si>
    <t>327</t>
  </si>
  <si>
    <t>NATURAL GAS PROD &amp; GATHERIN</t>
  </si>
  <si>
    <t>328</t>
  </si>
  <si>
    <t>331</t>
  </si>
  <si>
    <t>332</t>
  </si>
  <si>
    <t>333</t>
  </si>
  <si>
    <t>334</t>
  </si>
  <si>
    <t>305.11</t>
  </si>
  <si>
    <t>GAS PRODUCTION - COTTAGE G</t>
  </si>
  <si>
    <t>305.17</t>
  </si>
  <si>
    <t>STRUCTURES MIXING STATION</t>
  </si>
  <si>
    <t>311</t>
  </si>
  <si>
    <t>P P OTHER-LIQUEFIED PETROLE</t>
  </si>
  <si>
    <t>311.4</t>
  </si>
  <si>
    <t>P P OTHER-L P G GRANGER</t>
  </si>
  <si>
    <t>311.7</t>
  </si>
  <si>
    <t>LIQUIFIED GAS EQUIPMENT COO</t>
  </si>
  <si>
    <t>311.8</t>
  </si>
  <si>
    <t>LIQUIFIED GAS EQUIPMENT LIN</t>
  </si>
  <si>
    <t>319</t>
  </si>
  <si>
    <t>GAS MIXING EQUIPMENT GASCO</t>
  </si>
  <si>
    <t>350.1</t>
  </si>
  <si>
    <t>350.2</t>
  </si>
  <si>
    <t>RIGHTS-OF-WAY</t>
  </si>
  <si>
    <t>351</t>
  </si>
  <si>
    <t>STRUCTURES AND IMPROVEMENTS</t>
  </si>
  <si>
    <t>352</t>
  </si>
  <si>
    <t>WELLS</t>
  </si>
  <si>
    <t>352.1</t>
  </si>
  <si>
    <t>STORAGE LEASEHOLD &amp; RIGHTS</t>
  </si>
  <si>
    <t>352.2</t>
  </si>
  <si>
    <t>RESERVOIRS</t>
  </si>
  <si>
    <t>352.3</t>
  </si>
  <si>
    <t>NON-RECOVERABLE NATURAL GAS</t>
  </si>
  <si>
    <t>353</t>
  </si>
  <si>
    <t>LINES</t>
  </si>
  <si>
    <t>354</t>
  </si>
  <si>
    <t>COMPRESSOR STATION EQUIPMENT</t>
  </si>
  <si>
    <t>354.1</t>
  </si>
  <si>
    <t>RECIP TURBINE #1</t>
  </si>
  <si>
    <t>354.2</t>
  </si>
  <si>
    <t>RECIP TURBINE #2</t>
  </si>
  <si>
    <t>354.3</t>
  </si>
  <si>
    <t>GAS FIRE TURBINE #1</t>
  </si>
  <si>
    <t>354.4</t>
  </si>
  <si>
    <t>GAS FIRE TURBINE #2</t>
  </si>
  <si>
    <t>354.6</t>
  </si>
  <si>
    <t>GF Turb #2 '15 Rebuild</t>
  </si>
  <si>
    <t>355</t>
  </si>
  <si>
    <t>MEASURING / REGULATING EQUIPM</t>
  </si>
  <si>
    <t>356</t>
  </si>
  <si>
    <t>PURIFICATION EQUIPMENT</t>
  </si>
  <si>
    <t>357</t>
  </si>
  <si>
    <t>OTHER EQUIPMENT</t>
  </si>
  <si>
    <t>360.11</t>
  </si>
  <si>
    <t>LAND - LNG LINNTON</t>
  </si>
  <si>
    <t>360.12</t>
  </si>
  <si>
    <t>LAND - LNG NEWPORT</t>
  </si>
  <si>
    <t>360.2</t>
  </si>
  <si>
    <t>LAND - OTHER</t>
  </si>
  <si>
    <t>361.11</t>
  </si>
  <si>
    <t>STRUCTURES &amp; IMPROVEMENTS</t>
  </si>
  <si>
    <t>361.12</t>
  </si>
  <si>
    <t>361.2</t>
  </si>
  <si>
    <t>STRUCTURES &amp; IMPROVEMENTS -</t>
  </si>
  <si>
    <t>362.11</t>
  </si>
  <si>
    <t>GAS HOLDERS - LNG LINNTON</t>
  </si>
  <si>
    <t>362.12</t>
  </si>
  <si>
    <t>GAS HOLDERS - LNG NEWPORT</t>
  </si>
  <si>
    <t>362.2</t>
  </si>
  <si>
    <t>GAS HOLDERS - LNG OTHER</t>
  </si>
  <si>
    <t>363.11</t>
  </si>
  <si>
    <t>LIQUEFACTION EQUIP. - LINN</t>
  </si>
  <si>
    <t>363.12</t>
  </si>
  <si>
    <t>LIQUEFACTION EQUIP - NEWPO</t>
  </si>
  <si>
    <t>363.21</t>
  </si>
  <si>
    <t>VAPORIZING EQUIP - LINNTON</t>
  </si>
  <si>
    <t>363.22</t>
  </si>
  <si>
    <t>VAPORIZING EQUIP - NEWPORT</t>
  </si>
  <si>
    <t>363.31</t>
  </si>
  <si>
    <t>COMPRESSOR EQUIP - LINNTON</t>
  </si>
  <si>
    <t>363.32</t>
  </si>
  <si>
    <t>COMPRESSOR EQUIPMENT - NE</t>
  </si>
  <si>
    <t>363.41</t>
  </si>
  <si>
    <t>MEASURING &amp; REGULATING EQU</t>
  </si>
  <si>
    <t>363.42</t>
  </si>
  <si>
    <t>363.5</t>
  </si>
  <si>
    <t>CNG REFUELING FACILITIES</t>
  </si>
  <si>
    <t>363.6</t>
  </si>
  <si>
    <t>LNG REFUELING FACILITIES</t>
  </si>
  <si>
    <t>365.1</t>
  </si>
  <si>
    <t>365.2</t>
  </si>
  <si>
    <t>LAND RIGHTS</t>
  </si>
  <si>
    <t>366.3</t>
  </si>
  <si>
    <t>367</t>
  </si>
  <si>
    <t>MAINS</t>
  </si>
  <si>
    <t>367.21</t>
  </si>
  <si>
    <t>NORTH MIST TRANSMISSION LI</t>
  </si>
  <si>
    <t>367.22</t>
  </si>
  <si>
    <t>SOUTH MIST TRANSMISSION LI</t>
  </si>
  <si>
    <t>367.23</t>
  </si>
  <si>
    <t>367.24</t>
  </si>
  <si>
    <t>11.7M S MIST TRANS LINE</t>
  </si>
  <si>
    <t>367.25</t>
  </si>
  <si>
    <t>12M NORTH S MIST TRANS</t>
  </si>
  <si>
    <t>367.26</t>
  </si>
  <si>
    <t>38M NORTH S MIST TRANS</t>
  </si>
  <si>
    <t>368</t>
  </si>
  <si>
    <t>TRANSMISSION COMPRESSOR</t>
  </si>
  <si>
    <t>369</t>
  </si>
  <si>
    <t>MEASURING &amp; REGULATE STATION</t>
  </si>
  <si>
    <t>370</t>
  </si>
  <si>
    <t>COMMUNICATION EQUIPMENT</t>
  </si>
  <si>
    <t>374.1</t>
  </si>
  <si>
    <t>374.2</t>
  </si>
  <si>
    <t>375</t>
  </si>
  <si>
    <t>376.11</t>
  </si>
  <si>
    <t>MAINS &lt; 4"</t>
  </si>
  <si>
    <t>376.12</t>
  </si>
  <si>
    <t>MAINS 4" &amp; &gt;</t>
  </si>
  <si>
    <t>377</t>
  </si>
  <si>
    <t>378</t>
  </si>
  <si>
    <t>MEASURING &amp; REG EQUIP - GENER</t>
  </si>
  <si>
    <t>379</t>
  </si>
  <si>
    <t>MEASURING &amp; REG EQUIP - GATE</t>
  </si>
  <si>
    <t>380</t>
  </si>
  <si>
    <t>SERVICES</t>
  </si>
  <si>
    <t>381</t>
  </si>
  <si>
    <t>METERS</t>
  </si>
  <si>
    <t>381.1</t>
  </si>
  <si>
    <t>METERS (ELECTRONIC)</t>
  </si>
  <si>
    <t>381.2</t>
  </si>
  <si>
    <t>ERT (ENCODER RECEIVER TRANS</t>
  </si>
  <si>
    <t>382</t>
  </si>
  <si>
    <t>METER INSTALLATIONS</t>
  </si>
  <si>
    <t>382.1</t>
  </si>
  <si>
    <t>METER INSTALLATIONS (ELECTR</t>
  </si>
  <si>
    <t>382.2</t>
  </si>
  <si>
    <t>ERT INSTALLATION (ENCODER</t>
  </si>
  <si>
    <t>383</t>
  </si>
  <si>
    <t>HOUSE REGULATORS</t>
  </si>
  <si>
    <t>386</t>
  </si>
  <si>
    <t>OTHER PROPERTY ON CUSTOMERS P</t>
  </si>
  <si>
    <t>MULTI-FAMILY METER ROOMS</t>
  </si>
  <si>
    <t>387.1</t>
  </si>
  <si>
    <t>CATHODIC PROTECTION TESTING</t>
  </si>
  <si>
    <t>387.2</t>
  </si>
  <si>
    <t>CALORIMETERS @ GATE STATIONS</t>
  </si>
  <si>
    <t>387.3</t>
  </si>
  <si>
    <t>METER TESTING EQUIPMENT</t>
  </si>
  <si>
    <t>389</t>
  </si>
  <si>
    <t>390</t>
  </si>
  <si>
    <t>390.1</t>
  </si>
  <si>
    <t>SOURCE CONTROL PLANT</t>
  </si>
  <si>
    <t>391.1</t>
  </si>
  <si>
    <t>OFFICE FURNITURE &amp; EQUIPMEN</t>
  </si>
  <si>
    <t>391.2</t>
  </si>
  <si>
    <t>COMPUTERS</t>
  </si>
  <si>
    <t>391.3</t>
  </si>
  <si>
    <t>ON SITE BILLING</t>
  </si>
  <si>
    <t>391.4</t>
  </si>
  <si>
    <t>392</t>
  </si>
  <si>
    <t>TRANSPORTATION EQUIPMENT</t>
  </si>
  <si>
    <t>393</t>
  </si>
  <si>
    <t>STORES EQUIPMENT</t>
  </si>
  <si>
    <t>394</t>
  </si>
  <si>
    <t>TOOLS - SHOP &amp; GARAGE EQUIPUI</t>
  </si>
  <si>
    <t>395</t>
  </si>
  <si>
    <t>LABORATORY EQUIPMENT</t>
  </si>
  <si>
    <t>396</t>
  </si>
  <si>
    <t>POWER OPERATED EQUIPMENT</t>
  </si>
  <si>
    <t>397</t>
  </si>
  <si>
    <t>GEN PLANT-COMMUNICATION EQU</t>
  </si>
  <si>
    <t>397.1</t>
  </si>
  <si>
    <t>MOBILE</t>
  </si>
  <si>
    <t>397.2</t>
  </si>
  <si>
    <t>OTHER THAN MOBILE &amp; TELEMET</t>
  </si>
  <si>
    <t>397.3</t>
  </si>
  <si>
    <t>TELEMETERING - OTHER</t>
  </si>
  <si>
    <t>397.4</t>
  </si>
  <si>
    <t>TELEMETERING - MICROWAVE</t>
  </si>
  <si>
    <t>397.5</t>
  </si>
  <si>
    <t>TELEPHONE EQUIPMENT</t>
  </si>
  <si>
    <t>398</t>
  </si>
  <si>
    <t>GEN PLANT-MISCELLANEOUS EQU</t>
  </si>
  <si>
    <t>398.1</t>
  </si>
  <si>
    <t>PRINT SHOP</t>
  </si>
  <si>
    <t>398.2</t>
  </si>
  <si>
    <t>KITCHEN EQUIPMENT</t>
  </si>
  <si>
    <t>398.3</t>
  </si>
  <si>
    <t>JANITORIAL EQUIPMENT</t>
  </si>
  <si>
    <t>398.4</t>
  </si>
  <si>
    <t>INSTALLED IN LEASED BUILDINGS</t>
  </si>
  <si>
    <t>398.5</t>
  </si>
  <si>
    <t>OTHER MISCELLANEOUS EQUIPMENT</t>
  </si>
  <si>
    <t xml:space="preserve">   TOTAL</t>
  </si>
  <si>
    <t>Production</t>
  </si>
  <si>
    <t>Transmission</t>
  </si>
  <si>
    <t>Distribution</t>
  </si>
  <si>
    <t>General</t>
  </si>
  <si>
    <t>Land &amp; Structures</t>
  </si>
  <si>
    <t>Oregon</t>
  </si>
  <si>
    <t>System</t>
  </si>
  <si>
    <t>Washington</t>
  </si>
  <si>
    <t>Intangible Software</t>
  </si>
  <si>
    <t>Intangible Other</t>
  </si>
  <si>
    <t>Storage and storage transmission</t>
  </si>
  <si>
    <t>CNG and LNG Refueling</t>
  </si>
  <si>
    <t xml:space="preserve">   Total Depreciation Expense</t>
  </si>
  <si>
    <t>Customers All</t>
  </si>
  <si>
    <t>Direct</t>
  </si>
  <si>
    <t>3-Factor</t>
  </si>
  <si>
    <t>Land</t>
  </si>
  <si>
    <t>Per Alloc History</t>
  </si>
  <si>
    <t>Structures</t>
  </si>
  <si>
    <t>Firm Volumes</t>
  </si>
  <si>
    <t>1/</t>
  </si>
  <si>
    <t>1/  includes SMPE $33 mil adjustment ($858k)</t>
  </si>
  <si>
    <t>Test Year</t>
  </si>
  <si>
    <t>Actual</t>
  </si>
  <si>
    <t>Allocation Factors - Summary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</si>
  <si>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</si>
  <si>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</si>
  <si>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</si>
  <si>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</si>
  <si>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</si>
  <si>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</si>
  <si>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firm sales volumes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</si>
  <si>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</si>
  <si>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</si>
  <si>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</si>
  <si>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</si>
  <si>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</si>
  <si>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</si>
  <si>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</si>
  <si>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</si>
  <si>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Employee Cost</t>
  </si>
  <si>
    <t>Regulatory</t>
  </si>
  <si>
    <t>Telemetering</t>
  </si>
  <si>
    <t>Direct-Wa</t>
  </si>
  <si>
    <t>Direct-Or</t>
  </si>
  <si>
    <t>Gross plant direct assign</t>
  </si>
  <si>
    <t>Depreciation</t>
  </si>
  <si>
    <t>Rate Base</t>
  </si>
  <si>
    <t>Perimeter</t>
  </si>
  <si>
    <t xml:space="preserve">   Total Depreciation Expense - Washington Allocated</t>
  </si>
  <si>
    <t>Washington General Rate Case</t>
  </si>
  <si>
    <t>Depreciation Expense - Actual during Test Year - Old Depreciation Rates</t>
  </si>
  <si>
    <t>Actuals Allocated</t>
  </si>
  <si>
    <t xml:space="preserve">   Total Depreciation</t>
  </si>
  <si>
    <t>need to reconcile</t>
  </si>
  <si>
    <t>AMA</t>
  </si>
  <si>
    <t>Total Gross Plant</t>
  </si>
  <si>
    <t>Rate @ 11/1/18</t>
  </si>
  <si>
    <t>Expense</t>
  </si>
  <si>
    <t>November 2018 Retirements to transition to amortization method per depreciation study</t>
  </si>
  <si>
    <t>Retirements</t>
  </si>
  <si>
    <t>Expense with new rates -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</si>
</sst>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00_);_(* \(#,##0.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</cellStyleXfs>
  <cellXfs count="5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0" xfId="0" applyFont="1" applyAlignment="1">
      <alignment horizontal="center"/>
    </xf>
    <xf numFmtId="10" fontId="0" fillId="0" borderId="0" xfId="2" applyNumberFormat="1" applyFont="1" applyAlignment="1">
      <alignment horizontal="center"/>
    </xf>
    <xf numFmtId="3" fontId="3" fillId="0" borderId="0" xfId="3" applyNumberFormat="1" applyFont="1" applyAlignment="1">
      <alignment horizontal="center" vertical="center"/>
    </xf>
    <xf numFmtId="3" fontId="3" fillId="0" borderId="0" xfId="3" applyNumberFormat="1" applyFont="1" applyFill="1" applyAlignment="1">
      <alignment horizontal="center" vertical="center"/>
    </xf>
    <xf numFmtId="164" fontId="0" fillId="0" borderId="1" xfId="1" applyNumberFormat="1" applyFont="1" applyBorder="1"/>
    <xf numFmtId="0" fontId="2" fillId="0" borderId="0" xfId="0" quotePrefix="1" applyFont="1" applyFill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1" applyNumberFormat="1" applyFont="1" applyFill="1"/>
    <xf numFmtId="164" fontId="2" fillId="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/>
    <xf numFmtId="0" fontId="4" fillId="0" borderId="1" xfId="0" quotePrefix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Font="1" applyFill="1" applyAlignment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4" fillId="0" borderId="0" xfId="0" applyFont="1" applyAlignment="1">
      <alignment horizontal="left" vertical="top"/>
    </xf>
    <xf numFmtId="165" fontId="5" fillId="0" borderId="0" xfId="2" applyNumberFormat="1" applyFont="1" applyFill="1" applyAlignment="1">
      <alignment horizontal="right" vertical="center"/>
    </xf>
    <xf numFmtId="165" fontId="5" fillId="0" borderId="0" xfId="2" applyNumberFormat="1" applyFont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top"/>
    </xf>
    <xf numFmtId="0" fontId="4" fillId="0" borderId="0" xfId="0" applyNumberFormat="1" applyFont="1" applyAlignment="1">
      <alignment vertical="top"/>
    </xf>
    <xf numFmtId="165" fontId="5" fillId="0" borderId="0" xfId="0" applyNumberFormat="1" applyFont="1" applyFill="1" applyBorder="1" applyAlignment="1" applyProtection="1">
      <alignment vertical="center"/>
    </xf>
    <xf numFmtId="164" fontId="2" fillId="0" borderId="0" xfId="1" applyNumberFormat="1" applyFont="1" applyFill="1" applyAlignment="1">
      <alignment horizontal="center"/>
    </xf>
    <xf numFmtId="3" fontId="8" fillId="0" borderId="0" xfId="0" applyNumberFormat="1" applyFont="1" applyFill="1" applyAlignment="1">
      <alignment vertical="top"/>
    </xf>
    <xf numFmtId="3" fontId="8" fillId="0" borderId="0" xfId="1" applyNumberFormat="1" applyFont="1" applyFill="1" applyAlignment="1">
      <alignment horizontal="left" vertical="top" indent="1"/>
    </xf>
    <xf numFmtId="164" fontId="0" fillId="0" borderId="1" xfId="0" applyNumberFormat="1" applyBorder="1"/>
    <xf numFmtId="164" fontId="0" fillId="2" borderId="0" xfId="0" applyNumberFormat="1" applyFill="1"/>
    <xf numFmtId="0" fontId="2" fillId="0" borderId="1" xfId="0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0" fontId="0" fillId="0" borderId="0" xfId="2" applyNumberFormat="1" applyFont="1"/>
    <xf numFmtId="0" fontId="0" fillId="0" borderId="0" xfId="0" applyFill="1"/>
    <xf numFmtId="164" fontId="0" fillId="0" borderId="0" xfId="1" applyNumberFormat="1" applyFont="1" applyBorder="1" applyAlignment="1">
      <alignment horizontal="center"/>
    </xf>
    <xf numFmtId="43" fontId="0" fillId="0" borderId="0" xfId="1" applyNumberFormat="1" applyFont="1"/>
    <xf numFmtId="43" fontId="0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166" fontId="0" fillId="0" borderId="0" xfId="0" applyNumberFormat="1"/>
    <xf numFmtId="166" fontId="0" fillId="0" borderId="0" xfId="1" applyNumberFormat="1" applyFont="1" applyFill="1"/>
    <xf numFmtId="0" fontId="2" fillId="0" borderId="1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_2007 Oregon Earnings Test Report model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2"/>
  <sheetViews>
    <sheetView topLeftCell="A421" zoomScale="93" zoomScaleNormal="93" workbookViewId="0">
      <selection activeCell="C449" sqref="C449"/>
    </sheetView>
  </sheetViews>
  <sheetFormatPr defaultRowHeight="15" x14ac:dyDescent="0.25"/>
  <cols>
    <col min="1" max="1" width="12.140625" style="2" customWidth="1"/>
    <col min="2" max="2" width="39.28515625" customWidth="1"/>
    <col min="3" max="3" width="14.85546875" style="16" customWidth="1"/>
    <col min="4" max="5" width="14.85546875" customWidth="1"/>
    <col min="7" max="7" width="12.85546875" customWidth="1"/>
    <col min="8" max="8" width="13.5703125" customWidth="1"/>
  </cols>
  <sheetData>
    <row r="1" spans="1:3" x14ac:dyDescent="0.25">
      <c r="A1" s="4" t="s">
        <v>274</v>
      </c>
    </row>
    <row r="2" spans="1:3" x14ac:dyDescent="0.25">
      <c r="A2" s="4" t="s">
        <v>275</v>
      </c>
    </row>
    <row r="3" spans="1:3" x14ac:dyDescent="0.25">
      <c r="A3" s="3"/>
    </row>
    <row r="4" spans="1:3" x14ac:dyDescent="0.25">
      <c r="A4" s="3"/>
      <c r="C4" s="33" t="s">
        <v>246</v>
      </c>
    </row>
    <row r="5" spans="1:3" x14ac:dyDescent="0.25">
      <c r="A5" s="49" t="s">
        <v>230</v>
      </c>
      <c r="B5" s="49"/>
      <c r="C5" s="17" t="s">
        <v>247</v>
      </c>
    </row>
    <row r="6" spans="1:3" x14ac:dyDescent="0.25">
      <c r="A6" s="15"/>
      <c r="B6" s="15"/>
      <c r="C6" s="14"/>
    </row>
    <row r="7" spans="1:3" x14ac:dyDescent="0.25">
      <c r="A7" s="2" t="s">
        <v>0</v>
      </c>
      <c r="B7" t="s">
        <v>1</v>
      </c>
      <c r="C7" s="16">
        <v>0</v>
      </c>
    </row>
    <row r="8" spans="1:3" x14ac:dyDescent="0.25">
      <c r="A8" s="2" t="s">
        <v>2</v>
      </c>
      <c r="B8" t="s">
        <v>3</v>
      </c>
      <c r="C8" s="16">
        <v>0</v>
      </c>
    </row>
    <row r="9" spans="1:3" x14ac:dyDescent="0.25">
      <c r="A9" s="2" t="s">
        <v>4</v>
      </c>
      <c r="B9" t="s">
        <v>5</v>
      </c>
      <c r="C9" s="16">
        <v>2946702.5300000003</v>
      </c>
    </row>
    <row r="10" spans="1:3" x14ac:dyDescent="0.25">
      <c r="A10" s="2" t="s">
        <v>6</v>
      </c>
      <c r="B10" t="s">
        <v>7</v>
      </c>
      <c r="C10" s="16">
        <v>0</v>
      </c>
    </row>
    <row r="11" spans="1:3" x14ac:dyDescent="0.25">
      <c r="A11" s="2" t="s">
        <v>8</v>
      </c>
      <c r="B11" t="s">
        <v>9</v>
      </c>
      <c r="C11" s="16">
        <v>0</v>
      </c>
    </row>
    <row r="12" spans="1:3" x14ac:dyDescent="0.25">
      <c r="A12" s="2" t="s">
        <v>10</v>
      </c>
      <c r="B12" t="s">
        <v>11</v>
      </c>
      <c r="C12" s="16">
        <v>0</v>
      </c>
    </row>
    <row r="13" spans="1:3" x14ac:dyDescent="0.25">
      <c r="A13" s="2" t="s">
        <v>12</v>
      </c>
      <c r="B13" t="s">
        <v>13</v>
      </c>
      <c r="C13" s="16">
        <v>0</v>
      </c>
    </row>
    <row r="14" spans="1:3" x14ac:dyDescent="0.25">
      <c r="A14" s="2" t="s">
        <v>14</v>
      </c>
      <c r="B14" t="s">
        <v>15</v>
      </c>
      <c r="C14" s="16">
        <v>0</v>
      </c>
    </row>
    <row r="15" spans="1:3" x14ac:dyDescent="0.25">
      <c r="A15" s="2" t="s">
        <v>16</v>
      </c>
      <c r="B15" t="s">
        <v>17</v>
      </c>
      <c r="C15" s="16">
        <v>0</v>
      </c>
    </row>
    <row r="16" spans="1:3" x14ac:dyDescent="0.25">
      <c r="A16" s="2" t="s">
        <v>18</v>
      </c>
      <c r="B16" t="s">
        <v>19</v>
      </c>
      <c r="C16" s="16">
        <v>0</v>
      </c>
    </row>
    <row r="17" spans="1:8" x14ac:dyDescent="0.25">
      <c r="A17" s="2" t="s">
        <v>20</v>
      </c>
      <c r="B17" t="s">
        <v>21</v>
      </c>
      <c r="C17" s="16">
        <v>0</v>
      </c>
    </row>
    <row r="18" spans="1:8" x14ac:dyDescent="0.25">
      <c r="A18" s="2" t="s">
        <v>22</v>
      </c>
      <c r="B18" t="s">
        <v>23</v>
      </c>
      <c r="C18" s="16">
        <v>0</v>
      </c>
    </row>
    <row r="19" spans="1:8" x14ac:dyDescent="0.25">
      <c r="A19" s="2" t="s">
        <v>24</v>
      </c>
      <c r="B19" t="s">
        <v>25</v>
      </c>
      <c r="C19" s="16">
        <v>0</v>
      </c>
      <c r="E19" s="1"/>
      <c r="F19" s="4"/>
      <c r="G19" s="1"/>
      <c r="H19" s="1"/>
    </row>
    <row r="20" spans="1:8" x14ac:dyDescent="0.25">
      <c r="A20" s="2" t="s">
        <v>26</v>
      </c>
      <c r="B20" t="s">
        <v>27</v>
      </c>
      <c r="C20" s="16">
        <v>0</v>
      </c>
      <c r="E20" s="1"/>
      <c r="F20" s="1"/>
      <c r="G20" s="1"/>
    </row>
    <row r="21" spans="1:8" x14ac:dyDescent="0.25">
      <c r="A21" s="2" t="s">
        <v>28</v>
      </c>
      <c r="B21" t="s">
        <v>29</v>
      </c>
      <c r="C21" s="16">
        <v>0</v>
      </c>
      <c r="E21" s="1"/>
      <c r="F21" s="1"/>
      <c r="G21" s="1"/>
      <c r="H21" s="1"/>
    </row>
    <row r="22" spans="1:8" x14ac:dyDescent="0.25">
      <c r="A22" s="2" t="s">
        <v>30</v>
      </c>
      <c r="B22" t="s">
        <v>27</v>
      </c>
      <c r="C22" s="16">
        <v>0</v>
      </c>
      <c r="E22" s="1"/>
      <c r="F22" s="1"/>
      <c r="G22" s="1"/>
      <c r="H22" s="1"/>
    </row>
    <row r="23" spans="1:8" x14ac:dyDescent="0.25">
      <c r="A23" s="2" t="s">
        <v>31</v>
      </c>
      <c r="B23" t="s">
        <v>29</v>
      </c>
      <c r="C23" s="16">
        <v>0</v>
      </c>
      <c r="E23" s="4"/>
      <c r="F23" s="6"/>
      <c r="G23" s="1"/>
      <c r="H23" s="1"/>
    </row>
    <row r="24" spans="1:8" x14ac:dyDescent="0.25">
      <c r="A24" s="2" t="s">
        <v>32</v>
      </c>
      <c r="B24" t="s">
        <v>29</v>
      </c>
      <c r="C24" s="16">
        <v>0</v>
      </c>
      <c r="E24" s="4"/>
      <c r="F24" s="4"/>
      <c r="G24" s="1"/>
      <c r="H24" s="1"/>
    </row>
    <row r="25" spans="1:8" x14ac:dyDescent="0.25">
      <c r="A25" s="2" t="s">
        <v>33</v>
      </c>
      <c r="B25" t="s">
        <v>29</v>
      </c>
      <c r="C25" s="16">
        <v>0</v>
      </c>
      <c r="E25" s="4"/>
      <c r="F25" s="4"/>
      <c r="G25" s="1"/>
      <c r="H25" s="1"/>
    </row>
    <row r="26" spans="1:8" x14ac:dyDescent="0.25">
      <c r="A26" s="2" t="s">
        <v>34</v>
      </c>
      <c r="B26" t="s">
        <v>29</v>
      </c>
      <c r="C26" s="16">
        <v>0</v>
      </c>
      <c r="E26" s="4"/>
      <c r="F26" s="4"/>
      <c r="G26" s="1"/>
      <c r="H26" s="1"/>
    </row>
    <row r="27" spans="1:8" x14ac:dyDescent="0.25">
      <c r="A27" s="2" t="s">
        <v>35</v>
      </c>
      <c r="B27" t="s">
        <v>36</v>
      </c>
      <c r="C27" s="16">
        <v>0</v>
      </c>
      <c r="E27" s="4"/>
      <c r="F27" s="4"/>
      <c r="G27" s="1"/>
      <c r="H27" s="1"/>
    </row>
    <row r="28" spans="1:8" x14ac:dyDescent="0.25">
      <c r="A28" s="2" t="s">
        <v>37</v>
      </c>
      <c r="B28" t="s">
        <v>38</v>
      </c>
      <c r="C28" s="16">
        <v>0</v>
      </c>
      <c r="E28" s="4"/>
      <c r="F28" s="4"/>
      <c r="G28" s="1"/>
      <c r="H28" s="1"/>
    </row>
    <row r="29" spans="1:8" x14ac:dyDescent="0.25">
      <c r="A29" s="2" t="s">
        <v>39</v>
      </c>
      <c r="B29" t="s">
        <v>40</v>
      </c>
      <c r="C29" s="16">
        <v>-0.01</v>
      </c>
      <c r="E29" s="4"/>
      <c r="F29" s="4"/>
      <c r="G29" s="1"/>
      <c r="H29" s="1"/>
    </row>
    <row r="30" spans="1:8" x14ac:dyDescent="0.25">
      <c r="A30" s="2" t="s">
        <v>41</v>
      </c>
      <c r="B30" t="s">
        <v>42</v>
      </c>
      <c r="C30" s="16">
        <v>0</v>
      </c>
      <c r="E30" s="4"/>
      <c r="F30" s="5"/>
      <c r="G30" s="1"/>
      <c r="H30" s="1"/>
    </row>
    <row r="31" spans="1:8" x14ac:dyDescent="0.25">
      <c r="A31" s="2" t="s">
        <v>43</v>
      </c>
      <c r="B31" t="s">
        <v>44</v>
      </c>
      <c r="C31" s="16">
        <v>0</v>
      </c>
      <c r="E31" s="4"/>
      <c r="F31" s="4"/>
      <c r="G31" s="1"/>
      <c r="H31" s="1"/>
    </row>
    <row r="32" spans="1:8" x14ac:dyDescent="0.25">
      <c r="A32" s="2" t="s">
        <v>45</v>
      </c>
      <c r="B32" t="s">
        <v>46</v>
      </c>
      <c r="C32" s="16">
        <v>0</v>
      </c>
      <c r="E32" s="4"/>
      <c r="F32" s="4"/>
      <c r="G32" s="1"/>
      <c r="H32" s="1"/>
    </row>
    <row r="33" spans="1:8" x14ac:dyDescent="0.25">
      <c r="A33" s="2" t="s">
        <v>47</v>
      </c>
      <c r="B33" t="s">
        <v>48</v>
      </c>
      <c r="C33" s="16">
        <v>0</v>
      </c>
      <c r="E33" s="4"/>
      <c r="F33" s="4"/>
      <c r="G33" s="1"/>
      <c r="H33" s="1"/>
    </row>
    <row r="34" spans="1:8" x14ac:dyDescent="0.25">
      <c r="A34" s="2" t="s">
        <v>49</v>
      </c>
      <c r="B34" t="s">
        <v>15</v>
      </c>
      <c r="C34" s="16">
        <v>0</v>
      </c>
      <c r="E34" s="4"/>
      <c r="F34" s="4"/>
      <c r="G34" s="1"/>
      <c r="H34" s="1"/>
    </row>
    <row r="35" spans="1:8" x14ac:dyDescent="0.25">
      <c r="A35" s="2" t="s">
        <v>50</v>
      </c>
      <c r="B35" t="s">
        <v>51</v>
      </c>
      <c r="C35" s="16">
        <v>1775.91</v>
      </c>
      <c r="E35" s="4"/>
      <c r="F35" s="4"/>
      <c r="H35" s="1"/>
    </row>
    <row r="36" spans="1:8" x14ac:dyDescent="0.25">
      <c r="A36" s="2" t="s">
        <v>52</v>
      </c>
      <c r="B36" t="s">
        <v>53</v>
      </c>
      <c r="C36" s="16">
        <v>131765.85000000003</v>
      </c>
      <c r="E36" s="4"/>
      <c r="F36" s="6"/>
      <c r="G36" s="1"/>
      <c r="H36" s="1"/>
    </row>
    <row r="37" spans="1:8" x14ac:dyDescent="0.25">
      <c r="A37" s="2" t="s">
        <v>54</v>
      </c>
      <c r="B37" t="s">
        <v>55</v>
      </c>
      <c r="C37" s="16">
        <v>455703.25999999989</v>
      </c>
      <c r="E37" s="1"/>
      <c r="F37" s="4"/>
      <c r="G37" s="1"/>
      <c r="H37" s="1"/>
    </row>
    <row r="38" spans="1:8" x14ac:dyDescent="0.25">
      <c r="A38" s="2" t="s">
        <v>56</v>
      </c>
      <c r="B38" t="s">
        <v>57</v>
      </c>
      <c r="C38" s="16">
        <v>76800.56</v>
      </c>
      <c r="E38" s="1"/>
      <c r="F38" s="4"/>
      <c r="G38" s="1"/>
      <c r="H38" s="1"/>
    </row>
    <row r="39" spans="1:8" x14ac:dyDescent="0.25">
      <c r="A39" s="2" t="s">
        <v>58</v>
      </c>
      <c r="B39" t="s">
        <v>59</v>
      </c>
      <c r="C39" s="16">
        <v>146178.34</v>
      </c>
      <c r="E39" s="1"/>
      <c r="F39" s="4"/>
      <c r="G39" s="1"/>
      <c r="H39" s="1"/>
    </row>
    <row r="40" spans="1:8" x14ac:dyDescent="0.25">
      <c r="A40" s="2" t="s">
        <v>60</v>
      </c>
      <c r="B40" t="s">
        <v>61</v>
      </c>
      <c r="C40" s="16">
        <v>121088.72999999998</v>
      </c>
      <c r="E40" s="6"/>
      <c r="F40" s="4"/>
      <c r="G40" s="1"/>
      <c r="H40" s="1"/>
    </row>
    <row r="41" spans="1:8" x14ac:dyDescent="0.25">
      <c r="A41" s="2" t="s">
        <v>62</v>
      </c>
      <c r="B41" t="s">
        <v>63</v>
      </c>
      <c r="C41" s="16">
        <v>135274.82</v>
      </c>
      <c r="E41" s="6"/>
      <c r="F41" s="4"/>
      <c r="G41" s="1"/>
      <c r="H41" s="1"/>
    </row>
    <row r="42" spans="1:8" x14ac:dyDescent="0.25">
      <c r="A42" s="2" t="s">
        <v>64</v>
      </c>
      <c r="B42" t="s">
        <v>65</v>
      </c>
      <c r="C42" s="16">
        <v>0</v>
      </c>
      <c r="E42" s="6"/>
      <c r="F42" s="4"/>
      <c r="G42" s="1"/>
      <c r="H42" s="1"/>
    </row>
    <row r="43" spans="1:8" x14ac:dyDescent="0.25">
      <c r="A43" s="2" t="s">
        <v>66</v>
      </c>
      <c r="B43" t="s">
        <v>67</v>
      </c>
      <c r="C43" s="16">
        <v>110506.11</v>
      </c>
      <c r="E43" s="6"/>
      <c r="F43" s="5"/>
      <c r="G43" s="1"/>
      <c r="H43" s="1"/>
    </row>
    <row r="44" spans="1:8" x14ac:dyDescent="0.25">
      <c r="A44" s="2" t="s">
        <v>68</v>
      </c>
      <c r="B44" t="s">
        <v>69</v>
      </c>
      <c r="C44" s="16">
        <v>110506.13</v>
      </c>
      <c r="E44" s="6"/>
      <c r="F44" s="4"/>
      <c r="G44" s="1"/>
      <c r="H44" s="1"/>
    </row>
    <row r="45" spans="1:8" x14ac:dyDescent="0.25">
      <c r="A45" s="2" t="s">
        <v>70</v>
      </c>
      <c r="B45" t="s">
        <v>71</v>
      </c>
      <c r="C45" s="16">
        <v>522395.79999999993</v>
      </c>
      <c r="E45" s="6"/>
      <c r="F45" s="4"/>
      <c r="G45" s="1"/>
      <c r="H45" s="1"/>
    </row>
    <row r="46" spans="1:8" x14ac:dyDescent="0.25">
      <c r="A46" s="2" t="s">
        <v>72</v>
      </c>
      <c r="B46" t="s">
        <v>73</v>
      </c>
      <c r="C46" s="16">
        <v>88203.09</v>
      </c>
      <c r="E46" s="6"/>
      <c r="F46" s="4"/>
      <c r="G46" s="1"/>
      <c r="H46" s="1"/>
    </row>
    <row r="47" spans="1:8" x14ac:dyDescent="0.25">
      <c r="A47" s="2" t="s">
        <v>74</v>
      </c>
      <c r="B47" t="s">
        <v>75</v>
      </c>
      <c r="C47" s="16">
        <v>17288.61</v>
      </c>
      <c r="E47" s="6"/>
      <c r="F47" s="4"/>
      <c r="G47" s="1"/>
      <c r="H47" s="1"/>
    </row>
    <row r="48" spans="1:8" x14ac:dyDescent="0.25">
      <c r="A48" s="2" t="s">
        <v>76</v>
      </c>
      <c r="B48" t="s">
        <v>77</v>
      </c>
      <c r="C48" s="16">
        <v>160749.69999999998</v>
      </c>
    </row>
    <row r="49" spans="1:3" x14ac:dyDescent="0.25">
      <c r="A49" s="2" t="s">
        <v>78</v>
      </c>
      <c r="B49" t="s">
        <v>79</v>
      </c>
      <c r="C49" s="16">
        <v>7852.8199999999988</v>
      </c>
    </row>
    <row r="50" spans="1:3" x14ac:dyDescent="0.25">
      <c r="A50" s="2" t="s">
        <v>80</v>
      </c>
      <c r="B50" t="s">
        <v>81</v>
      </c>
      <c r="C50" s="16">
        <v>37190.92</v>
      </c>
    </row>
    <row r="51" spans="1:3" x14ac:dyDescent="0.25">
      <c r="A51" s="2" t="s">
        <v>82</v>
      </c>
      <c r="B51" t="s">
        <v>83</v>
      </c>
      <c r="C51" s="16">
        <v>0</v>
      </c>
    </row>
    <row r="52" spans="1:3" x14ac:dyDescent="0.25">
      <c r="A52" s="2" t="s">
        <v>84</v>
      </c>
      <c r="B52" t="s">
        <v>85</v>
      </c>
      <c r="C52" s="16">
        <v>0</v>
      </c>
    </row>
    <row r="53" spans="1:3" x14ac:dyDescent="0.25">
      <c r="A53" s="2" t="s">
        <v>86</v>
      </c>
      <c r="B53" t="s">
        <v>87</v>
      </c>
      <c r="C53" s="16">
        <v>0</v>
      </c>
    </row>
    <row r="54" spans="1:3" x14ac:dyDescent="0.25">
      <c r="A54" s="2" t="s">
        <v>88</v>
      </c>
      <c r="B54" t="s">
        <v>89</v>
      </c>
      <c r="C54" s="16">
        <v>287015.74</v>
      </c>
    </row>
    <row r="55" spans="1:3" x14ac:dyDescent="0.25">
      <c r="A55" s="2" t="s">
        <v>90</v>
      </c>
      <c r="B55" t="s">
        <v>89</v>
      </c>
      <c r="C55" s="16">
        <v>309087.81000000006</v>
      </c>
    </row>
    <row r="56" spans="1:3" x14ac:dyDescent="0.25">
      <c r="A56" s="2" t="s">
        <v>91</v>
      </c>
      <c r="B56" t="s">
        <v>92</v>
      </c>
      <c r="C56" s="16">
        <v>465.57000000000005</v>
      </c>
    </row>
    <row r="57" spans="1:3" x14ac:dyDescent="0.25">
      <c r="A57" s="2" t="s">
        <v>93</v>
      </c>
      <c r="B57" t="s">
        <v>94</v>
      </c>
      <c r="C57" s="16">
        <v>106416.88</v>
      </c>
    </row>
    <row r="58" spans="1:3" x14ac:dyDescent="0.25">
      <c r="A58" s="2" t="s">
        <v>95</v>
      </c>
      <c r="B58" t="s">
        <v>96</v>
      </c>
      <c r="C58" s="16">
        <v>160696.35</v>
      </c>
    </row>
    <row r="59" spans="1:3" x14ac:dyDescent="0.25">
      <c r="A59" s="2" t="s">
        <v>97</v>
      </c>
      <c r="B59" t="s">
        <v>98</v>
      </c>
      <c r="C59" s="16">
        <v>20.930000000000003</v>
      </c>
    </row>
    <row r="60" spans="1:3" x14ac:dyDescent="0.25">
      <c r="A60" s="2" t="s">
        <v>99</v>
      </c>
      <c r="B60" t="s">
        <v>100</v>
      </c>
      <c r="C60" s="16">
        <v>95757.98000000001</v>
      </c>
    </row>
    <row r="61" spans="1:3" x14ac:dyDescent="0.25">
      <c r="A61" s="2" t="s">
        <v>101</v>
      </c>
      <c r="B61" t="s">
        <v>102</v>
      </c>
      <c r="C61" s="16">
        <v>88075.59</v>
      </c>
    </row>
    <row r="62" spans="1:3" x14ac:dyDescent="0.25">
      <c r="A62" s="2" t="s">
        <v>103</v>
      </c>
      <c r="B62" t="s">
        <v>104</v>
      </c>
      <c r="C62" s="16">
        <v>66025.36</v>
      </c>
    </row>
    <row r="63" spans="1:3" x14ac:dyDescent="0.25">
      <c r="A63" s="2" t="s">
        <v>105</v>
      </c>
      <c r="B63" t="s">
        <v>106</v>
      </c>
      <c r="C63" s="16">
        <v>3826.64</v>
      </c>
    </row>
    <row r="64" spans="1:3" x14ac:dyDescent="0.25">
      <c r="A64" s="2" t="s">
        <v>107</v>
      </c>
      <c r="B64" t="s">
        <v>108</v>
      </c>
      <c r="C64" s="16">
        <v>0</v>
      </c>
    </row>
    <row r="65" spans="1:3" x14ac:dyDescent="0.25">
      <c r="A65" s="2" t="s">
        <v>109</v>
      </c>
      <c r="B65" t="s">
        <v>110</v>
      </c>
      <c r="C65" s="16">
        <v>205969.47</v>
      </c>
    </row>
    <row r="66" spans="1:3" x14ac:dyDescent="0.25">
      <c r="A66" s="2" t="s">
        <v>111</v>
      </c>
      <c r="B66" t="s">
        <v>112</v>
      </c>
      <c r="C66" s="16">
        <v>974.45999999999992</v>
      </c>
    </row>
    <row r="67" spans="1:3" x14ac:dyDescent="0.25">
      <c r="A67" s="2" t="s">
        <v>113</v>
      </c>
      <c r="B67" t="s">
        <v>112</v>
      </c>
      <c r="C67" s="16">
        <v>74083.260000000009</v>
      </c>
    </row>
    <row r="68" spans="1:3" x14ac:dyDescent="0.25">
      <c r="A68" s="2" t="s">
        <v>114</v>
      </c>
      <c r="B68" t="s">
        <v>115</v>
      </c>
      <c r="C68" s="16">
        <v>31733.480000000003</v>
      </c>
    </row>
    <row r="69" spans="1:3" x14ac:dyDescent="0.25">
      <c r="A69" s="2" t="s">
        <v>116</v>
      </c>
      <c r="B69" t="s">
        <v>117</v>
      </c>
      <c r="C69" s="16">
        <v>0</v>
      </c>
    </row>
    <row r="70" spans="1:3" x14ac:dyDescent="0.25">
      <c r="A70" s="2" t="s">
        <v>118</v>
      </c>
      <c r="B70" t="s">
        <v>15</v>
      </c>
      <c r="C70" s="16">
        <v>0</v>
      </c>
    </row>
    <row r="71" spans="1:3" x14ac:dyDescent="0.25">
      <c r="A71" s="2" t="s">
        <v>119</v>
      </c>
      <c r="B71" t="s">
        <v>120</v>
      </c>
      <c r="C71" s="16">
        <v>122002.85999999997</v>
      </c>
    </row>
    <row r="72" spans="1:3" x14ac:dyDescent="0.25">
      <c r="A72" s="2" t="s">
        <v>121</v>
      </c>
      <c r="B72" t="s">
        <v>92</v>
      </c>
      <c r="C72" s="16">
        <v>30148.43</v>
      </c>
    </row>
    <row r="73" spans="1:3" x14ac:dyDescent="0.25">
      <c r="A73" s="2" t="s">
        <v>122</v>
      </c>
      <c r="B73" t="s">
        <v>123</v>
      </c>
      <c r="C73" s="16">
        <v>4767051.5900000008</v>
      </c>
    </row>
    <row r="74" spans="1:3" x14ac:dyDescent="0.25">
      <c r="A74" s="2" t="s">
        <v>124</v>
      </c>
      <c r="B74" t="s">
        <v>125</v>
      </c>
      <c r="C74" s="16">
        <v>50053.17</v>
      </c>
    </row>
    <row r="75" spans="1:3" x14ac:dyDescent="0.25">
      <c r="A75" s="2" t="s">
        <v>126</v>
      </c>
      <c r="B75" t="s">
        <v>127</v>
      </c>
      <c r="C75" s="16">
        <v>367664.75</v>
      </c>
    </row>
    <row r="76" spans="1:3" x14ac:dyDescent="0.25">
      <c r="A76" s="2" t="s">
        <v>128</v>
      </c>
      <c r="B76" t="s">
        <v>127</v>
      </c>
      <c r="C76" s="16">
        <v>931130.49</v>
      </c>
    </row>
    <row r="77" spans="1:3" x14ac:dyDescent="0.25">
      <c r="A77" s="2" t="s">
        <v>129</v>
      </c>
      <c r="B77" t="s">
        <v>130</v>
      </c>
      <c r="C77" s="16">
        <v>452272.2699999999</v>
      </c>
    </row>
    <row r="78" spans="1:3" x14ac:dyDescent="0.25">
      <c r="A78" s="2" t="s">
        <v>131</v>
      </c>
      <c r="B78" t="s">
        <v>132</v>
      </c>
      <c r="C78" s="16">
        <v>485707.92</v>
      </c>
    </row>
    <row r="79" spans="1:3" x14ac:dyDescent="0.25">
      <c r="A79" s="2" t="s">
        <v>133</v>
      </c>
      <c r="B79" t="s">
        <v>134</v>
      </c>
      <c r="C79" s="16">
        <v>1773651.7500000002</v>
      </c>
    </row>
    <row r="80" spans="1:3" x14ac:dyDescent="0.25">
      <c r="A80" s="2" t="s">
        <v>135</v>
      </c>
      <c r="B80" t="s">
        <v>136</v>
      </c>
      <c r="C80" s="16">
        <v>0</v>
      </c>
    </row>
    <row r="81" spans="1:3" x14ac:dyDescent="0.25">
      <c r="A81" s="2" t="s">
        <v>137</v>
      </c>
      <c r="B81" t="s">
        <v>138</v>
      </c>
      <c r="C81" s="16">
        <v>106378.28</v>
      </c>
    </row>
    <row r="82" spans="1:3" x14ac:dyDescent="0.25">
      <c r="A82" s="2" t="s">
        <v>139</v>
      </c>
      <c r="B82" t="s">
        <v>140</v>
      </c>
      <c r="C82" s="16">
        <v>0</v>
      </c>
    </row>
    <row r="83" spans="1:3" x14ac:dyDescent="0.25">
      <c r="A83" s="2" t="s">
        <v>141</v>
      </c>
      <c r="B83" t="s">
        <v>15</v>
      </c>
      <c r="C83" s="16">
        <v>0</v>
      </c>
    </row>
    <row r="84" spans="1:3" x14ac:dyDescent="0.25">
      <c r="A84" s="2" t="s">
        <v>142</v>
      </c>
      <c r="B84" t="s">
        <v>120</v>
      </c>
      <c r="C84" s="16">
        <v>141311.56</v>
      </c>
    </row>
    <row r="85" spans="1:3" x14ac:dyDescent="0.25">
      <c r="A85" s="2" t="s">
        <v>143</v>
      </c>
      <c r="B85" t="s">
        <v>89</v>
      </c>
      <c r="C85" s="16">
        <v>6075.1799999999994</v>
      </c>
    </row>
    <row r="86" spans="1:3" x14ac:dyDescent="0.25">
      <c r="A86" s="2" t="s">
        <v>144</v>
      </c>
      <c r="B86" t="s">
        <v>145</v>
      </c>
      <c r="C86" s="16">
        <v>14969443.449999997</v>
      </c>
    </row>
    <row r="87" spans="1:3" x14ac:dyDescent="0.25">
      <c r="A87" s="2" t="s">
        <v>146</v>
      </c>
      <c r="B87" t="s">
        <v>147</v>
      </c>
      <c r="C87" s="16">
        <v>13337434.710000001</v>
      </c>
    </row>
    <row r="88" spans="1:3" x14ac:dyDescent="0.25">
      <c r="A88" s="2" t="s">
        <v>148</v>
      </c>
      <c r="B88" t="s">
        <v>65</v>
      </c>
      <c r="C88" s="16">
        <v>19068.260000000002</v>
      </c>
    </row>
    <row r="89" spans="1:3" x14ac:dyDescent="0.25">
      <c r="A89" s="2" t="s">
        <v>149</v>
      </c>
      <c r="B89" t="s">
        <v>150</v>
      </c>
      <c r="C89" s="16">
        <v>751047.30999999994</v>
      </c>
    </row>
    <row r="90" spans="1:3" x14ac:dyDescent="0.25">
      <c r="A90" s="2" t="s">
        <v>151</v>
      </c>
      <c r="B90" t="s">
        <v>152</v>
      </c>
      <c r="C90" s="16">
        <v>496733.72</v>
      </c>
    </row>
    <row r="91" spans="1:3" x14ac:dyDescent="0.25">
      <c r="A91" s="2" t="s">
        <v>153</v>
      </c>
      <c r="B91" t="s">
        <v>154</v>
      </c>
      <c r="C91" s="16">
        <v>20970653.640000001</v>
      </c>
    </row>
    <row r="92" spans="1:3" x14ac:dyDescent="0.25">
      <c r="A92" s="2" t="s">
        <v>155</v>
      </c>
      <c r="B92" t="s">
        <v>156</v>
      </c>
      <c r="C92" s="16">
        <v>2079890.5100000002</v>
      </c>
    </row>
    <row r="93" spans="1:3" x14ac:dyDescent="0.25">
      <c r="A93" s="2" t="s">
        <v>157</v>
      </c>
      <c r="B93" t="s">
        <v>158</v>
      </c>
      <c r="C93" s="16">
        <v>339434.02</v>
      </c>
    </row>
    <row r="94" spans="1:3" x14ac:dyDescent="0.25">
      <c r="A94" s="2" t="s">
        <v>159</v>
      </c>
      <c r="B94" t="s">
        <v>160</v>
      </c>
      <c r="C94" s="16">
        <v>2877995.0600000005</v>
      </c>
    </row>
    <row r="95" spans="1:3" x14ac:dyDescent="0.25">
      <c r="A95" s="2" t="s">
        <v>161</v>
      </c>
      <c r="B95" t="s">
        <v>162</v>
      </c>
      <c r="C95" s="16">
        <v>1446326.85</v>
      </c>
    </row>
    <row r="96" spans="1:3" x14ac:dyDescent="0.25">
      <c r="A96" s="2" t="s">
        <v>163</v>
      </c>
      <c r="B96" t="s">
        <v>164</v>
      </c>
      <c r="C96" s="16">
        <v>11490.050000000001</v>
      </c>
    </row>
    <row r="97" spans="1:3" x14ac:dyDescent="0.25">
      <c r="A97" s="2" t="s">
        <v>165</v>
      </c>
      <c r="B97" t="s">
        <v>166</v>
      </c>
      <c r="C97" s="16">
        <v>616952.5</v>
      </c>
    </row>
    <row r="98" spans="1:3" x14ac:dyDescent="0.25">
      <c r="A98" s="2" t="s">
        <v>167</v>
      </c>
      <c r="B98" t="s">
        <v>168</v>
      </c>
      <c r="C98" s="16">
        <v>57852.700000000012</v>
      </c>
    </row>
    <row r="99" spans="1:3" x14ac:dyDescent="0.25">
      <c r="A99" s="2" t="s">
        <v>169</v>
      </c>
      <c r="B99" t="s">
        <v>170</v>
      </c>
      <c r="C99" s="16">
        <v>106751.13</v>
      </c>
    </row>
    <row r="100" spans="1:3" x14ac:dyDescent="0.25">
      <c r="A100" s="2">
        <v>386.1</v>
      </c>
      <c r="B100" t="s">
        <v>171</v>
      </c>
      <c r="C100" s="16">
        <v>215.35</v>
      </c>
    </row>
    <row r="101" spans="1:3" x14ac:dyDescent="0.25">
      <c r="A101" s="2" t="s">
        <v>172</v>
      </c>
      <c r="B101" t="s">
        <v>173</v>
      </c>
      <c r="C101" s="16">
        <v>956.2299999999999</v>
      </c>
    </row>
    <row r="102" spans="1:3" x14ac:dyDescent="0.25">
      <c r="A102" s="2" t="s">
        <v>174</v>
      </c>
      <c r="B102" t="s">
        <v>175</v>
      </c>
      <c r="C102" s="16">
        <v>0</v>
      </c>
    </row>
    <row r="103" spans="1:3" x14ac:dyDescent="0.25">
      <c r="A103" s="2" t="s">
        <v>176</v>
      </c>
      <c r="B103" t="s">
        <v>177</v>
      </c>
      <c r="C103" s="16">
        <v>0</v>
      </c>
    </row>
    <row r="104" spans="1:3" x14ac:dyDescent="0.25">
      <c r="A104" s="2" t="s">
        <v>178</v>
      </c>
      <c r="B104" t="s">
        <v>15</v>
      </c>
      <c r="C104" s="16">
        <v>0</v>
      </c>
    </row>
    <row r="105" spans="1:3" x14ac:dyDescent="0.25">
      <c r="A105" s="2" t="s">
        <v>179</v>
      </c>
      <c r="B105" t="s">
        <v>89</v>
      </c>
      <c r="C105" s="16">
        <v>1177741.1400000001</v>
      </c>
    </row>
    <row r="106" spans="1:3" x14ac:dyDescent="0.25">
      <c r="A106" s="2" t="s">
        <v>180</v>
      </c>
      <c r="B106" t="s">
        <v>181</v>
      </c>
      <c r="C106" s="16">
        <v>1011638.78</v>
      </c>
    </row>
    <row r="107" spans="1:3" x14ac:dyDescent="0.25">
      <c r="A107" s="2" t="s">
        <v>182</v>
      </c>
      <c r="B107" t="s">
        <v>183</v>
      </c>
      <c r="C107" s="16">
        <v>911698.66999999993</v>
      </c>
    </row>
    <row r="108" spans="1:3" x14ac:dyDescent="0.25">
      <c r="A108" s="2" t="s">
        <v>184</v>
      </c>
      <c r="B108" t="s">
        <v>185</v>
      </c>
      <c r="C108" s="16">
        <v>4694785.5299999993</v>
      </c>
    </row>
    <row r="109" spans="1:3" x14ac:dyDescent="0.25">
      <c r="A109" s="2" t="s">
        <v>186</v>
      </c>
      <c r="B109" t="s">
        <v>187</v>
      </c>
      <c r="C109" s="16">
        <v>0</v>
      </c>
    </row>
    <row r="110" spans="1:3" x14ac:dyDescent="0.25">
      <c r="A110" s="2" t="s">
        <v>188</v>
      </c>
      <c r="B110" t="s">
        <v>7</v>
      </c>
      <c r="C110" s="16">
        <v>0</v>
      </c>
    </row>
    <row r="111" spans="1:3" x14ac:dyDescent="0.25">
      <c r="A111" s="2" t="s">
        <v>189</v>
      </c>
      <c r="B111" t="s">
        <v>190</v>
      </c>
      <c r="C111" s="16">
        <v>0</v>
      </c>
    </row>
    <row r="112" spans="1:3" x14ac:dyDescent="0.25">
      <c r="A112" s="2" t="s">
        <v>191</v>
      </c>
      <c r="B112" t="s">
        <v>192</v>
      </c>
      <c r="C112" s="16">
        <v>0</v>
      </c>
    </row>
    <row r="113" spans="1:3" x14ac:dyDescent="0.25">
      <c r="A113" s="2" t="s">
        <v>193</v>
      </c>
      <c r="B113" t="s">
        <v>194</v>
      </c>
      <c r="C113" s="16">
        <v>849458.96</v>
      </c>
    </row>
    <row r="114" spans="1:3" x14ac:dyDescent="0.25">
      <c r="A114" s="2" t="s">
        <v>195</v>
      </c>
      <c r="B114" t="s">
        <v>196</v>
      </c>
      <c r="C114" s="16">
        <v>0</v>
      </c>
    </row>
    <row r="115" spans="1:3" x14ac:dyDescent="0.25">
      <c r="A115" s="2" t="s">
        <v>197</v>
      </c>
      <c r="B115" t="s">
        <v>198</v>
      </c>
      <c r="C115" s="16">
        <v>0</v>
      </c>
    </row>
    <row r="116" spans="1:3" x14ac:dyDescent="0.25">
      <c r="A116" s="2" t="s">
        <v>199</v>
      </c>
      <c r="B116" t="s">
        <v>200</v>
      </c>
      <c r="C116" s="16">
        <v>6544.6900000000005</v>
      </c>
    </row>
    <row r="117" spans="1:3" x14ac:dyDescent="0.25">
      <c r="A117" s="2" t="s">
        <v>201</v>
      </c>
      <c r="B117" t="s">
        <v>202</v>
      </c>
      <c r="C117" s="16">
        <v>3495.5600000000004</v>
      </c>
    </row>
    <row r="118" spans="1:3" x14ac:dyDescent="0.25">
      <c r="A118" s="2" t="s">
        <v>203</v>
      </c>
      <c r="B118" t="s">
        <v>204</v>
      </c>
      <c r="C118" s="16">
        <v>0</v>
      </c>
    </row>
    <row r="119" spans="1:3" x14ac:dyDescent="0.25">
      <c r="A119" s="2" t="s">
        <v>205</v>
      </c>
      <c r="B119" t="s">
        <v>206</v>
      </c>
      <c r="C119" s="16">
        <v>3301.4300000000003</v>
      </c>
    </row>
    <row r="120" spans="1:3" x14ac:dyDescent="0.25">
      <c r="A120" s="2" t="s">
        <v>207</v>
      </c>
      <c r="B120" t="s">
        <v>208</v>
      </c>
      <c r="C120" s="16">
        <v>29664.759999999995</v>
      </c>
    </row>
    <row r="121" spans="1:3" x14ac:dyDescent="0.25">
      <c r="A121" s="2" t="s">
        <v>209</v>
      </c>
      <c r="B121" t="s">
        <v>210</v>
      </c>
      <c r="C121" s="16">
        <v>79749.56</v>
      </c>
    </row>
    <row r="122" spans="1:3" x14ac:dyDescent="0.25">
      <c r="A122" s="2" t="s">
        <v>211</v>
      </c>
      <c r="B122" t="s">
        <v>212</v>
      </c>
      <c r="C122" s="16">
        <v>0</v>
      </c>
    </row>
    <row r="123" spans="1:3" x14ac:dyDescent="0.25">
      <c r="A123" s="2" t="s">
        <v>213</v>
      </c>
      <c r="B123" t="s">
        <v>214</v>
      </c>
      <c r="C123" s="16">
        <v>0</v>
      </c>
    </row>
    <row r="124" spans="1:3" x14ac:dyDescent="0.25">
      <c r="A124" s="2" t="s">
        <v>215</v>
      </c>
      <c r="B124" t="s">
        <v>216</v>
      </c>
      <c r="C124" s="16">
        <v>525.30999999999995</v>
      </c>
    </row>
    <row r="125" spans="1:3" x14ac:dyDescent="0.25">
      <c r="A125" s="2" t="s">
        <v>217</v>
      </c>
      <c r="B125" t="s">
        <v>218</v>
      </c>
      <c r="C125" s="16">
        <v>0</v>
      </c>
    </row>
    <row r="126" spans="1:3" x14ac:dyDescent="0.25">
      <c r="A126" s="2" t="s">
        <v>219</v>
      </c>
      <c r="B126" t="s">
        <v>220</v>
      </c>
      <c r="C126" s="16">
        <v>0</v>
      </c>
    </row>
    <row r="127" spans="1:3" x14ac:dyDescent="0.25">
      <c r="A127" s="2" t="s">
        <v>221</v>
      </c>
      <c r="B127" t="s">
        <v>222</v>
      </c>
      <c r="C127" s="18">
        <v>0</v>
      </c>
    </row>
    <row r="128" spans="1:3" x14ac:dyDescent="0.25">
      <c r="B128" t="s">
        <v>223</v>
      </c>
      <c r="C128" s="16">
        <v>82584430.819999993</v>
      </c>
    </row>
    <row r="130" spans="1:3" x14ac:dyDescent="0.25">
      <c r="A130" s="49" t="s">
        <v>229</v>
      </c>
      <c r="B130" s="49"/>
    </row>
    <row r="132" spans="1:3" x14ac:dyDescent="0.25">
      <c r="A132" s="2" t="s">
        <v>0</v>
      </c>
      <c r="B132" t="s">
        <v>1</v>
      </c>
      <c r="C132" s="16">
        <v>0</v>
      </c>
    </row>
    <row r="133" spans="1:3" x14ac:dyDescent="0.25">
      <c r="A133" s="2" t="s">
        <v>2</v>
      </c>
      <c r="B133" t="s">
        <v>3</v>
      </c>
      <c r="C133" s="16">
        <v>0</v>
      </c>
    </row>
    <row r="134" spans="1:3" x14ac:dyDescent="0.25">
      <c r="A134" s="2" t="s">
        <v>4</v>
      </c>
      <c r="B134" t="s">
        <v>5</v>
      </c>
      <c r="C134" s="16">
        <v>2946702.5300000003</v>
      </c>
    </row>
    <row r="135" spans="1:3" x14ac:dyDescent="0.25">
      <c r="A135" s="2" t="s">
        <v>6</v>
      </c>
      <c r="B135" t="s">
        <v>7</v>
      </c>
      <c r="C135" s="16">
        <v>0</v>
      </c>
    </row>
    <row r="136" spans="1:3" x14ac:dyDescent="0.25">
      <c r="A136" s="2" t="s">
        <v>8</v>
      </c>
      <c r="B136" t="s">
        <v>9</v>
      </c>
      <c r="C136" s="16">
        <v>0</v>
      </c>
    </row>
    <row r="137" spans="1:3" x14ac:dyDescent="0.25">
      <c r="A137" s="2" t="s">
        <v>10</v>
      </c>
      <c r="B137" t="s">
        <v>11</v>
      </c>
      <c r="C137" s="16">
        <v>0</v>
      </c>
    </row>
    <row r="138" spans="1:3" x14ac:dyDescent="0.25">
      <c r="A138" s="2" t="s">
        <v>12</v>
      </c>
      <c r="B138" t="s">
        <v>13</v>
      </c>
      <c r="C138" s="16">
        <v>0</v>
      </c>
    </row>
    <row r="139" spans="1:3" x14ac:dyDescent="0.25">
      <c r="A139" s="2" t="s">
        <v>14</v>
      </c>
      <c r="B139" t="s">
        <v>15</v>
      </c>
      <c r="C139" s="16">
        <v>0</v>
      </c>
    </row>
    <row r="140" spans="1:3" x14ac:dyDescent="0.25">
      <c r="A140" s="2" t="s">
        <v>16</v>
      </c>
      <c r="B140" t="s">
        <v>17</v>
      </c>
      <c r="C140" s="16">
        <v>0</v>
      </c>
    </row>
    <row r="141" spans="1:3" x14ac:dyDescent="0.25">
      <c r="A141" s="2" t="s">
        <v>18</v>
      </c>
      <c r="B141" t="s">
        <v>19</v>
      </c>
      <c r="C141" s="16">
        <v>0</v>
      </c>
    </row>
    <row r="142" spans="1:3" x14ac:dyDescent="0.25">
      <c r="A142" s="2" t="s">
        <v>20</v>
      </c>
      <c r="B142" t="s">
        <v>21</v>
      </c>
      <c r="C142" s="16">
        <v>0</v>
      </c>
    </row>
    <row r="143" spans="1:3" x14ac:dyDescent="0.25">
      <c r="A143" s="2" t="s">
        <v>22</v>
      </c>
      <c r="B143" t="s">
        <v>23</v>
      </c>
      <c r="C143" s="16">
        <v>0</v>
      </c>
    </row>
    <row r="144" spans="1:3" x14ac:dyDescent="0.25">
      <c r="A144" s="2" t="s">
        <v>24</v>
      </c>
      <c r="B144" t="s">
        <v>25</v>
      </c>
      <c r="C144" s="16">
        <v>0</v>
      </c>
    </row>
    <row r="145" spans="1:3" x14ac:dyDescent="0.25">
      <c r="A145" s="2" t="s">
        <v>26</v>
      </c>
      <c r="B145" t="s">
        <v>27</v>
      </c>
      <c r="C145" s="16">
        <v>0</v>
      </c>
    </row>
    <row r="146" spans="1:3" x14ac:dyDescent="0.25">
      <c r="A146" s="2" t="s">
        <v>28</v>
      </c>
      <c r="B146" t="s">
        <v>29</v>
      </c>
      <c r="C146" s="16">
        <v>0</v>
      </c>
    </row>
    <row r="147" spans="1:3" x14ac:dyDescent="0.25">
      <c r="A147" s="2" t="s">
        <v>30</v>
      </c>
      <c r="B147" t="s">
        <v>27</v>
      </c>
      <c r="C147" s="16">
        <v>0</v>
      </c>
    </row>
    <row r="148" spans="1:3" x14ac:dyDescent="0.25">
      <c r="A148" s="2" t="s">
        <v>31</v>
      </c>
      <c r="B148" t="s">
        <v>29</v>
      </c>
      <c r="C148" s="16">
        <v>0</v>
      </c>
    </row>
    <row r="149" spans="1:3" x14ac:dyDescent="0.25">
      <c r="A149" s="2" t="s">
        <v>32</v>
      </c>
      <c r="B149" t="s">
        <v>29</v>
      </c>
      <c r="C149" s="16">
        <v>0</v>
      </c>
    </row>
    <row r="150" spans="1:3" x14ac:dyDescent="0.25">
      <c r="A150" s="2" t="s">
        <v>33</v>
      </c>
      <c r="B150" t="s">
        <v>29</v>
      </c>
      <c r="C150" s="16">
        <v>0</v>
      </c>
    </row>
    <row r="151" spans="1:3" x14ac:dyDescent="0.25">
      <c r="A151" s="2" t="s">
        <v>34</v>
      </c>
      <c r="B151" t="s">
        <v>29</v>
      </c>
      <c r="C151" s="16">
        <v>0</v>
      </c>
    </row>
    <row r="152" spans="1:3" x14ac:dyDescent="0.25">
      <c r="A152" s="2" t="s">
        <v>35</v>
      </c>
      <c r="B152" t="s">
        <v>36</v>
      </c>
      <c r="C152" s="16">
        <v>0</v>
      </c>
    </row>
    <row r="153" spans="1:3" x14ac:dyDescent="0.25">
      <c r="A153" s="2" t="s">
        <v>37</v>
      </c>
      <c r="B153" t="s">
        <v>38</v>
      </c>
      <c r="C153" s="16">
        <v>0</v>
      </c>
    </row>
    <row r="154" spans="1:3" x14ac:dyDescent="0.25">
      <c r="A154" s="2" t="s">
        <v>39</v>
      </c>
      <c r="B154" t="s">
        <v>40</v>
      </c>
      <c r="C154" s="16">
        <v>-0.01</v>
      </c>
    </row>
    <row r="155" spans="1:3" x14ac:dyDescent="0.25">
      <c r="A155" s="2" t="s">
        <v>41</v>
      </c>
      <c r="B155" t="s">
        <v>42</v>
      </c>
      <c r="C155" s="16">
        <v>0</v>
      </c>
    </row>
    <row r="156" spans="1:3" x14ac:dyDescent="0.25">
      <c r="A156" s="2" t="s">
        <v>43</v>
      </c>
      <c r="B156" t="s">
        <v>44</v>
      </c>
      <c r="C156" s="16">
        <v>0</v>
      </c>
    </row>
    <row r="157" spans="1:3" x14ac:dyDescent="0.25">
      <c r="A157" s="2" t="s">
        <v>45</v>
      </c>
      <c r="B157" t="s">
        <v>46</v>
      </c>
      <c r="C157" s="16">
        <v>0</v>
      </c>
    </row>
    <row r="158" spans="1:3" x14ac:dyDescent="0.25">
      <c r="A158" s="2" t="s">
        <v>47</v>
      </c>
      <c r="B158" t="s">
        <v>48</v>
      </c>
      <c r="C158" s="16">
        <v>0</v>
      </c>
    </row>
    <row r="159" spans="1:3" x14ac:dyDescent="0.25">
      <c r="A159" s="2" t="s">
        <v>49</v>
      </c>
      <c r="B159" t="s">
        <v>15</v>
      </c>
      <c r="C159" s="16">
        <v>0</v>
      </c>
    </row>
    <row r="160" spans="1:3" x14ac:dyDescent="0.25">
      <c r="A160" s="2" t="s">
        <v>50</v>
      </c>
      <c r="B160" t="s">
        <v>51</v>
      </c>
      <c r="C160" s="16">
        <v>1775.91</v>
      </c>
    </row>
    <row r="161" spans="1:3" x14ac:dyDescent="0.25">
      <c r="A161" s="2" t="s">
        <v>52</v>
      </c>
      <c r="B161" t="s">
        <v>53</v>
      </c>
      <c r="C161" s="16">
        <v>131765.85000000003</v>
      </c>
    </row>
    <row r="162" spans="1:3" x14ac:dyDescent="0.25">
      <c r="A162" s="2" t="s">
        <v>54</v>
      </c>
      <c r="B162" t="s">
        <v>55</v>
      </c>
      <c r="C162" s="16">
        <v>455703.25999999989</v>
      </c>
    </row>
    <row r="163" spans="1:3" x14ac:dyDescent="0.25">
      <c r="A163" s="2" t="s">
        <v>56</v>
      </c>
      <c r="B163" t="s">
        <v>57</v>
      </c>
      <c r="C163" s="16">
        <v>76800.56</v>
      </c>
    </row>
    <row r="164" spans="1:3" x14ac:dyDescent="0.25">
      <c r="A164" s="2" t="s">
        <v>58</v>
      </c>
      <c r="B164" t="s">
        <v>59</v>
      </c>
      <c r="C164" s="16">
        <v>146178.34</v>
      </c>
    </row>
    <row r="165" spans="1:3" x14ac:dyDescent="0.25">
      <c r="A165" s="2" t="s">
        <v>60</v>
      </c>
      <c r="B165" t="s">
        <v>61</v>
      </c>
      <c r="C165" s="16">
        <v>121088.72999999998</v>
      </c>
    </row>
    <row r="166" spans="1:3" x14ac:dyDescent="0.25">
      <c r="A166" s="2" t="s">
        <v>62</v>
      </c>
      <c r="B166" t="s">
        <v>63</v>
      </c>
      <c r="C166" s="16">
        <v>135274.82</v>
      </c>
    </row>
    <row r="167" spans="1:3" x14ac:dyDescent="0.25">
      <c r="A167" s="2" t="s">
        <v>64</v>
      </c>
      <c r="B167" t="s">
        <v>65</v>
      </c>
      <c r="C167" s="16">
        <v>0</v>
      </c>
    </row>
    <row r="168" spans="1:3" x14ac:dyDescent="0.25">
      <c r="A168" s="2" t="s">
        <v>66</v>
      </c>
      <c r="B168" t="s">
        <v>67</v>
      </c>
      <c r="C168" s="16">
        <v>110506.11</v>
      </c>
    </row>
    <row r="169" spans="1:3" x14ac:dyDescent="0.25">
      <c r="A169" s="2" t="s">
        <v>68</v>
      </c>
      <c r="B169" t="s">
        <v>69</v>
      </c>
      <c r="C169" s="16">
        <v>110506.13</v>
      </c>
    </row>
    <row r="170" spans="1:3" x14ac:dyDescent="0.25">
      <c r="A170" s="2" t="s">
        <v>70</v>
      </c>
      <c r="B170" t="s">
        <v>71</v>
      </c>
      <c r="C170" s="16">
        <v>522395.79999999993</v>
      </c>
    </row>
    <row r="171" spans="1:3" x14ac:dyDescent="0.25">
      <c r="A171" s="2" t="s">
        <v>72</v>
      </c>
      <c r="B171" t="s">
        <v>73</v>
      </c>
      <c r="C171" s="16">
        <v>88203.09</v>
      </c>
    </row>
    <row r="172" spans="1:3" x14ac:dyDescent="0.25">
      <c r="A172" s="2" t="s">
        <v>74</v>
      </c>
      <c r="B172" t="s">
        <v>75</v>
      </c>
      <c r="C172" s="16">
        <v>17288.61</v>
      </c>
    </row>
    <row r="173" spans="1:3" x14ac:dyDescent="0.25">
      <c r="A173" s="2" t="s">
        <v>76</v>
      </c>
      <c r="B173" t="s">
        <v>77</v>
      </c>
      <c r="C173" s="16">
        <v>160749.69999999998</v>
      </c>
    </row>
    <row r="174" spans="1:3" x14ac:dyDescent="0.25">
      <c r="A174" s="2" t="s">
        <v>78</v>
      </c>
      <c r="B174" t="s">
        <v>79</v>
      </c>
      <c r="C174" s="16">
        <v>7852.8199999999988</v>
      </c>
    </row>
    <row r="175" spans="1:3" x14ac:dyDescent="0.25">
      <c r="A175" s="2" t="s">
        <v>80</v>
      </c>
      <c r="B175" t="s">
        <v>81</v>
      </c>
      <c r="C175" s="16">
        <v>37190.92</v>
      </c>
    </row>
    <row r="176" spans="1:3" x14ac:dyDescent="0.25">
      <c r="A176" s="2" t="s">
        <v>82</v>
      </c>
      <c r="B176" t="s">
        <v>83</v>
      </c>
      <c r="C176" s="16">
        <v>0</v>
      </c>
    </row>
    <row r="177" spans="1:3" x14ac:dyDescent="0.25">
      <c r="A177" s="2" t="s">
        <v>84</v>
      </c>
      <c r="B177" t="s">
        <v>85</v>
      </c>
      <c r="C177" s="16">
        <v>0</v>
      </c>
    </row>
    <row r="178" spans="1:3" x14ac:dyDescent="0.25">
      <c r="A178" s="2" t="s">
        <v>86</v>
      </c>
      <c r="B178" t="s">
        <v>87</v>
      </c>
      <c r="C178" s="16">
        <v>0</v>
      </c>
    </row>
    <row r="179" spans="1:3" x14ac:dyDescent="0.25">
      <c r="A179" s="2" t="s">
        <v>88</v>
      </c>
      <c r="B179" t="s">
        <v>89</v>
      </c>
      <c r="C179" s="16">
        <v>287015.74</v>
      </c>
    </row>
    <row r="180" spans="1:3" x14ac:dyDescent="0.25">
      <c r="A180" s="2" t="s">
        <v>90</v>
      </c>
      <c r="B180" t="s">
        <v>89</v>
      </c>
      <c r="C180" s="16">
        <v>309087.81000000006</v>
      </c>
    </row>
    <row r="181" spans="1:3" x14ac:dyDescent="0.25">
      <c r="A181" s="2" t="s">
        <v>91</v>
      </c>
      <c r="B181" t="s">
        <v>92</v>
      </c>
      <c r="C181" s="16">
        <v>465.57000000000005</v>
      </c>
    </row>
    <row r="182" spans="1:3" x14ac:dyDescent="0.25">
      <c r="A182" s="2" t="s">
        <v>93</v>
      </c>
      <c r="B182" t="s">
        <v>94</v>
      </c>
      <c r="C182" s="16">
        <v>106416.88</v>
      </c>
    </row>
    <row r="183" spans="1:3" x14ac:dyDescent="0.25">
      <c r="A183" s="2" t="s">
        <v>95</v>
      </c>
      <c r="B183" t="s">
        <v>96</v>
      </c>
      <c r="C183" s="16">
        <v>160696.35</v>
      </c>
    </row>
    <row r="184" spans="1:3" x14ac:dyDescent="0.25">
      <c r="A184" s="2" t="s">
        <v>97</v>
      </c>
      <c r="B184" t="s">
        <v>98</v>
      </c>
      <c r="C184" s="16">
        <v>20.930000000000003</v>
      </c>
    </row>
    <row r="185" spans="1:3" x14ac:dyDescent="0.25">
      <c r="A185" s="2" t="s">
        <v>99</v>
      </c>
      <c r="B185" t="s">
        <v>100</v>
      </c>
      <c r="C185" s="16">
        <v>95757.98000000001</v>
      </c>
    </row>
    <row r="186" spans="1:3" x14ac:dyDescent="0.25">
      <c r="A186" s="2" t="s">
        <v>101</v>
      </c>
      <c r="B186" t="s">
        <v>102</v>
      </c>
      <c r="C186" s="16">
        <v>88075.59</v>
      </c>
    </row>
    <row r="187" spans="1:3" x14ac:dyDescent="0.25">
      <c r="A187" s="2" t="s">
        <v>103</v>
      </c>
      <c r="B187" t="s">
        <v>104</v>
      </c>
      <c r="C187" s="16">
        <v>66025.36</v>
      </c>
    </row>
    <row r="188" spans="1:3" x14ac:dyDescent="0.25">
      <c r="A188" s="2" t="s">
        <v>105</v>
      </c>
      <c r="B188" t="s">
        <v>106</v>
      </c>
      <c r="C188" s="16">
        <v>3826.64</v>
      </c>
    </row>
    <row r="189" spans="1:3" x14ac:dyDescent="0.25">
      <c r="A189" s="2" t="s">
        <v>107</v>
      </c>
      <c r="B189" t="s">
        <v>108</v>
      </c>
      <c r="C189" s="16">
        <v>0</v>
      </c>
    </row>
    <row r="190" spans="1:3" x14ac:dyDescent="0.25">
      <c r="A190" s="2" t="s">
        <v>109</v>
      </c>
      <c r="B190" t="s">
        <v>110</v>
      </c>
      <c r="C190" s="16">
        <v>205969.47</v>
      </c>
    </row>
    <row r="191" spans="1:3" x14ac:dyDescent="0.25">
      <c r="A191" s="2" t="s">
        <v>111</v>
      </c>
      <c r="B191" t="s">
        <v>112</v>
      </c>
      <c r="C191" s="16">
        <v>974.45999999999992</v>
      </c>
    </row>
    <row r="192" spans="1:3" x14ac:dyDescent="0.25">
      <c r="A192" s="2" t="s">
        <v>113</v>
      </c>
      <c r="B192" t="s">
        <v>112</v>
      </c>
      <c r="C192" s="16">
        <v>74083.260000000009</v>
      </c>
    </row>
    <row r="193" spans="1:3" x14ac:dyDescent="0.25">
      <c r="A193" s="2" t="s">
        <v>114</v>
      </c>
      <c r="B193" t="s">
        <v>115</v>
      </c>
      <c r="C193" s="16">
        <v>31733.480000000003</v>
      </c>
    </row>
    <row r="194" spans="1:3" x14ac:dyDescent="0.25">
      <c r="A194" s="2" t="s">
        <v>116</v>
      </c>
      <c r="B194" t="s">
        <v>117</v>
      </c>
      <c r="C194" s="16">
        <v>0</v>
      </c>
    </row>
    <row r="195" spans="1:3" x14ac:dyDescent="0.25">
      <c r="A195" s="2" t="s">
        <v>118</v>
      </c>
      <c r="B195" t="s">
        <v>15</v>
      </c>
      <c r="C195" s="16">
        <v>0</v>
      </c>
    </row>
    <row r="196" spans="1:3" x14ac:dyDescent="0.25">
      <c r="A196" s="2" t="s">
        <v>119</v>
      </c>
      <c r="B196" t="s">
        <v>120</v>
      </c>
      <c r="C196" s="16">
        <v>122002.85999999997</v>
      </c>
    </row>
    <row r="197" spans="1:3" x14ac:dyDescent="0.25">
      <c r="A197" s="2" t="s">
        <v>121</v>
      </c>
      <c r="B197" t="s">
        <v>92</v>
      </c>
      <c r="C197" s="16">
        <v>30148.43</v>
      </c>
    </row>
    <row r="198" spans="1:3" x14ac:dyDescent="0.25">
      <c r="A198" s="2" t="s">
        <v>122</v>
      </c>
      <c r="B198" t="s">
        <v>123</v>
      </c>
      <c r="C198" s="16">
        <v>4744196.03</v>
      </c>
    </row>
    <row r="199" spans="1:3" x14ac:dyDescent="0.25">
      <c r="A199" s="2" t="s">
        <v>124</v>
      </c>
      <c r="B199" t="s">
        <v>125</v>
      </c>
      <c r="C199" s="16">
        <v>50053.17</v>
      </c>
    </row>
    <row r="200" spans="1:3" x14ac:dyDescent="0.25">
      <c r="A200" s="2" t="s">
        <v>126</v>
      </c>
      <c r="B200" t="s">
        <v>127</v>
      </c>
      <c r="C200" s="16">
        <v>367664.75</v>
      </c>
    </row>
    <row r="201" spans="1:3" x14ac:dyDescent="0.25">
      <c r="A201" s="2" t="s">
        <v>128</v>
      </c>
      <c r="B201" t="s">
        <v>127</v>
      </c>
      <c r="C201" s="16">
        <v>931130.49</v>
      </c>
    </row>
    <row r="202" spans="1:3" x14ac:dyDescent="0.25">
      <c r="A202" s="2" t="s">
        <v>129</v>
      </c>
      <c r="B202" t="s">
        <v>130</v>
      </c>
      <c r="C202" s="16">
        <v>452272.2699999999</v>
      </c>
    </row>
    <row r="203" spans="1:3" x14ac:dyDescent="0.25">
      <c r="A203" s="2" t="s">
        <v>131</v>
      </c>
      <c r="B203" t="s">
        <v>132</v>
      </c>
      <c r="C203" s="16">
        <v>485707.92</v>
      </c>
    </row>
    <row r="204" spans="1:3" x14ac:dyDescent="0.25">
      <c r="A204" s="2" t="s">
        <v>133</v>
      </c>
      <c r="B204" t="s">
        <v>134</v>
      </c>
      <c r="C204" s="16">
        <v>1773651.7500000002</v>
      </c>
    </row>
    <row r="205" spans="1:3" x14ac:dyDescent="0.25">
      <c r="A205" s="2" t="s">
        <v>135</v>
      </c>
      <c r="B205" t="s">
        <v>136</v>
      </c>
      <c r="C205" s="16">
        <v>0</v>
      </c>
    </row>
    <row r="206" spans="1:3" x14ac:dyDescent="0.25">
      <c r="A206" s="2" t="s">
        <v>137</v>
      </c>
      <c r="B206" t="s">
        <v>138</v>
      </c>
      <c r="C206" s="16">
        <v>106378.28</v>
      </c>
    </row>
    <row r="207" spans="1:3" x14ac:dyDescent="0.25">
      <c r="A207" s="2" t="s">
        <v>139</v>
      </c>
      <c r="B207" t="s">
        <v>140</v>
      </c>
      <c r="C207" s="16">
        <v>0</v>
      </c>
    </row>
    <row r="208" spans="1:3" x14ac:dyDescent="0.25">
      <c r="A208" s="2" t="s">
        <v>141</v>
      </c>
      <c r="B208" t="s">
        <v>15</v>
      </c>
      <c r="C208" s="16">
        <v>0</v>
      </c>
    </row>
    <row r="209" spans="1:3" x14ac:dyDescent="0.25">
      <c r="A209" s="2" t="s">
        <v>142</v>
      </c>
      <c r="B209" t="s">
        <v>120</v>
      </c>
      <c r="C209" s="16">
        <v>139235.59999999998</v>
      </c>
    </row>
    <row r="210" spans="1:3" x14ac:dyDescent="0.25">
      <c r="A210" s="2" t="s">
        <v>143</v>
      </c>
      <c r="B210" t="s">
        <v>89</v>
      </c>
      <c r="C210" s="16">
        <v>200.21999999999997</v>
      </c>
    </row>
    <row r="211" spans="1:3" x14ac:dyDescent="0.25">
      <c r="A211" s="2" t="s">
        <v>144</v>
      </c>
      <c r="B211" t="s">
        <v>145</v>
      </c>
      <c r="C211" s="16">
        <v>12846116.959999999</v>
      </c>
    </row>
    <row r="212" spans="1:3" x14ac:dyDescent="0.25">
      <c r="A212" s="2" t="s">
        <v>146</v>
      </c>
      <c r="B212" t="s">
        <v>147</v>
      </c>
      <c r="C212" s="16">
        <v>11133602.190000001</v>
      </c>
    </row>
    <row r="213" spans="1:3" x14ac:dyDescent="0.25">
      <c r="A213" s="2" t="s">
        <v>148</v>
      </c>
      <c r="B213" t="s">
        <v>65</v>
      </c>
      <c r="C213" s="16">
        <v>19068.260000000002</v>
      </c>
    </row>
    <row r="214" spans="1:3" x14ac:dyDescent="0.25">
      <c r="A214" s="2" t="s">
        <v>149</v>
      </c>
      <c r="B214" t="s">
        <v>150</v>
      </c>
      <c r="C214" s="16">
        <v>692321.84000000008</v>
      </c>
    </row>
    <row r="215" spans="1:3" x14ac:dyDescent="0.25">
      <c r="A215" s="2" t="s">
        <v>151</v>
      </c>
      <c r="B215" t="s">
        <v>152</v>
      </c>
      <c r="C215" s="16">
        <v>440542.44000000006</v>
      </c>
    </row>
    <row r="216" spans="1:3" x14ac:dyDescent="0.25">
      <c r="A216" s="2" t="s">
        <v>153</v>
      </c>
      <c r="B216" t="s">
        <v>154</v>
      </c>
      <c r="C216" s="16">
        <v>19028106.199999999</v>
      </c>
    </row>
    <row r="217" spans="1:3" x14ac:dyDescent="0.25">
      <c r="A217" s="2" t="s">
        <v>155</v>
      </c>
      <c r="B217" t="s">
        <v>156</v>
      </c>
      <c r="C217" s="16">
        <v>1828691.2199999997</v>
      </c>
    </row>
    <row r="218" spans="1:3" x14ac:dyDescent="0.25">
      <c r="A218" s="2" t="s">
        <v>157</v>
      </c>
      <c r="B218" t="s">
        <v>158</v>
      </c>
      <c r="C218" s="16">
        <v>339434.02</v>
      </c>
    </row>
    <row r="219" spans="1:3" x14ac:dyDescent="0.25">
      <c r="A219" s="2" t="s">
        <v>159</v>
      </c>
      <c r="B219" t="s">
        <v>160</v>
      </c>
      <c r="C219" s="16">
        <v>2422869.42</v>
      </c>
    </row>
    <row r="220" spans="1:3" x14ac:dyDescent="0.25">
      <c r="A220" s="2" t="s">
        <v>161</v>
      </c>
      <c r="B220" t="s">
        <v>162</v>
      </c>
      <c r="C220" s="16">
        <v>1298321.9099999999</v>
      </c>
    </row>
    <row r="221" spans="1:3" x14ac:dyDescent="0.25">
      <c r="A221" s="2" t="s">
        <v>163</v>
      </c>
      <c r="B221" t="s">
        <v>164</v>
      </c>
      <c r="C221" s="16">
        <v>11490.050000000001</v>
      </c>
    </row>
    <row r="222" spans="1:3" x14ac:dyDescent="0.25">
      <c r="A222" s="2" t="s">
        <v>165</v>
      </c>
      <c r="B222" t="s">
        <v>166</v>
      </c>
      <c r="C222" s="16">
        <v>554883.59</v>
      </c>
    </row>
    <row r="223" spans="1:3" x14ac:dyDescent="0.25">
      <c r="A223" s="2" t="s">
        <v>167</v>
      </c>
      <c r="B223" t="s">
        <v>168</v>
      </c>
      <c r="C223" s="16">
        <v>54970.659999999996</v>
      </c>
    </row>
    <row r="224" spans="1:3" x14ac:dyDescent="0.25">
      <c r="A224" s="2" t="s">
        <v>169</v>
      </c>
      <c r="B224" t="s">
        <v>170</v>
      </c>
      <c r="C224" s="16">
        <v>106751.13</v>
      </c>
    </row>
    <row r="225" spans="1:3" x14ac:dyDescent="0.25">
      <c r="A225" s="2">
        <v>386.1</v>
      </c>
      <c r="B225" t="s">
        <v>171</v>
      </c>
      <c r="C225" s="16">
        <v>215.35</v>
      </c>
    </row>
    <row r="226" spans="1:3" x14ac:dyDescent="0.25">
      <c r="A226" s="2" t="s">
        <v>172</v>
      </c>
      <c r="B226" t="s">
        <v>173</v>
      </c>
      <c r="C226" s="16">
        <v>956.2299999999999</v>
      </c>
    </row>
    <row r="227" spans="1:3" x14ac:dyDescent="0.25">
      <c r="A227" s="2" t="s">
        <v>174</v>
      </c>
      <c r="B227" t="s">
        <v>175</v>
      </c>
      <c r="C227" s="16">
        <v>0</v>
      </c>
    </row>
    <row r="228" spans="1:3" x14ac:dyDescent="0.25">
      <c r="A228" s="2" t="s">
        <v>176</v>
      </c>
      <c r="B228" t="s">
        <v>177</v>
      </c>
      <c r="C228" s="16">
        <v>0</v>
      </c>
    </row>
    <row r="229" spans="1:3" x14ac:dyDescent="0.25">
      <c r="A229" s="2" t="s">
        <v>178</v>
      </c>
      <c r="B229" t="s">
        <v>15</v>
      </c>
      <c r="C229" s="16">
        <v>0</v>
      </c>
    </row>
    <row r="230" spans="1:3" x14ac:dyDescent="0.25">
      <c r="A230" s="2" t="s">
        <v>179</v>
      </c>
      <c r="B230" t="s">
        <v>89</v>
      </c>
      <c r="C230" s="16">
        <v>1146598.0999999999</v>
      </c>
    </row>
    <row r="231" spans="1:3" x14ac:dyDescent="0.25">
      <c r="A231" s="2" t="s">
        <v>180</v>
      </c>
      <c r="B231" t="s">
        <v>181</v>
      </c>
      <c r="C231" s="16">
        <v>975434.42999999993</v>
      </c>
    </row>
    <row r="232" spans="1:3" x14ac:dyDescent="0.25">
      <c r="A232" s="2" t="s">
        <v>182</v>
      </c>
      <c r="B232" t="s">
        <v>183</v>
      </c>
      <c r="C232" s="16">
        <v>910381.88</v>
      </c>
    </row>
    <row r="233" spans="1:3" x14ac:dyDescent="0.25">
      <c r="A233" s="2" t="s">
        <v>184</v>
      </c>
      <c r="B233" t="s">
        <v>185</v>
      </c>
      <c r="C233" s="16">
        <v>4694785.5299999993</v>
      </c>
    </row>
    <row r="234" spans="1:3" x14ac:dyDescent="0.25">
      <c r="A234" s="2" t="s">
        <v>186</v>
      </c>
      <c r="B234" t="s">
        <v>187</v>
      </c>
      <c r="C234" s="16">
        <v>0</v>
      </c>
    </row>
    <row r="235" spans="1:3" x14ac:dyDescent="0.25">
      <c r="A235" s="2" t="s">
        <v>188</v>
      </c>
      <c r="B235" t="s">
        <v>7</v>
      </c>
      <c r="C235" s="16">
        <v>0</v>
      </c>
    </row>
    <row r="236" spans="1:3" x14ac:dyDescent="0.25">
      <c r="A236" s="2" t="s">
        <v>189</v>
      </c>
      <c r="B236" t="s">
        <v>190</v>
      </c>
      <c r="C236" s="16">
        <v>0</v>
      </c>
    </row>
    <row r="237" spans="1:3" x14ac:dyDescent="0.25">
      <c r="A237" s="2" t="s">
        <v>191</v>
      </c>
      <c r="B237" t="s">
        <v>192</v>
      </c>
      <c r="C237" s="16">
        <v>0</v>
      </c>
    </row>
    <row r="238" spans="1:3" x14ac:dyDescent="0.25">
      <c r="A238" s="2" t="s">
        <v>193</v>
      </c>
      <c r="B238" t="s">
        <v>194</v>
      </c>
      <c r="C238" s="16">
        <v>843288.32</v>
      </c>
    </row>
    <row r="239" spans="1:3" x14ac:dyDescent="0.25">
      <c r="A239" s="2" t="s">
        <v>195</v>
      </c>
      <c r="B239" t="s">
        <v>196</v>
      </c>
      <c r="C239" s="16">
        <v>0</v>
      </c>
    </row>
    <row r="240" spans="1:3" x14ac:dyDescent="0.25">
      <c r="A240" s="2" t="s">
        <v>197</v>
      </c>
      <c r="B240" t="s">
        <v>198</v>
      </c>
      <c r="C240" s="16">
        <v>0</v>
      </c>
    </row>
    <row r="241" spans="1:3" x14ac:dyDescent="0.25">
      <c r="A241" s="2" t="s">
        <v>199</v>
      </c>
      <c r="B241" t="s">
        <v>200</v>
      </c>
      <c r="C241" s="16">
        <v>6544.6900000000005</v>
      </c>
    </row>
    <row r="242" spans="1:3" x14ac:dyDescent="0.25">
      <c r="A242" s="2" t="s">
        <v>201</v>
      </c>
      <c r="B242" t="s">
        <v>202</v>
      </c>
      <c r="C242" s="16">
        <v>3495.5600000000004</v>
      </c>
    </row>
    <row r="243" spans="1:3" x14ac:dyDescent="0.25">
      <c r="A243" s="2" t="s">
        <v>203</v>
      </c>
      <c r="B243" t="s">
        <v>204</v>
      </c>
      <c r="C243" s="16">
        <v>0</v>
      </c>
    </row>
    <row r="244" spans="1:3" x14ac:dyDescent="0.25">
      <c r="A244" s="2" t="s">
        <v>205</v>
      </c>
      <c r="B244" t="s">
        <v>206</v>
      </c>
      <c r="C244" s="16">
        <v>3217.02</v>
      </c>
    </row>
    <row r="245" spans="1:3" x14ac:dyDescent="0.25">
      <c r="A245" s="2" t="s">
        <v>207</v>
      </c>
      <c r="B245" t="s">
        <v>208</v>
      </c>
      <c r="C245" s="16">
        <v>29664.759999999995</v>
      </c>
    </row>
    <row r="246" spans="1:3" x14ac:dyDescent="0.25">
      <c r="A246" s="2" t="s">
        <v>209</v>
      </c>
      <c r="B246" t="s">
        <v>210</v>
      </c>
      <c r="C246" s="16">
        <v>79749.56</v>
      </c>
    </row>
    <row r="247" spans="1:3" x14ac:dyDescent="0.25">
      <c r="A247" s="2" t="s">
        <v>211</v>
      </c>
      <c r="B247" t="s">
        <v>212</v>
      </c>
      <c r="C247" s="16">
        <v>0</v>
      </c>
    </row>
    <row r="248" spans="1:3" x14ac:dyDescent="0.25">
      <c r="A248" s="2" t="s">
        <v>213</v>
      </c>
      <c r="B248" t="s">
        <v>214</v>
      </c>
      <c r="C248" s="16">
        <v>0</v>
      </c>
    </row>
    <row r="249" spans="1:3" x14ac:dyDescent="0.25">
      <c r="A249" s="2" t="s">
        <v>215</v>
      </c>
      <c r="B249" t="s">
        <v>216</v>
      </c>
      <c r="C249" s="16">
        <v>525.30999999999995</v>
      </c>
    </row>
    <row r="250" spans="1:3" x14ac:dyDescent="0.25">
      <c r="A250" s="2" t="s">
        <v>217</v>
      </c>
      <c r="B250" t="s">
        <v>218</v>
      </c>
      <c r="C250" s="16">
        <v>0</v>
      </c>
    </row>
    <row r="251" spans="1:3" x14ac:dyDescent="0.25">
      <c r="A251" s="2" t="s">
        <v>219</v>
      </c>
      <c r="B251" t="s">
        <v>220</v>
      </c>
      <c r="C251" s="16">
        <v>0</v>
      </c>
    </row>
    <row r="252" spans="1:3" x14ac:dyDescent="0.25">
      <c r="A252" s="2" t="s">
        <v>221</v>
      </c>
      <c r="B252" t="s">
        <v>222</v>
      </c>
      <c r="C252" s="18">
        <v>0</v>
      </c>
    </row>
    <row r="253" spans="1:3" x14ac:dyDescent="0.25">
      <c r="B253" t="s">
        <v>223</v>
      </c>
      <c r="C253" s="16">
        <v>75174801.089999989</v>
      </c>
    </row>
    <row r="255" spans="1:3" x14ac:dyDescent="0.25">
      <c r="A255" s="49" t="s">
        <v>231</v>
      </c>
      <c r="B255" s="49"/>
    </row>
    <row r="257" spans="1:3" x14ac:dyDescent="0.25">
      <c r="A257" s="2" t="s">
        <v>0</v>
      </c>
      <c r="B257" t="s">
        <v>1</v>
      </c>
      <c r="C257" s="16">
        <v>0</v>
      </c>
    </row>
    <row r="258" spans="1:3" x14ac:dyDescent="0.25">
      <c r="A258" s="2" t="s">
        <v>2</v>
      </c>
      <c r="B258" t="s">
        <v>3</v>
      </c>
      <c r="C258" s="16">
        <v>0</v>
      </c>
    </row>
    <row r="259" spans="1:3" x14ac:dyDescent="0.25">
      <c r="A259" s="2" t="s">
        <v>4</v>
      </c>
      <c r="B259" t="s">
        <v>5</v>
      </c>
      <c r="C259" s="16">
        <v>0</v>
      </c>
    </row>
    <row r="260" spans="1:3" x14ac:dyDescent="0.25">
      <c r="A260" s="2" t="s">
        <v>6</v>
      </c>
      <c r="B260" t="s">
        <v>7</v>
      </c>
      <c r="C260" s="16">
        <v>0</v>
      </c>
    </row>
    <row r="261" spans="1:3" x14ac:dyDescent="0.25">
      <c r="A261" s="2" t="s">
        <v>8</v>
      </c>
      <c r="B261" t="s">
        <v>9</v>
      </c>
      <c r="C261" s="16">
        <v>0</v>
      </c>
    </row>
    <row r="262" spans="1:3" x14ac:dyDescent="0.25">
      <c r="A262" s="2" t="s">
        <v>10</v>
      </c>
      <c r="B262" t="s">
        <v>11</v>
      </c>
      <c r="C262" s="16">
        <v>0</v>
      </c>
    </row>
    <row r="263" spans="1:3" x14ac:dyDescent="0.25">
      <c r="A263" s="2" t="s">
        <v>12</v>
      </c>
      <c r="B263" t="s">
        <v>13</v>
      </c>
      <c r="C263" s="16">
        <v>0</v>
      </c>
    </row>
    <row r="264" spans="1:3" x14ac:dyDescent="0.25">
      <c r="A264" s="2" t="s">
        <v>14</v>
      </c>
      <c r="B264" t="s">
        <v>15</v>
      </c>
      <c r="C264" s="16">
        <v>0</v>
      </c>
    </row>
    <row r="265" spans="1:3" x14ac:dyDescent="0.25">
      <c r="A265" s="2" t="s">
        <v>16</v>
      </c>
      <c r="B265" t="s">
        <v>17</v>
      </c>
      <c r="C265" s="16">
        <v>0</v>
      </c>
    </row>
    <row r="266" spans="1:3" x14ac:dyDescent="0.25">
      <c r="A266" s="2" t="s">
        <v>18</v>
      </c>
      <c r="B266" t="s">
        <v>19</v>
      </c>
      <c r="C266" s="16">
        <v>0</v>
      </c>
    </row>
    <row r="267" spans="1:3" x14ac:dyDescent="0.25">
      <c r="A267" s="2" t="s">
        <v>20</v>
      </c>
      <c r="B267" t="s">
        <v>21</v>
      </c>
      <c r="C267" s="16">
        <v>0</v>
      </c>
    </row>
    <row r="268" spans="1:3" x14ac:dyDescent="0.25">
      <c r="A268" s="2" t="s">
        <v>22</v>
      </c>
      <c r="B268" t="s">
        <v>23</v>
      </c>
      <c r="C268" s="16">
        <v>0</v>
      </c>
    </row>
    <row r="269" spans="1:3" x14ac:dyDescent="0.25">
      <c r="A269" s="2" t="s">
        <v>24</v>
      </c>
      <c r="B269" t="s">
        <v>25</v>
      </c>
      <c r="C269" s="16">
        <v>0</v>
      </c>
    </row>
    <row r="270" spans="1:3" x14ac:dyDescent="0.25">
      <c r="A270" s="2" t="s">
        <v>26</v>
      </c>
      <c r="B270" t="s">
        <v>27</v>
      </c>
      <c r="C270" s="16">
        <v>0</v>
      </c>
    </row>
    <row r="271" spans="1:3" x14ac:dyDescent="0.25">
      <c r="A271" s="2" t="s">
        <v>28</v>
      </c>
      <c r="B271" t="s">
        <v>29</v>
      </c>
      <c r="C271" s="16">
        <v>0</v>
      </c>
    </row>
    <row r="272" spans="1:3" x14ac:dyDescent="0.25">
      <c r="A272" s="2" t="s">
        <v>30</v>
      </c>
      <c r="B272" t="s">
        <v>27</v>
      </c>
      <c r="C272" s="16">
        <v>0</v>
      </c>
    </row>
    <row r="273" spans="1:3" x14ac:dyDescent="0.25">
      <c r="A273" s="2" t="s">
        <v>31</v>
      </c>
      <c r="B273" t="s">
        <v>29</v>
      </c>
      <c r="C273" s="16">
        <v>0</v>
      </c>
    </row>
    <row r="274" spans="1:3" x14ac:dyDescent="0.25">
      <c r="A274" s="2" t="s">
        <v>32</v>
      </c>
      <c r="B274" t="s">
        <v>29</v>
      </c>
      <c r="C274" s="16">
        <v>0</v>
      </c>
    </row>
    <row r="275" spans="1:3" x14ac:dyDescent="0.25">
      <c r="A275" s="2" t="s">
        <v>33</v>
      </c>
      <c r="B275" t="s">
        <v>29</v>
      </c>
      <c r="C275" s="16">
        <v>0</v>
      </c>
    </row>
    <row r="276" spans="1:3" x14ac:dyDescent="0.25">
      <c r="A276" s="2" t="s">
        <v>34</v>
      </c>
      <c r="B276" t="s">
        <v>29</v>
      </c>
      <c r="C276" s="16">
        <v>0</v>
      </c>
    </row>
    <row r="277" spans="1:3" x14ac:dyDescent="0.25">
      <c r="A277" s="2" t="s">
        <v>35</v>
      </c>
      <c r="B277" t="s">
        <v>36</v>
      </c>
      <c r="C277" s="16">
        <v>0</v>
      </c>
    </row>
    <row r="278" spans="1:3" x14ac:dyDescent="0.25">
      <c r="A278" s="2" t="s">
        <v>37</v>
      </c>
      <c r="B278" t="s">
        <v>38</v>
      </c>
      <c r="C278" s="16">
        <v>0</v>
      </c>
    </row>
    <row r="279" spans="1:3" x14ac:dyDescent="0.25">
      <c r="A279" s="2" t="s">
        <v>39</v>
      </c>
      <c r="B279" t="s">
        <v>40</v>
      </c>
      <c r="C279" s="16">
        <v>0</v>
      </c>
    </row>
    <row r="280" spans="1:3" x14ac:dyDescent="0.25">
      <c r="A280" s="2" t="s">
        <v>41</v>
      </c>
      <c r="B280" t="s">
        <v>42</v>
      </c>
      <c r="C280" s="16">
        <v>0</v>
      </c>
    </row>
    <row r="281" spans="1:3" x14ac:dyDescent="0.25">
      <c r="A281" s="2" t="s">
        <v>43</v>
      </c>
      <c r="B281" t="s">
        <v>44</v>
      </c>
      <c r="C281" s="16">
        <v>0</v>
      </c>
    </row>
    <row r="282" spans="1:3" x14ac:dyDescent="0.25">
      <c r="A282" s="2" t="s">
        <v>45</v>
      </c>
      <c r="B282" t="s">
        <v>46</v>
      </c>
      <c r="C282" s="16">
        <v>0</v>
      </c>
    </row>
    <row r="283" spans="1:3" x14ac:dyDescent="0.25">
      <c r="A283" s="2" t="s">
        <v>47</v>
      </c>
      <c r="B283" t="s">
        <v>48</v>
      </c>
      <c r="C283" s="16">
        <v>0</v>
      </c>
    </row>
    <row r="284" spans="1:3" x14ac:dyDescent="0.25">
      <c r="A284" s="2" t="s">
        <v>49</v>
      </c>
      <c r="B284" t="s">
        <v>15</v>
      </c>
      <c r="C284" s="16">
        <v>0</v>
      </c>
    </row>
    <row r="285" spans="1:3" x14ac:dyDescent="0.25">
      <c r="A285" s="2" t="s">
        <v>50</v>
      </c>
      <c r="B285" t="s">
        <v>51</v>
      </c>
      <c r="C285" s="16">
        <v>0</v>
      </c>
    </row>
    <row r="286" spans="1:3" x14ac:dyDescent="0.25">
      <c r="A286" s="2" t="s">
        <v>52</v>
      </c>
      <c r="B286" t="s">
        <v>53</v>
      </c>
      <c r="C286" s="16">
        <v>0</v>
      </c>
    </row>
    <row r="287" spans="1:3" x14ac:dyDescent="0.25">
      <c r="A287" s="2" t="s">
        <v>54</v>
      </c>
      <c r="B287" t="s">
        <v>55</v>
      </c>
      <c r="C287" s="16">
        <v>0</v>
      </c>
    </row>
    <row r="288" spans="1:3" x14ac:dyDescent="0.25">
      <c r="A288" s="2" t="s">
        <v>56</v>
      </c>
      <c r="B288" t="s">
        <v>57</v>
      </c>
      <c r="C288" s="16">
        <v>0</v>
      </c>
    </row>
    <row r="289" spans="1:3" x14ac:dyDescent="0.25">
      <c r="A289" s="2" t="s">
        <v>58</v>
      </c>
      <c r="B289" t="s">
        <v>59</v>
      </c>
      <c r="C289" s="16">
        <v>0</v>
      </c>
    </row>
    <row r="290" spans="1:3" x14ac:dyDescent="0.25">
      <c r="A290" s="2" t="s">
        <v>60</v>
      </c>
      <c r="B290" t="s">
        <v>61</v>
      </c>
      <c r="C290" s="16">
        <v>0</v>
      </c>
    </row>
    <row r="291" spans="1:3" x14ac:dyDescent="0.25">
      <c r="A291" s="2" t="s">
        <v>62</v>
      </c>
      <c r="B291" t="s">
        <v>63</v>
      </c>
      <c r="C291" s="16">
        <v>0</v>
      </c>
    </row>
    <row r="292" spans="1:3" x14ac:dyDescent="0.25">
      <c r="A292" s="2" t="s">
        <v>64</v>
      </c>
      <c r="B292" t="s">
        <v>65</v>
      </c>
      <c r="C292" s="16">
        <v>0</v>
      </c>
    </row>
    <row r="293" spans="1:3" x14ac:dyDescent="0.25">
      <c r="A293" s="2" t="s">
        <v>66</v>
      </c>
      <c r="B293" t="s">
        <v>67</v>
      </c>
      <c r="C293" s="16">
        <v>0</v>
      </c>
    </row>
    <row r="294" spans="1:3" x14ac:dyDescent="0.25">
      <c r="A294" s="2" t="s">
        <v>68</v>
      </c>
      <c r="B294" t="s">
        <v>69</v>
      </c>
      <c r="C294" s="16">
        <v>0</v>
      </c>
    </row>
    <row r="295" spans="1:3" x14ac:dyDescent="0.25">
      <c r="A295" s="2" t="s">
        <v>70</v>
      </c>
      <c r="B295" t="s">
        <v>71</v>
      </c>
      <c r="C295" s="16">
        <v>0</v>
      </c>
    </row>
    <row r="296" spans="1:3" x14ac:dyDescent="0.25">
      <c r="A296" s="2" t="s">
        <v>72</v>
      </c>
      <c r="B296" t="s">
        <v>73</v>
      </c>
      <c r="C296" s="16">
        <v>0</v>
      </c>
    </row>
    <row r="297" spans="1:3" x14ac:dyDescent="0.25">
      <c r="A297" s="2" t="s">
        <v>74</v>
      </c>
      <c r="B297" t="s">
        <v>75</v>
      </c>
      <c r="C297" s="16">
        <v>0</v>
      </c>
    </row>
    <row r="298" spans="1:3" x14ac:dyDescent="0.25">
      <c r="A298" s="2" t="s">
        <v>76</v>
      </c>
      <c r="B298" t="s">
        <v>77</v>
      </c>
      <c r="C298" s="16">
        <v>0</v>
      </c>
    </row>
    <row r="299" spans="1:3" x14ac:dyDescent="0.25">
      <c r="A299" s="2" t="s">
        <v>78</v>
      </c>
      <c r="B299" t="s">
        <v>79</v>
      </c>
      <c r="C299" s="16">
        <v>0</v>
      </c>
    </row>
    <row r="300" spans="1:3" x14ac:dyDescent="0.25">
      <c r="A300" s="2" t="s">
        <v>80</v>
      </c>
      <c r="B300" t="s">
        <v>81</v>
      </c>
      <c r="C300" s="16">
        <v>0</v>
      </c>
    </row>
    <row r="301" spans="1:3" x14ac:dyDescent="0.25">
      <c r="A301" s="2" t="s">
        <v>82</v>
      </c>
      <c r="B301" t="s">
        <v>83</v>
      </c>
      <c r="C301" s="16">
        <v>0</v>
      </c>
    </row>
    <row r="302" spans="1:3" x14ac:dyDescent="0.25">
      <c r="A302" s="2" t="s">
        <v>84</v>
      </c>
      <c r="B302" t="s">
        <v>85</v>
      </c>
      <c r="C302" s="16">
        <v>0</v>
      </c>
    </row>
    <row r="303" spans="1:3" x14ac:dyDescent="0.25">
      <c r="A303" s="2" t="s">
        <v>86</v>
      </c>
      <c r="B303" t="s">
        <v>87</v>
      </c>
      <c r="C303" s="16">
        <v>0</v>
      </c>
    </row>
    <row r="304" spans="1:3" x14ac:dyDescent="0.25">
      <c r="A304" s="2" t="s">
        <v>88</v>
      </c>
      <c r="B304" t="s">
        <v>89</v>
      </c>
      <c r="C304" s="16">
        <v>0</v>
      </c>
    </row>
    <row r="305" spans="1:3" x14ac:dyDescent="0.25">
      <c r="A305" s="2" t="s">
        <v>90</v>
      </c>
      <c r="B305" t="s">
        <v>89</v>
      </c>
      <c r="C305" s="16">
        <v>0</v>
      </c>
    </row>
    <row r="306" spans="1:3" x14ac:dyDescent="0.25">
      <c r="A306" s="2" t="s">
        <v>91</v>
      </c>
      <c r="B306" t="s">
        <v>92</v>
      </c>
      <c r="C306" s="16">
        <v>0</v>
      </c>
    </row>
    <row r="307" spans="1:3" x14ac:dyDescent="0.25">
      <c r="A307" s="2" t="s">
        <v>93</v>
      </c>
      <c r="B307" t="s">
        <v>94</v>
      </c>
      <c r="C307" s="16">
        <v>0</v>
      </c>
    </row>
    <row r="308" spans="1:3" x14ac:dyDescent="0.25">
      <c r="A308" s="2" t="s">
        <v>95</v>
      </c>
      <c r="B308" t="s">
        <v>96</v>
      </c>
      <c r="C308" s="16">
        <v>0</v>
      </c>
    </row>
    <row r="309" spans="1:3" x14ac:dyDescent="0.25">
      <c r="A309" s="2" t="s">
        <v>97</v>
      </c>
      <c r="B309" t="s">
        <v>98</v>
      </c>
      <c r="C309" s="16">
        <v>0</v>
      </c>
    </row>
    <row r="310" spans="1:3" x14ac:dyDescent="0.25">
      <c r="A310" s="2" t="s">
        <v>99</v>
      </c>
      <c r="B310" t="s">
        <v>100</v>
      </c>
      <c r="C310" s="16">
        <v>0</v>
      </c>
    </row>
    <row r="311" spans="1:3" x14ac:dyDescent="0.25">
      <c r="A311" s="2" t="s">
        <v>101</v>
      </c>
      <c r="B311" t="s">
        <v>102</v>
      </c>
      <c r="C311" s="16">
        <v>0</v>
      </c>
    </row>
    <row r="312" spans="1:3" x14ac:dyDescent="0.25">
      <c r="A312" s="2" t="s">
        <v>103</v>
      </c>
      <c r="B312" t="s">
        <v>104</v>
      </c>
      <c r="C312" s="16">
        <v>0</v>
      </c>
    </row>
    <row r="313" spans="1:3" x14ac:dyDescent="0.25">
      <c r="A313" s="2" t="s">
        <v>105</v>
      </c>
      <c r="B313" t="s">
        <v>106</v>
      </c>
      <c r="C313" s="16">
        <v>0</v>
      </c>
    </row>
    <row r="314" spans="1:3" x14ac:dyDescent="0.25">
      <c r="A314" s="2" t="s">
        <v>107</v>
      </c>
      <c r="B314" t="s">
        <v>108</v>
      </c>
      <c r="C314" s="16">
        <v>0</v>
      </c>
    </row>
    <row r="315" spans="1:3" x14ac:dyDescent="0.25">
      <c r="A315" s="2" t="s">
        <v>109</v>
      </c>
      <c r="B315" t="s">
        <v>110</v>
      </c>
      <c r="C315" s="16">
        <v>0</v>
      </c>
    </row>
    <row r="316" spans="1:3" x14ac:dyDescent="0.25">
      <c r="A316" s="2" t="s">
        <v>111</v>
      </c>
      <c r="B316" t="s">
        <v>112</v>
      </c>
      <c r="C316" s="16">
        <v>0</v>
      </c>
    </row>
    <row r="317" spans="1:3" x14ac:dyDescent="0.25">
      <c r="A317" s="2" t="s">
        <v>113</v>
      </c>
      <c r="B317" t="s">
        <v>112</v>
      </c>
      <c r="C317" s="16">
        <v>0</v>
      </c>
    </row>
    <row r="318" spans="1:3" x14ac:dyDescent="0.25">
      <c r="A318" s="2" t="s">
        <v>114</v>
      </c>
      <c r="B318" t="s">
        <v>115</v>
      </c>
      <c r="C318" s="16">
        <v>0</v>
      </c>
    </row>
    <row r="319" spans="1:3" x14ac:dyDescent="0.25">
      <c r="A319" s="2" t="s">
        <v>116</v>
      </c>
      <c r="B319" t="s">
        <v>117</v>
      </c>
      <c r="C319" s="16">
        <v>0</v>
      </c>
    </row>
    <row r="320" spans="1:3" x14ac:dyDescent="0.25">
      <c r="A320" s="2" t="s">
        <v>118</v>
      </c>
      <c r="B320" t="s">
        <v>15</v>
      </c>
      <c r="C320" s="16">
        <v>0</v>
      </c>
    </row>
    <row r="321" spans="1:3" x14ac:dyDescent="0.25">
      <c r="A321" s="2" t="s">
        <v>119</v>
      </c>
      <c r="B321" t="s">
        <v>120</v>
      </c>
      <c r="C321" s="16">
        <v>0</v>
      </c>
    </row>
    <row r="322" spans="1:3" x14ac:dyDescent="0.25">
      <c r="A322" s="2" t="s">
        <v>121</v>
      </c>
      <c r="B322" t="s">
        <v>92</v>
      </c>
      <c r="C322" s="16">
        <v>0</v>
      </c>
    </row>
    <row r="323" spans="1:3" x14ac:dyDescent="0.25">
      <c r="A323" s="2" t="s">
        <v>122</v>
      </c>
      <c r="B323" t="s">
        <v>123</v>
      </c>
      <c r="C323" s="16">
        <v>22855.56</v>
      </c>
    </row>
    <row r="324" spans="1:3" x14ac:dyDescent="0.25">
      <c r="A324" s="2" t="s">
        <v>124</v>
      </c>
      <c r="B324" t="s">
        <v>125</v>
      </c>
      <c r="C324" s="16">
        <v>0</v>
      </c>
    </row>
    <row r="325" spans="1:3" x14ac:dyDescent="0.25">
      <c r="A325" s="2" t="s">
        <v>126</v>
      </c>
      <c r="B325" t="s">
        <v>127</v>
      </c>
      <c r="C325" s="16">
        <v>0</v>
      </c>
    </row>
    <row r="326" spans="1:3" x14ac:dyDescent="0.25">
      <c r="A326" s="2" t="s">
        <v>128</v>
      </c>
      <c r="B326" t="s">
        <v>127</v>
      </c>
      <c r="C326" s="16">
        <v>0</v>
      </c>
    </row>
    <row r="327" spans="1:3" x14ac:dyDescent="0.25">
      <c r="A327" s="2" t="s">
        <v>129</v>
      </c>
      <c r="B327" t="s">
        <v>130</v>
      </c>
      <c r="C327" s="16">
        <v>0</v>
      </c>
    </row>
    <row r="328" spans="1:3" x14ac:dyDescent="0.25">
      <c r="A328" s="2" t="s">
        <v>131</v>
      </c>
      <c r="B328" t="s">
        <v>132</v>
      </c>
      <c r="C328" s="16">
        <v>0</v>
      </c>
    </row>
    <row r="329" spans="1:3" x14ac:dyDescent="0.25">
      <c r="A329" s="2" t="s">
        <v>133</v>
      </c>
      <c r="B329" t="s">
        <v>134</v>
      </c>
      <c r="C329" s="16">
        <v>0</v>
      </c>
    </row>
    <row r="330" spans="1:3" x14ac:dyDescent="0.25">
      <c r="A330" s="2" t="s">
        <v>135</v>
      </c>
      <c r="B330" t="s">
        <v>136</v>
      </c>
      <c r="C330" s="16">
        <v>0</v>
      </c>
    </row>
    <row r="331" spans="1:3" x14ac:dyDescent="0.25">
      <c r="A331" s="2" t="s">
        <v>137</v>
      </c>
      <c r="B331" t="s">
        <v>138</v>
      </c>
      <c r="C331" s="16">
        <v>0</v>
      </c>
    </row>
    <row r="332" spans="1:3" x14ac:dyDescent="0.25">
      <c r="A332" s="2" t="s">
        <v>139</v>
      </c>
      <c r="B332" t="s">
        <v>140</v>
      </c>
      <c r="C332" s="16">
        <v>0</v>
      </c>
    </row>
    <row r="333" spans="1:3" x14ac:dyDescent="0.25">
      <c r="A333" s="2" t="s">
        <v>141</v>
      </c>
      <c r="B333" t="s">
        <v>15</v>
      </c>
      <c r="C333" s="16">
        <v>0</v>
      </c>
    </row>
    <row r="334" spans="1:3" x14ac:dyDescent="0.25">
      <c r="A334" s="2" t="s">
        <v>142</v>
      </c>
      <c r="B334" t="s">
        <v>120</v>
      </c>
      <c r="C334" s="16">
        <v>2075.96</v>
      </c>
    </row>
    <row r="335" spans="1:3" x14ac:dyDescent="0.25">
      <c r="A335" s="2" t="s">
        <v>143</v>
      </c>
      <c r="B335" t="s">
        <v>89</v>
      </c>
      <c r="C335" s="16">
        <v>5874.9599999999991</v>
      </c>
    </row>
    <row r="336" spans="1:3" x14ac:dyDescent="0.25">
      <c r="A336" s="2" t="s">
        <v>144</v>
      </c>
      <c r="B336" t="s">
        <v>145</v>
      </c>
      <c r="C336" s="16">
        <v>2123326.4900000002</v>
      </c>
    </row>
    <row r="337" spans="1:3" x14ac:dyDescent="0.25">
      <c r="A337" s="2" t="s">
        <v>146</v>
      </c>
      <c r="B337" t="s">
        <v>147</v>
      </c>
      <c r="C337" s="16">
        <v>2203832.52</v>
      </c>
    </row>
    <row r="338" spans="1:3" x14ac:dyDescent="0.25">
      <c r="A338" s="2" t="s">
        <v>148</v>
      </c>
      <c r="B338" t="s">
        <v>65</v>
      </c>
      <c r="C338" s="16">
        <v>0</v>
      </c>
    </row>
    <row r="339" spans="1:3" x14ac:dyDescent="0.25">
      <c r="A339" s="2" t="s">
        <v>149</v>
      </c>
      <c r="B339" t="s">
        <v>150</v>
      </c>
      <c r="C339" s="16">
        <v>58725.47</v>
      </c>
    </row>
    <row r="340" spans="1:3" x14ac:dyDescent="0.25">
      <c r="A340" s="2" t="s">
        <v>151</v>
      </c>
      <c r="B340" t="s">
        <v>152</v>
      </c>
      <c r="C340" s="16">
        <v>56191.28</v>
      </c>
    </row>
    <row r="341" spans="1:3" x14ac:dyDescent="0.25">
      <c r="A341" s="2" t="s">
        <v>153</v>
      </c>
      <c r="B341" t="s">
        <v>154</v>
      </c>
      <c r="C341" s="16">
        <v>1942547.44</v>
      </c>
    </row>
    <row r="342" spans="1:3" x14ac:dyDescent="0.25">
      <c r="A342" s="2" t="s">
        <v>155</v>
      </c>
      <c r="B342" t="s">
        <v>156</v>
      </c>
      <c r="C342" s="16">
        <v>251199.28999999998</v>
      </c>
    </row>
    <row r="343" spans="1:3" x14ac:dyDescent="0.25">
      <c r="A343" s="2" t="s">
        <v>157</v>
      </c>
      <c r="B343" t="s">
        <v>158</v>
      </c>
      <c r="C343" s="16">
        <v>0</v>
      </c>
    </row>
    <row r="344" spans="1:3" x14ac:dyDescent="0.25">
      <c r="A344" s="2" t="s">
        <v>159</v>
      </c>
      <c r="B344" t="s">
        <v>160</v>
      </c>
      <c r="C344" s="16">
        <v>455125.64</v>
      </c>
    </row>
    <row r="345" spans="1:3" x14ac:dyDescent="0.25">
      <c r="A345" s="2" t="s">
        <v>161</v>
      </c>
      <c r="B345" t="s">
        <v>162</v>
      </c>
      <c r="C345" s="16">
        <v>148004.94</v>
      </c>
    </row>
    <row r="346" spans="1:3" x14ac:dyDescent="0.25">
      <c r="A346" s="2" t="s">
        <v>163</v>
      </c>
      <c r="B346" t="s">
        <v>164</v>
      </c>
      <c r="C346" s="16">
        <v>0</v>
      </c>
    </row>
    <row r="347" spans="1:3" x14ac:dyDescent="0.25">
      <c r="A347" s="2" t="s">
        <v>165</v>
      </c>
      <c r="B347" t="s">
        <v>166</v>
      </c>
      <c r="C347" s="16">
        <v>62068.909999999996</v>
      </c>
    </row>
    <row r="348" spans="1:3" x14ac:dyDescent="0.25">
      <c r="A348" s="2" t="s">
        <v>167</v>
      </c>
      <c r="B348" t="s">
        <v>168</v>
      </c>
      <c r="C348" s="16">
        <v>2882.04</v>
      </c>
    </row>
    <row r="349" spans="1:3" x14ac:dyDescent="0.25">
      <c r="A349" s="2" t="s">
        <v>169</v>
      </c>
      <c r="B349" t="s">
        <v>170</v>
      </c>
      <c r="C349" s="16">
        <v>0</v>
      </c>
    </row>
    <row r="350" spans="1:3" x14ac:dyDescent="0.25">
      <c r="A350" s="2">
        <v>386.1</v>
      </c>
      <c r="B350" t="s">
        <v>171</v>
      </c>
      <c r="C350" s="16">
        <v>0</v>
      </c>
    </row>
    <row r="351" spans="1:3" x14ac:dyDescent="0.25">
      <c r="A351" s="2" t="s">
        <v>172</v>
      </c>
      <c r="B351" t="s">
        <v>173</v>
      </c>
      <c r="C351" s="16">
        <v>0</v>
      </c>
    </row>
    <row r="352" spans="1:3" x14ac:dyDescent="0.25">
      <c r="A352" s="2" t="s">
        <v>174</v>
      </c>
      <c r="B352" t="s">
        <v>175</v>
      </c>
      <c r="C352" s="16">
        <v>0</v>
      </c>
    </row>
    <row r="353" spans="1:3" x14ac:dyDescent="0.25">
      <c r="A353" s="2" t="s">
        <v>176</v>
      </c>
      <c r="B353" t="s">
        <v>177</v>
      </c>
      <c r="C353" s="16">
        <v>0</v>
      </c>
    </row>
    <row r="354" spans="1:3" x14ac:dyDescent="0.25">
      <c r="A354" s="2" t="s">
        <v>178</v>
      </c>
      <c r="B354" t="s">
        <v>15</v>
      </c>
      <c r="C354" s="16">
        <v>0</v>
      </c>
    </row>
    <row r="355" spans="1:3" x14ac:dyDescent="0.25">
      <c r="A355" s="2" t="s">
        <v>179</v>
      </c>
      <c r="B355" t="s">
        <v>89</v>
      </c>
      <c r="C355" s="16">
        <v>31143.039999999997</v>
      </c>
    </row>
    <row r="356" spans="1:3" x14ac:dyDescent="0.25">
      <c r="A356" s="2" t="s">
        <v>180</v>
      </c>
      <c r="B356" t="s">
        <v>181</v>
      </c>
      <c r="C356" s="16">
        <v>36204.35</v>
      </c>
    </row>
    <row r="357" spans="1:3" x14ac:dyDescent="0.25">
      <c r="A357" s="2" t="s">
        <v>182</v>
      </c>
      <c r="B357" t="s">
        <v>183</v>
      </c>
      <c r="C357" s="16">
        <v>1316.79</v>
      </c>
    </row>
    <row r="358" spans="1:3" x14ac:dyDescent="0.25">
      <c r="A358" s="2" t="s">
        <v>184</v>
      </c>
      <c r="B358" t="s">
        <v>185</v>
      </c>
      <c r="C358" s="16">
        <v>0</v>
      </c>
    </row>
    <row r="359" spans="1:3" x14ac:dyDescent="0.25">
      <c r="A359" s="2" t="s">
        <v>186</v>
      </c>
      <c r="B359" t="s">
        <v>187</v>
      </c>
      <c r="C359" s="16">
        <v>0</v>
      </c>
    </row>
    <row r="360" spans="1:3" x14ac:dyDescent="0.25">
      <c r="A360" s="2" t="s">
        <v>188</v>
      </c>
      <c r="B360" t="s">
        <v>7</v>
      </c>
      <c r="C360" s="16">
        <v>0</v>
      </c>
    </row>
    <row r="361" spans="1:3" x14ac:dyDescent="0.25">
      <c r="A361" s="2" t="s">
        <v>189</v>
      </c>
      <c r="B361" t="s">
        <v>190</v>
      </c>
      <c r="C361" s="16">
        <v>0</v>
      </c>
    </row>
    <row r="362" spans="1:3" x14ac:dyDescent="0.25">
      <c r="A362" s="2" t="s">
        <v>191</v>
      </c>
      <c r="B362" t="s">
        <v>192</v>
      </c>
      <c r="C362" s="16">
        <v>0</v>
      </c>
    </row>
    <row r="363" spans="1:3" x14ac:dyDescent="0.25">
      <c r="A363" s="2" t="s">
        <v>193</v>
      </c>
      <c r="B363" t="s">
        <v>194</v>
      </c>
      <c r="C363" s="16">
        <v>6170.64</v>
      </c>
    </row>
    <row r="364" spans="1:3" x14ac:dyDescent="0.25">
      <c r="A364" s="2" t="s">
        <v>195</v>
      </c>
      <c r="B364" t="s">
        <v>196</v>
      </c>
      <c r="C364" s="16">
        <v>0</v>
      </c>
    </row>
    <row r="365" spans="1:3" x14ac:dyDescent="0.25">
      <c r="A365" s="2" t="s">
        <v>197</v>
      </c>
      <c r="B365" t="s">
        <v>198</v>
      </c>
      <c r="C365" s="16">
        <v>0</v>
      </c>
    </row>
    <row r="366" spans="1:3" x14ac:dyDescent="0.25">
      <c r="A366" s="2" t="s">
        <v>199</v>
      </c>
      <c r="B366" t="s">
        <v>200</v>
      </c>
      <c r="C366" s="16">
        <v>0</v>
      </c>
    </row>
    <row r="367" spans="1:3" x14ac:dyDescent="0.25">
      <c r="A367" s="2" t="s">
        <v>201</v>
      </c>
      <c r="B367" t="s">
        <v>202</v>
      </c>
      <c r="C367" s="16">
        <v>0</v>
      </c>
    </row>
    <row r="368" spans="1:3" x14ac:dyDescent="0.25">
      <c r="A368" s="2" t="s">
        <v>203</v>
      </c>
      <c r="B368" t="s">
        <v>204</v>
      </c>
      <c r="C368" s="16">
        <v>0</v>
      </c>
    </row>
    <row r="369" spans="1:4" x14ac:dyDescent="0.25">
      <c r="A369" s="2" t="s">
        <v>205</v>
      </c>
      <c r="B369" t="s">
        <v>206</v>
      </c>
      <c r="C369" s="16">
        <v>84.41</v>
      </c>
    </row>
    <row r="370" spans="1:4" x14ac:dyDescent="0.25">
      <c r="A370" s="2" t="s">
        <v>207</v>
      </c>
      <c r="B370" t="s">
        <v>208</v>
      </c>
      <c r="C370" s="16">
        <v>0</v>
      </c>
    </row>
    <row r="371" spans="1:4" x14ac:dyDescent="0.25">
      <c r="A371" s="2" t="s">
        <v>209</v>
      </c>
      <c r="B371" t="s">
        <v>210</v>
      </c>
      <c r="C371" s="16">
        <v>0</v>
      </c>
    </row>
    <row r="372" spans="1:4" x14ac:dyDescent="0.25">
      <c r="A372" s="2" t="s">
        <v>211</v>
      </c>
      <c r="B372" t="s">
        <v>212</v>
      </c>
      <c r="C372" s="16">
        <v>0</v>
      </c>
    </row>
    <row r="373" spans="1:4" x14ac:dyDescent="0.25">
      <c r="A373" s="2" t="s">
        <v>213</v>
      </c>
      <c r="B373" t="s">
        <v>214</v>
      </c>
      <c r="C373" s="16">
        <v>0</v>
      </c>
    </row>
    <row r="374" spans="1:4" x14ac:dyDescent="0.25">
      <c r="A374" s="2" t="s">
        <v>215</v>
      </c>
      <c r="B374" t="s">
        <v>216</v>
      </c>
      <c r="C374" s="16">
        <v>0</v>
      </c>
    </row>
    <row r="375" spans="1:4" x14ac:dyDescent="0.25">
      <c r="A375" s="2" t="s">
        <v>217</v>
      </c>
      <c r="B375" t="s">
        <v>218</v>
      </c>
      <c r="C375" s="16">
        <v>0</v>
      </c>
    </row>
    <row r="376" spans="1:4" x14ac:dyDescent="0.25">
      <c r="A376" s="2" t="s">
        <v>219</v>
      </c>
      <c r="B376" t="s">
        <v>220</v>
      </c>
      <c r="C376" s="16">
        <v>0</v>
      </c>
    </row>
    <row r="377" spans="1:4" x14ac:dyDescent="0.25">
      <c r="A377" s="2" t="s">
        <v>221</v>
      </c>
      <c r="B377" t="s">
        <v>222</v>
      </c>
      <c r="C377" s="18">
        <v>0</v>
      </c>
    </row>
    <row r="378" spans="1:4" x14ac:dyDescent="0.25">
      <c r="C378" s="16">
        <v>7409629.7299999995</v>
      </c>
    </row>
    <row r="381" spans="1:4" x14ac:dyDescent="0.25">
      <c r="A381" s="4" t="s">
        <v>230</v>
      </c>
      <c r="B381" s="5"/>
      <c r="C381" s="1"/>
      <c r="D381" s="1"/>
    </row>
    <row r="382" spans="1:4" x14ac:dyDescent="0.25">
      <c r="A382" s="1"/>
      <c r="B382" s="4" t="s">
        <v>232</v>
      </c>
      <c r="C382" s="1">
        <f>+C9+C10+C11+C12+C13</f>
        <v>2946702.5300000003</v>
      </c>
    </row>
    <row r="383" spans="1:4" x14ac:dyDescent="0.25">
      <c r="A383" s="1"/>
      <c r="B383" s="4" t="s">
        <v>233</v>
      </c>
      <c r="C383" s="1">
        <f>+C7+C8</f>
        <v>0</v>
      </c>
    </row>
    <row r="384" spans="1:4" x14ac:dyDescent="0.25">
      <c r="A384" s="1"/>
      <c r="B384" s="4" t="s">
        <v>224</v>
      </c>
      <c r="C384" s="1">
        <f>SUM(C14:C33)</f>
        <v>-0.01</v>
      </c>
    </row>
    <row r="385" spans="1:5" x14ac:dyDescent="0.25">
      <c r="A385" s="1"/>
      <c r="B385" s="4" t="s">
        <v>225</v>
      </c>
      <c r="C385" s="1">
        <f>SUM(C70+C71+C72+C73+C80+C81+C82)</f>
        <v>5025581.1600000011</v>
      </c>
    </row>
    <row r="386" spans="1:5" x14ac:dyDescent="0.25">
      <c r="A386" s="1"/>
      <c r="B386" s="4" t="s">
        <v>226</v>
      </c>
      <c r="C386" s="1">
        <f>SUM(C83:C103)</f>
        <v>58229632.230000004</v>
      </c>
    </row>
    <row r="387" spans="1:5" x14ac:dyDescent="0.25">
      <c r="A387" s="1"/>
      <c r="B387" s="4" t="s">
        <v>227</v>
      </c>
      <c r="C387" s="1">
        <f>SUM(C104:C127)-C104-C105</f>
        <v>7590863.2499999981</v>
      </c>
    </row>
    <row r="388" spans="1:5" x14ac:dyDescent="0.25">
      <c r="A388" s="1"/>
      <c r="B388" s="5" t="s">
        <v>228</v>
      </c>
      <c r="C388" s="1">
        <f>+C105+C104</f>
        <v>1177741.1400000001</v>
      </c>
    </row>
    <row r="389" spans="1:5" x14ac:dyDescent="0.25">
      <c r="A389" s="1"/>
      <c r="B389" s="4" t="s">
        <v>234</v>
      </c>
      <c r="C389" s="1">
        <f>SUM(C34:C67,C74:C79)</f>
        <v>7582177.0399999991</v>
      </c>
    </row>
    <row r="390" spans="1:5" x14ac:dyDescent="0.25">
      <c r="A390" s="1"/>
      <c r="B390" s="4" t="s">
        <v>235</v>
      </c>
      <c r="C390" s="12">
        <f>+C68+C69</f>
        <v>31733.480000000003</v>
      </c>
    </row>
    <row r="391" spans="1:5" x14ac:dyDescent="0.25">
      <c r="A391" s="1"/>
      <c r="B391" s="4"/>
      <c r="C391" s="1"/>
    </row>
    <row r="392" spans="1:5" x14ac:dyDescent="0.25">
      <c r="A392" s="1"/>
      <c r="B392" s="4" t="s">
        <v>236</v>
      </c>
      <c r="C392" s="1">
        <f t="shared" ref="C392" si="0">SUM(C382:C391)</f>
        <v>82584430.820000008</v>
      </c>
    </row>
    <row r="393" spans="1:5" x14ac:dyDescent="0.25">
      <c r="A393" s="4"/>
      <c r="B393" s="4"/>
      <c r="C393" s="1">
        <v>82629540.409999996</v>
      </c>
      <c r="D393" s="37">
        <f>+C393-C392</f>
        <v>45109.589999988675</v>
      </c>
      <c r="E393" t="s">
        <v>278</v>
      </c>
    </row>
    <row r="394" spans="1:5" x14ac:dyDescent="0.25">
      <c r="A394" s="4" t="s">
        <v>229</v>
      </c>
      <c r="B394" s="5"/>
      <c r="C394" s="1"/>
    </row>
    <row r="395" spans="1:5" x14ac:dyDescent="0.25">
      <c r="A395" s="1"/>
      <c r="B395" s="4" t="s">
        <v>232</v>
      </c>
      <c r="C395" s="1">
        <f>+C134+C135+C136+C137+C138</f>
        <v>2946702.5300000003</v>
      </c>
    </row>
    <row r="396" spans="1:5" x14ac:dyDescent="0.25">
      <c r="A396" s="1"/>
      <c r="B396" s="4" t="s">
        <v>233</v>
      </c>
      <c r="C396" s="1">
        <f>+C132+C133</f>
        <v>0</v>
      </c>
    </row>
    <row r="397" spans="1:5" x14ac:dyDescent="0.25">
      <c r="A397" s="1"/>
      <c r="B397" s="4" t="s">
        <v>224</v>
      </c>
      <c r="C397" s="1">
        <f>SUM(C139:C158)</f>
        <v>-0.01</v>
      </c>
    </row>
    <row r="398" spans="1:5" x14ac:dyDescent="0.25">
      <c r="A398" s="1"/>
      <c r="B398" s="4" t="s">
        <v>225</v>
      </c>
      <c r="C398" s="1">
        <f>SUM(C195+C196+C197+C198+C205+C206+C207)</f>
        <v>5002725.6000000006</v>
      </c>
    </row>
    <row r="399" spans="1:5" x14ac:dyDescent="0.25">
      <c r="A399" s="1"/>
      <c r="B399" s="4" t="s">
        <v>226</v>
      </c>
      <c r="C399" s="1">
        <f>SUM(C208:C228)</f>
        <v>50917777.289999999</v>
      </c>
    </row>
    <row r="400" spans="1:5" x14ac:dyDescent="0.25">
      <c r="A400" s="1"/>
      <c r="B400" s="4" t="s">
        <v>227</v>
      </c>
      <c r="C400" s="1">
        <f>SUM(C229:C252)-C229-C230</f>
        <v>7547087.0600000005</v>
      </c>
    </row>
    <row r="401" spans="1:3" x14ac:dyDescent="0.25">
      <c r="A401" s="1"/>
      <c r="B401" s="5" t="s">
        <v>228</v>
      </c>
      <c r="C401" s="1">
        <f>+C230+C229</f>
        <v>1146598.0999999999</v>
      </c>
    </row>
    <row r="402" spans="1:3" x14ac:dyDescent="0.25">
      <c r="A402" s="1"/>
      <c r="B402" s="4" t="s">
        <v>234</v>
      </c>
      <c r="C402" s="1">
        <f>SUM(C159:C192,C199:C204)</f>
        <v>7582177.0399999991</v>
      </c>
    </row>
    <row r="403" spans="1:3" x14ac:dyDescent="0.25">
      <c r="A403" s="1"/>
      <c r="B403" s="4" t="s">
        <v>235</v>
      </c>
      <c r="C403" s="12">
        <f>+C193+C194</f>
        <v>31733.480000000003</v>
      </c>
    </row>
    <row r="404" spans="1:3" x14ac:dyDescent="0.25">
      <c r="A404" s="1"/>
      <c r="B404" s="4"/>
      <c r="C404" s="1"/>
    </row>
    <row r="405" spans="1:3" x14ac:dyDescent="0.25">
      <c r="A405" s="1"/>
      <c r="B405" s="4" t="s">
        <v>236</v>
      </c>
      <c r="C405" s="1">
        <f t="shared" ref="C405" si="1">SUM(C395:C404)</f>
        <v>75174801.089999989</v>
      </c>
    </row>
    <row r="406" spans="1:3" x14ac:dyDescent="0.25">
      <c r="A406"/>
      <c r="C406"/>
    </row>
    <row r="407" spans="1:3" x14ac:dyDescent="0.25">
      <c r="A407" s="4" t="s">
        <v>231</v>
      </c>
      <c r="B407" s="5"/>
      <c r="C407" s="1"/>
    </row>
    <row r="408" spans="1:3" x14ac:dyDescent="0.25">
      <c r="A408" s="1"/>
      <c r="B408" s="4" t="s">
        <v>232</v>
      </c>
      <c r="C408" s="1">
        <f>+C259+C260+C261+C262+C263</f>
        <v>0</v>
      </c>
    </row>
    <row r="409" spans="1:3" x14ac:dyDescent="0.25">
      <c r="A409" s="1"/>
      <c r="B409" s="4" t="s">
        <v>233</v>
      </c>
      <c r="C409" s="1">
        <f>+C257+C258</f>
        <v>0</v>
      </c>
    </row>
    <row r="410" spans="1:3" x14ac:dyDescent="0.25">
      <c r="A410" s="1"/>
      <c r="B410" s="4" t="s">
        <v>224</v>
      </c>
      <c r="C410" s="1">
        <f>SUM(C264:C283)</f>
        <v>0</v>
      </c>
    </row>
    <row r="411" spans="1:3" x14ac:dyDescent="0.25">
      <c r="A411" s="1"/>
      <c r="B411" s="4" t="s">
        <v>225</v>
      </c>
      <c r="C411" s="1">
        <f>SUM(C320+C321+C322+C323+C330+C331+C332)</f>
        <v>22855.56</v>
      </c>
    </row>
    <row r="412" spans="1:3" x14ac:dyDescent="0.25">
      <c r="A412" s="1"/>
      <c r="B412" s="4" t="s">
        <v>226</v>
      </c>
      <c r="C412" s="1">
        <f>SUM(C333:C353)</f>
        <v>7311854.9399999995</v>
      </c>
    </row>
    <row r="413" spans="1:3" x14ac:dyDescent="0.25">
      <c r="A413" s="1"/>
      <c r="B413" s="4" t="s">
        <v>227</v>
      </c>
      <c r="C413" s="1">
        <f>SUM(C354:C377)-C354-C355</f>
        <v>43776.19</v>
      </c>
    </row>
    <row r="414" spans="1:3" x14ac:dyDescent="0.25">
      <c r="A414" s="1"/>
      <c r="B414" s="5" t="s">
        <v>228</v>
      </c>
      <c r="C414" s="1">
        <f>+C355+C354</f>
        <v>31143.039999999997</v>
      </c>
    </row>
    <row r="415" spans="1:3" x14ac:dyDescent="0.25">
      <c r="A415" s="1"/>
      <c r="B415" s="4" t="s">
        <v>234</v>
      </c>
      <c r="C415" s="1">
        <f>SUM(C284:C317,C324:C329)</f>
        <v>0</v>
      </c>
    </row>
    <row r="416" spans="1:3" x14ac:dyDescent="0.25">
      <c r="A416" s="1"/>
      <c r="B416" s="4" t="s">
        <v>235</v>
      </c>
      <c r="C416" s="12">
        <f>+C318+C319</f>
        <v>0</v>
      </c>
    </row>
    <row r="417" spans="1:10" x14ac:dyDescent="0.25">
      <c r="A417" s="1"/>
      <c r="B417" s="4"/>
      <c r="C417" s="1"/>
    </row>
    <row r="418" spans="1:10" x14ac:dyDescent="0.25">
      <c r="A418" s="1"/>
      <c r="B418" s="4" t="s">
        <v>236</v>
      </c>
      <c r="C418" s="1">
        <f t="shared" ref="C418" si="2">SUM(C408:C417)</f>
        <v>7409629.7299999995</v>
      </c>
    </row>
    <row r="419" spans="1:10" x14ac:dyDescent="0.25">
      <c r="A419" s="6"/>
      <c r="B419" s="4"/>
    </row>
    <row r="420" spans="1:10" x14ac:dyDescent="0.25">
      <c r="A420" s="6"/>
      <c r="B420" s="5"/>
    </row>
    <row r="421" spans="1:10" x14ac:dyDescent="0.25">
      <c r="A421" s="4" t="s">
        <v>273</v>
      </c>
      <c r="B421" s="6"/>
      <c r="C421" s="6"/>
      <c r="D421" s="6"/>
    </row>
    <row r="422" spans="1:10" x14ac:dyDescent="0.25">
      <c r="A422" s="4"/>
      <c r="B422" s="4" t="s">
        <v>232</v>
      </c>
      <c r="C422" s="8" t="s">
        <v>237</v>
      </c>
      <c r="E422" s="9">
        <f>+Factors!D3</f>
        <v>0.11160000000000003</v>
      </c>
      <c r="G422" s="1">
        <f>+E422*C382</f>
        <v>328852.00234800013</v>
      </c>
    </row>
    <row r="423" spans="1:10" x14ac:dyDescent="0.25">
      <c r="A423" s="4"/>
      <c r="B423" s="4" t="s">
        <v>233</v>
      </c>
      <c r="C423" s="8" t="s">
        <v>238</v>
      </c>
      <c r="E423" s="9">
        <v>1</v>
      </c>
      <c r="G423" s="1">
        <f>+C409</f>
        <v>0</v>
      </c>
    </row>
    <row r="424" spans="1:10" x14ac:dyDescent="0.25">
      <c r="A424" s="4"/>
      <c r="B424" s="4" t="s">
        <v>224</v>
      </c>
      <c r="C424" s="8" t="s">
        <v>238</v>
      </c>
      <c r="E424" s="9">
        <v>1</v>
      </c>
      <c r="G424" s="1">
        <f t="shared" ref="G424:G426" si="3">+C410</f>
        <v>0</v>
      </c>
    </row>
    <row r="425" spans="1:10" x14ac:dyDescent="0.25">
      <c r="A425" s="4"/>
      <c r="B425" s="4" t="s">
        <v>225</v>
      </c>
      <c r="C425" s="8" t="s">
        <v>238</v>
      </c>
      <c r="E425" s="9">
        <v>1</v>
      </c>
      <c r="G425" s="1">
        <f t="shared" si="3"/>
        <v>22855.56</v>
      </c>
    </row>
    <row r="426" spans="1:10" x14ac:dyDescent="0.25">
      <c r="A426" s="4"/>
      <c r="B426" s="4" t="s">
        <v>226</v>
      </c>
      <c r="C426" s="8" t="s">
        <v>238</v>
      </c>
      <c r="E426" s="9">
        <v>1</v>
      </c>
      <c r="G426" s="1">
        <f t="shared" si="3"/>
        <v>7311854.9399999995</v>
      </c>
    </row>
    <row r="427" spans="1:10" x14ac:dyDescent="0.25">
      <c r="A427" s="4"/>
      <c r="B427" s="4" t="s">
        <v>227</v>
      </c>
      <c r="C427" s="10" t="s">
        <v>239</v>
      </c>
      <c r="E427" s="9">
        <f>+Factors!D8</f>
        <v>0.11209999999999998</v>
      </c>
      <c r="G427" s="1">
        <f>+E427*C387</f>
        <v>850935.77032499958</v>
      </c>
    </row>
    <row r="428" spans="1:10" x14ac:dyDescent="0.25">
      <c r="A428" s="4"/>
      <c r="B428" s="5" t="s">
        <v>240</v>
      </c>
      <c r="C428" s="11" t="s">
        <v>241</v>
      </c>
      <c r="E428" s="9">
        <v>0.18305920390792541</v>
      </c>
      <c r="G428" s="1">
        <v>0</v>
      </c>
      <c r="J428" s="9"/>
    </row>
    <row r="429" spans="1:10" x14ac:dyDescent="0.25">
      <c r="A429" s="4"/>
      <c r="B429" s="5" t="s">
        <v>242</v>
      </c>
      <c r="C429" s="11" t="s">
        <v>241</v>
      </c>
      <c r="E429" s="9">
        <v>9.1038904479839866E-2</v>
      </c>
      <c r="G429" s="1">
        <f>+C388*E429</f>
        <v>107220.26314643772</v>
      </c>
      <c r="J429" s="9"/>
    </row>
    <row r="430" spans="1:10" x14ac:dyDescent="0.25">
      <c r="A430" s="4"/>
      <c r="B430" s="4" t="s">
        <v>234</v>
      </c>
      <c r="C430" s="8" t="s">
        <v>243</v>
      </c>
      <c r="E430" s="9">
        <f>+Factors!D9</f>
        <v>0.10419999999999996</v>
      </c>
      <c r="G430" s="1">
        <f>+E430*(C389-858000)</f>
        <v>700659.24756799964</v>
      </c>
      <c r="H430" t="s">
        <v>244</v>
      </c>
    </row>
    <row r="431" spans="1:10" x14ac:dyDescent="0.25">
      <c r="A431" s="4"/>
      <c r="B431" s="4" t="s">
        <v>235</v>
      </c>
      <c r="C431" s="10" t="s">
        <v>239</v>
      </c>
      <c r="E431" s="9">
        <f>+Factors!D8</f>
        <v>0.11209999999999998</v>
      </c>
      <c r="G431" s="12">
        <f>+E431*C390</f>
        <v>3557.3231079999996</v>
      </c>
    </row>
    <row r="432" spans="1:10" x14ac:dyDescent="0.25">
      <c r="A432" s="4"/>
      <c r="B432" s="4"/>
      <c r="C432" s="4"/>
      <c r="E432" s="4"/>
      <c r="G432" s="1"/>
    </row>
    <row r="433" spans="1:17" x14ac:dyDescent="0.25">
      <c r="A433" s="4"/>
      <c r="B433" s="4" t="s">
        <v>277</v>
      </c>
      <c r="C433" s="4"/>
      <c r="E433" s="4"/>
      <c r="G433" s="1">
        <f>SUM(G422:G432)</f>
        <v>9325935.1064954381</v>
      </c>
    </row>
    <row r="434" spans="1:17" x14ac:dyDescent="0.25">
      <c r="A434" s="6"/>
      <c r="B434" s="5"/>
      <c r="C434"/>
    </row>
    <row r="435" spans="1:17" x14ac:dyDescent="0.25">
      <c r="A435" s="13" t="s">
        <v>245</v>
      </c>
      <c r="B435" s="5"/>
      <c r="C435"/>
    </row>
    <row r="436" spans="1:17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7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7" x14ac:dyDescent="0.25">
      <c r="C438" s="38" t="s">
        <v>231</v>
      </c>
      <c r="D438" s="38" t="s">
        <v>229</v>
      </c>
      <c r="E438" s="46" t="s">
        <v>230</v>
      </c>
      <c r="F438" s="1"/>
      <c r="G438" s="1"/>
      <c r="H438" s="1"/>
      <c r="I438" s="1"/>
      <c r="J438" s="1"/>
      <c r="K438" s="1"/>
      <c r="L438" s="1"/>
    </row>
    <row r="439" spans="1:17" x14ac:dyDescent="0.25">
      <c r="A439" s="4" t="s">
        <v>276</v>
      </c>
      <c r="B439" s="5"/>
    </row>
    <row r="440" spans="1:17" x14ac:dyDescent="0.25">
      <c r="A440" s="6"/>
      <c r="B440" s="5" t="s">
        <v>232</v>
      </c>
      <c r="C440" s="16">
        <f>+G422</f>
        <v>328852.00234800013</v>
      </c>
      <c r="D440" s="7">
        <f>+E440-C440</f>
        <v>2617850.5276520001</v>
      </c>
      <c r="E440" s="7">
        <f>+C382</f>
        <v>2946702.5300000003</v>
      </c>
      <c r="F440" s="34"/>
      <c r="G440" s="1"/>
      <c r="H440" s="1"/>
      <c r="I440" s="1"/>
      <c r="J440" s="1"/>
    </row>
    <row r="441" spans="1:17" x14ac:dyDescent="0.25">
      <c r="A441" s="6"/>
      <c r="B441" s="5" t="s">
        <v>233</v>
      </c>
      <c r="C441" s="16">
        <f t="shared" ref="C441:C445" si="4">+G423</f>
        <v>0</v>
      </c>
      <c r="D441" s="16">
        <f t="shared" ref="D441:D448" si="5">+E441-C441</f>
        <v>0</v>
      </c>
      <c r="E441" s="16">
        <f t="shared" ref="E441:E448" si="6">+C383</f>
        <v>0</v>
      </c>
      <c r="F441" s="34"/>
    </row>
    <row r="442" spans="1:17" x14ac:dyDescent="0.25">
      <c r="A442" s="6"/>
      <c r="B442" s="5" t="s">
        <v>224</v>
      </c>
      <c r="C442" s="16">
        <f t="shared" si="4"/>
        <v>0</v>
      </c>
      <c r="D442" s="16">
        <f t="shared" si="5"/>
        <v>-0.01</v>
      </c>
      <c r="E442" s="16">
        <f t="shared" si="6"/>
        <v>-0.01</v>
      </c>
      <c r="F442" s="34"/>
      <c r="G442" s="1"/>
      <c r="H442" s="1"/>
      <c r="I442" s="1"/>
      <c r="J442" s="1"/>
    </row>
    <row r="443" spans="1:17" x14ac:dyDescent="0.25">
      <c r="A443" s="6"/>
      <c r="B443" s="5" t="s">
        <v>225</v>
      </c>
      <c r="C443" s="16">
        <f t="shared" si="4"/>
        <v>22855.56</v>
      </c>
      <c r="D443" s="7">
        <f t="shared" si="5"/>
        <v>5002725.6000000015</v>
      </c>
      <c r="E443" s="7">
        <f t="shared" si="6"/>
        <v>5025581.1600000011</v>
      </c>
      <c r="F443" s="34"/>
    </row>
    <row r="444" spans="1:17" x14ac:dyDescent="0.25">
      <c r="A444" s="6"/>
      <c r="B444" s="5" t="s">
        <v>226</v>
      </c>
      <c r="C444" s="16">
        <f t="shared" si="4"/>
        <v>7311854.9399999995</v>
      </c>
      <c r="D444" s="7">
        <f t="shared" si="5"/>
        <v>50917777.290000007</v>
      </c>
      <c r="E444" s="7">
        <f t="shared" si="6"/>
        <v>58229632.230000004</v>
      </c>
      <c r="F444" s="3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x14ac:dyDescent="0.25">
      <c r="A445" s="6"/>
      <c r="B445" s="5" t="s">
        <v>227</v>
      </c>
      <c r="C445" s="16">
        <f t="shared" si="4"/>
        <v>850935.77032499958</v>
      </c>
      <c r="D445" s="7">
        <f t="shared" si="5"/>
        <v>6739927.4796749987</v>
      </c>
      <c r="E445" s="7">
        <f t="shared" si="6"/>
        <v>7590863.2499999981</v>
      </c>
      <c r="F445" s="34"/>
      <c r="K445" s="1"/>
      <c r="L445" s="1"/>
      <c r="M445" s="1"/>
      <c r="N445" s="1"/>
      <c r="O445" s="1"/>
      <c r="P445" s="1"/>
      <c r="Q445" s="1"/>
    </row>
    <row r="446" spans="1:17" x14ac:dyDescent="0.25">
      <c r="A446" s="6"/>
      <c r="B446" s="5" t="s">
        <v>228</v>
      </c>
      <c r="C446" s="16">
        <f>+G428+G429</f>
        <v>107220.26314643772</v>
      </c>
      <c r="D446" s="7">
        <f t="shared" si="5"/>
        <v>1070520.8768535624</v>
      </c>
      <c r="E446" s="7">
        <f t="shared" si="6"/>
        <v>1177741.1400000001</v>
      </c>
      <c r="F446" s="34"/>
      <c r="G446" s="1"/>
      <c r="H446" s="1"/>
      <c r="I446" s="1"/>
      <c r="J446" s="1"/>
    </row>
    <row r="447" spans="1:17" x14ac:dyDescent="0.25">
      <c r="A447" s="6"/>
      <c r="B447" s="5" t="s">
        <v>234</v>
      </c>
      <c r="C447" s="16">
        <f>+G430</f>
        <v>700659.24756799964</v>
      </c>
      <c r="D447" s="7">
        <f t="shared" si="5"/>
        <v>6881517.792431999</v>
      </c>
      <c r="E447" s="7">
        <f t="shared" si="6"/>
        <v>7582177.0399999991</v>
      </c>
      <c r="F447" s="35"/>
    </row>
    <row r="448" spans="1:17" x14ac:dyDescent="0.25">
      <c r="A448" s="6"/>
      <c r="B448" s="5" t="s">
        <v>235</v>
      </c>
      <c r="C448" s="18">
        <f>+G431</f>
        <v>3557.3231079999996</v>
      </c>
      <c r="D448" s="36">
        <f t="shared" si="5"/>
        <v>28176.156892000003</v>
      </c>
      <c r="E448" s="36">
        <f t="shared" si="6"/>
        <v>31733.480000000003</v>
      </c>
      <c r="G448" s="1"/>
      <c r="H448" s="1"/>
      <c r="I448" s="1"/>
      <c r="J448" s="1"/>
    </row>
    <row r="449" spans="1:10" x14ac:dyDescent="0.25">
      <c r="A449" s="6"/>
      <c r="B449" s="5" t="s">
        <v>277</v>
      </c>
      <c r="C449" s="16">
        <f>SUM(C440:C448)</f>
        <v>9325935.1064954381</v>
      </c>
      <c r="D449" s="7">
        <f>SUM(D440:D448)</f>
        <v>73258495.713504568</v>
      </c>
      <c r="E449" s="16">
        <f>SUM(E440:E448)</f>
        <v>82584430.820000008</v>
      </c>
      <c r="F449" s="7"/>
      <c r="G449" s="7"/>
    </row>
    <row r="450" spans="1:10" x14ac:dyDescent="0.25">
      <c r="C450" s="48">
        <f>+C449/E449</f>
        <v>0.11292606867778904</v>
      </c>
      <c r="E450" s="16"/>
      <c r="F450" s="16"/>
      <c r="G450" s="16"/>
      <c r="H450" s="1"/>
      <c r="I450" s="1"/>
      <c r="J450" s="1"/>
    </row>
    <row r="452" spans="1:10" x14ac:dyDescent="0.25">
      <c r="G452" s="1"/>
      <c r="H452" s="1"/>
      <c r="I452" s="1"/>
      <c r="J452" s="1"/>
    </row>
  </sheetData>
  <mergeCells count="3">
    <mergeCell ref="A5:B5"/>
    <mergeCell ref="A130:B130"/>
    <mergeCell ref="A255:B2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50"/>
  <sheetViews>
    <sheetView topLeftCell="A419" zoomScale="110" zoomScaleNormal="110" workbookViewId="0">
      <selection activeCell="C451" sqref="C451"/>
    </sheetView>
  </sheetViews>
  <sheetFormatPr defaultRowHeight="15" x14ac:dyDescent="0.25"/>
  <cols>
    <col min="1" max="1" width="10.85546875" style="2" customWidth="1"/>
    <col min="2" max="2" width="35.5703125" customWidth="1"/>
    <col min="3" max="3" width="15.5703125" style="1" customWidth="1"/>
    <col min="4" max="5" width="14.5703125" customWidth="1"/>
    <col min="6" max="6" width="14.5703125" style="1" customWidth="1"/>
    <col min="7" max="7" width="12.5703125" customWidth="1"/>
    <col min="8" max="8" width="31.140625" bestFit="1" customWidth="1"/>
    <col min="9" max="9" width="12.5703125" customWidth="1"/>
    <col min="10" max="10" width="15.85546875" customWidth="1"/>
  </cols>
  <sheetData>
    <row r="3" spans="1:6" x14ac:dyDescent="0.25">
      <c r="D3" s="15" t="s">
        <v>270</v>
      </c>
      <c r="E3" s="15" t="s">
        <v>270</v>
      </c>
    </row>
    <row r="4" spans="1:6" x14ac:dyDescent="0.25">
      <c r="C4" s="40" t="s">
        <v>279</v>
      </c>
      <c r="D4" s="38" t="s">
        <v>281</v>
      </c>
      <c r="E4" s="38" t="s">
        <v>282</v>
      </c>
    </row>
    <row r="5" spans="1:6" x14ac:dyDescent="0.25">
      <c r="A5" s="2" t="s">
        <v>230</v>
      </c>
      <c r="E5" s="7"/>
    </row>
    <row r="6" spans="1:6" x14ac:dyDescent="0.25">
      <c r="E6" s="7"/>
    </row>
    <row r="7" spans="1:6" x14ac:dyDescent="0.25">
      <c r="A7" s="2">
        <v>301</v>
      </c>
      <c r="B7" t="s">
        <v>1</v>
      </c>
      <c r="C7" s="1">
        <f>+C132+C257</f>
        <v>1174</v>
      </c>
      <c r="E7" s="7">
        <f t="shared" ref="E7:E38" si="0">+E132+E257</f>
        <v>0</v>
      </c>
      <c r="F7" s="39"/>
    </row>
    <row r="8" spans="1:6" x14ac:dyDescent="0.25">
      <c r="A8" s="2">
        <v>302</v>
      </c>
      <c r="B8" t="s">
        <v>3</v>
      </c>
      <c r="C8" s="1">
        <f t="shared" ref="C8:C71" si="1">+C133+C258</f>
        <v>83621.27</v>
      </c>
      <c r="E8" s="7">
        <f t="shared" si="0"/>
        <v>0</v>
      </c>
      <c r="F8" s="39"/>
    </row>
    <row r="9" spans="1:6" x14ac:dyDescent="0.25">
      <c r="A9" s="2">
        <v>303.10000000000002</v>
      </c>
      <c r="B9" t="s">
        <v>5</v>
      </c>
      <c r="C9" s="1">
        <f t="shared" si="1"/>
        <v>68369532.019583344</v>
      </c>
      <c r="E9" s="7">
        <f t="shared" si="0"/>
        <v>4635454.2709277505</v>
      </c>
      <c r="F9" s="39"/>
    </row>
    <row r="10" spans="1:6" x14ac:dyDescent="0.25">
      <c r="A10" s="2">
        <v>303.2</v>
      </c>
      <c r="B10" t="s">
        <v>7</v>
      </c>
      <c r="C10" s="1">
        <f t="shared" si="1"/>
        <v>32348167.730000004</v>
      </c>
      <c r="E10" s="7">
        <f t="shared" si="0"/>
        <v>0</v>
      </c>
      <c r="F10" s="39"/>
    </row>
    <row r="11" spans="1:6" x14ac:dyDescent="0.25">
      <c r="A11" s="2">
        <v>303.3</v>
      </c>
      <c r="B11" t="s">
        <v>9</v>
      </c>
      <c r="C11" s="1">
        <f t="shared" si="1"/>
        <v>4146951</v>
      </c>
      <c r="E11" s="7">
        <f t="shared" si="0"/>
        <v>0</v>
      </c>
      <c r="F11" s="39"/>
    </row>
    <row r="12" spans="1:6" x14ac:dyDescent="0.25">
      <c r="A12" s="2">
        <v>303.39999999999998</v>
      </c>
      <c r="B12" t="s">
        <v>11</v>
      </c>
      <c r="C12" s="1">
        <f t="shared" si="1"/>
        <v>682892.54999999993</v>
      </c>
      <c r="E12" s="7">
        <f t="shared" si="0"/>
        <v>0</v>
      </c>
      <c r="F12" s="39"/>
    </row>
    <row r="13" spans="1:6" x14ac:dyDescent="0.25">
      <c r="A13" s="2">
        <v>303.5</v>
      </c>
      <c r="B13" t="s">
        <v>13</v>
      </c>
      <c r="C13" s="1">
        <f t="shared" si="1"/>
        <v>0</v>
      </c>
      <c r="E13" s="7">
        <f t="shared" si="0"/>
        <v>0</v>
      </c>
      <c r="F13" s="39"/>
    </row>
    <row r="14" spans="1:6" x14ac:dyDescent="0.25">
      <c r="A14" s="2">
        <v>304.10000000000002</v>
      </c>
      <c r="B14" t="s">
        <v>15</v>
      </c>
      <c r="C14" s="1">
        <f t="shared" si="1"/>
        <v>24998</v>
      </c>
      <c r="E14" s="7">
        <f t="shared" si="0"/>
        <v>0</v>
      </c>
      <c r="F14" s="39"/>
    </row>
    <row r="15" spans="1:6" x14ac:dyDescent="0.25">
      <c r="A15" s="2">
        <v>305.2</v>
      </c>
      <c r="B15" t="s">
        <v>17</v>
      </c>
      <c r="C15" s="1">
        <f t="shared" si="1"/>
        <v>0</v>
      </c>
      <c r="E15" s="7">
        <f t="shared" si="0"/>
        <v>0</v>
      </c>
      <c r="F15" s="39"/>
    </row>
    <row r="16" spans="1:6" x14ac:dyDescent="0.25">
      <c r="A16" s="2">
        <v>305.5</v>
      </c>
      <c r="B16" t="s">
        <v>19</v>
      </c>
      <c r="C16" s="1">
        <f t="shared" si="1"/>
        <v>13156</v>
      </c>
      <c r="E16" s="7">
        <f t="shared" si="0"/>
        <v>0</v>
      </c>
      <c r="F16" s="39"/>
    </row>
    <row r="17" spans="1:6" x14ac:dyDescent="0.25">
      <c r="A17" s="2">
        <v>312.3</v>
      </c>
      <c r="B17" t="s">
        <v>21</v>
      </c>
      <c r="C17" s="1">
        <f t="shared" si="1"/>
        <v>0</v>
      </c>
      <c r="E17" s="7">
        <f t="shared" si="0"/>
        <v>0</v>
      </c>
      <c r="F17" s="39"/>
    </row>
    <row r="18" spans="1:6" x14ac:dyDescent="0.25">
      <c r="A18" s="2">
        <v>318.3</v>
      </c>
      <c r="B18" t="s">
        <v>23</v>
      </c>
      <c r="C18" s="1">
        <f t="shared" si="1"/>
        <v>144896</v>
      </c>
      <c r="E18" s="7">
        <f t="shared" si="0"/>
        <v>0</v>
      </c>
      <c r="F18" s="39"/>
    </row>
    <row r="19" spans="1:6" x14ac:dyDescent="0.25">
      <c r="A19" s="2">
        <v>318.5</v>
      </c>
      <c r="B19" t="s">
        <v>25</v>
      </c>
      <c r="C19" s="1">
        <f t="shared" si="1"/>
        <v>243551</v>
      </c>
      <c r="E19" s="7">
        <f t="shared" si="0"/>
        <v>0</v>
      </c>
      <c r="F19" s="39"/>
    </row>
    <row r="20" spans="1:6" x14ac:dyDescent="0.25">
      <c r="A20" s="2">
        <v>325</v>
      </c>
      <c r="B20" t="s">
        <v>27</v>
      </c>
      <c r="C20" s="1">
        <f t="shared" si="1"/>
        <v>0</v>
      </c>
      <c r="E20" s="7">
        <f t="shared" si="0"/>
        <v>0</v>
      </c>
      <c r="F20" s="39"/>
    </row>
    <row r="21" spans="1:6" x14ac:dyDescent="0.25">
      <c r="A21" s="2">
        <v>327</v>
      </c>
      <c r="B21" t="s">
        <v>29</v>
      </c>
      <c r="C21" s="1">
        <f t="shared" si="1"/>
        <v>0</v>
      </c>
      <c r="E21" s="7">
        <f t="shared" si="0"/>
        <v>0</v>
      </c>
      <c r="F21" s="39"/>
    </row>
    <row r="22" spans="1:6" x14ac:dyDescent="0.25">
      <c r="A22" s="2">
        <v>328</v>
      </c>
      <c r="B22" t="s">
        <v>27</v>
      </c>
      <c r="C22" s="1">
        <f t="shared" si="1"/>
        <v>0</v>
      </c>
      <c r="E22" s="7">
        <f t="shared" si="0"/>
        <v>0</v>
      </c>
      <c r="F22" s="39"/>
    </row>
    <row r="23" spans="1:6" x14ac:dyDescent="0.25">
      <c r="A23" s="2">
        <v>331</v>
      </c>
      <c r="B23" t="s">
        <v>29</v>
      </c>
      <c r="C23" s="1">
        <f t="shared" si="1"/>
        <v>0</v>
      </c>
      <c r="E23" s="7">
        <f t="shared" si="0"/>
        <v>0</v>
      </c>
      <c r="F23" s="39"/>
    </row>
    <row r="24" spans="1:6" x14ac:dyDescent="0.25">
      <c r="A24" s="2">
        <v>332</v>
      </c>
      <c r="B24" t="s">
        <v>29</v>
      </c>
      <c r="C24" s="1">
        <f t="shared" si="1"/>
        <v>0</v>
      </c>
      <c r="E24" s="7">
        <f t="shared" si="0"/>
        <v>0</v>
      </c>
      <c r="F24" s="39"/>
    </row>
    <row r="25" spans="1:6" x14ac:dyDescent="0.25">
      <c r="A25" s="2">
        <v>333</v>
      </c>
      <c r="B25" t="s">
        <v>29</v>
      </c>
      <c r="C25" s="1">
        <f t="shared" si="1"/>
        <v>0</v>
      </c>
      <c r="E25" s="7">
        <f t="shared" si="0"/>
        <v>0</v>
      </c>
      <c r="F25" s="39"/>
    </row>
    <row r="26" spans="1:6" x14ac:dyDescent="0.25">
      <c r="A26" s="2">
        <v>334</v>
      </c>
      <c r="B26" t="s">
        <v>29</v>
      </c>
      <c r="C26" s="1">
        <f t="shared" si="1"/>
        <v>0</v>
      </c>
      <c r="E26" s="7">
        <f t="shared" si="0"/>
        <v>0</v>
      </c>
      <c r="F26" s="39"/>
    </row>
    <row r="27" spans="1:6" x14ac:dyDescent="0.25">
      <c r="A27" s="2">
        <v>305.11</v>
      </c>
      <c r="B27" t="s">
        <v>36</v>
      </c>
      <c r="C27" s="1">
        <f t="shared" si="1"/>
        <v>8320</v>
      </c>
      <c r="E27" s="7">
        <f t="shared" si="0"/>
        <v>0</v>
      </c>
      <c r="F27" s="39"/>
    </row>
    <row r="28" spans="1:6" x14ac:dyDescent="0.25">
      <c r="A28" s="2">
        <v>305.17</v>
      </c>
      <c r="B28" t="s">
        <v>38</v>
      </c>
      <c r="C28" s="1">
        <f t="shared" si="1"/>
        <v>46587</v>
      </c>
      <c r="E28" s="7">
        <f t="shared" si="0"/>
        <v>0</v>
      </c>
      <c r="F28" s="39"/>
    </row>
    <row r="29" spans="1:6" x14ac:dyDescent="0.25">
      <c r="A29" s="2">
        <v>311</v>
      </c>
      <c r="B29" t="s">
        <v>40</v>
      </c>
      <c r="C29" s="1">
        <f t="shared" si="1"/>
        <v>0</v>
      </c>
      <c r="E29" s="7">
        <f t="shared" si="0"/>
        <v>0</v>
      </c>
      <c r="F29" s="39"/>
    </row>
    <row r="30" spans="1:6" x14ac:dyDescent="0.25">
      <c r="A30" s="2">
        <v>311.39999999999998</v>
      </c>
      <c r="B30" t="s">
        <v>42</v>
      </c>
      <c r="C30" s="1">
        <f t="shared" si="1"/>
        <v>0</v>
      </c>
      <c r="E30" s="7">
        <f t="shared" si="0"/>
        <v>0</v>
      </c>
      <c r="F30" s="39"/>
    </row>
    <row r="31" spans="1:6" x14ac:dyDescent="0.25">
      <c r="A31" s="2">
        <v>311.7</v>
      </c>
      <c r="B31" t="s">
        <v>44</v>
      </c>
      <c r="C31" s="1">
        <f t="shared" si="1"/>
        <v>4033</v>
      </c>
      <c r="E31" s="7">
        <f t="shared" si="0"/>
        <v>0</v>
      </c>
      <c r="F31" s="39"/>
    </row>
    <row r="32" spans="1:6" x14ac:dyDescent="0.25">
      <c r="A32" s="2">
        <v>311.8</v>
      </c>
      <c r="B32" t="s">
        <v>46</v>
      </c>
      <c r="C32" s="1">
        <f t="shared" si="1"/>
        <v>4209</v>
      </c>
      <c r="E32" s="7">
        <f t="shared" si="0"/>
        <v>0</v>
      </c>
      <c r="F32" s="39"/>
    </row>
    <row r="33" spans="1:6" x14ac:dyDescent="0.25">
      <c r="A33" s="2">
        <v>319</v>
      </c>
      <c r="B33" t="s">
        <v>48</v>
      </c>
      <c r="C33" s="1">
        <f t="shared" si="1"/>
        <v>185448</v>
      </c>
      <c r="E33" s="7">
        <f t="shared" si="0"/>
        <v>0</v>
      </c>
      <c r="F33" s="39"/>
    </row>
    <row r="34" spans="1:6" x14ac:dyDescent="0.25">
      <c r="A34" s="2">
        <v>350.1</v>
      </c>
      <c r="B34" t="s">
        <v>15</v>
      </c>
      <c r="C34" s="1">
        <f t="shared" si="1"/>
        <v>106549</v>
      </c>
      <c r="E34" s="7">
        <f t="shared" si="0"/>
        <v>0</v>
      </c>
      <c r="F34" s="39"/>
    </row>
    <row r="35" spans="1:6" x14ac:dyDescent="0.25">
      <c r="A35" s="2">
        <v>350.2</v>
      </c>
      <c r="B35" t="s">
        <v>51</v>
      </c>
      <c r="C35" s="1">
        <f t="shared" si="1"/>
        <v>109624.93999999996</v>
      </c>
      <c r="E35" s="7">
        <f t="shared" si="0"/>
        <v>1567.6366419999995</v>
      </c>
      <c r="F35" s="39"/>
    </row>
    <row r="36" spans="1:6" x14ac:dyDescent="0.25">
      <c r="A36" s="2">
        <v>351</v>
      </c>
      <c r="B36" t="s">
        <v>53</v>
      </c>
      <c r="C36" s="1">
        <f t="shared" si="1"/>
        <v>7705662.0658333348</v>
      </c>
      <c r="E36" s="7">
        <f t="shared" si="0"/>
        <v>115584.93098750002</v>
      </c>
      <c r="F36" s="39"/>
    </row>
    <row r="37" spans="1:6" x14ac:dyDescent="0.25">
      <c r="A37" s="2">
        <v>352</v>
      </c>
      <c r="B37" t="s">
        <v>55</v>
      </c>
      <c r="C37" s="1">
        <f t="shared" si="1"/>
        <v>22014652.297083333</v>
      </c>
      <c r="E37" s="7">
        <f t="shared" si="0"/>
        <v>330219.78445624997</v>
      </c>
      <c r="F37" s="39"/>
    </row>
    <row r="38" spans="1:6" x14ac:dyDescent="0.25">
      <c r="A38" s="2">
        <v>352.1</v>
      </c>
      <c r="B38" t="s">
        <v>57</v>
      </c>
      <c r="C38" s="1">
        <f t="shared" si="1"/>
        <v>3938491.32</v>
      </c>
      <c r="E38" s="7">
        <f t="shared" si="0"/>
        <v>65772.805043999993</v>
      </c>
      <c r="F38" s="39"/>
    </row>
    <row r="39" spans="1:6" x14ac:dyDescent="0.25">
      <c r="A39" s="2">
        <v>352.2</v>
      </c>
      <c r="B39" t="s">
        <v>59</v>
      </c>
      <c r="C39" s="1">
        <f t="shared" si="1"/>
        <v>7272553.0900000026</v>
      </c>
      <c r="E39" s="7">
        <f t="shared" ref="E39:E70" si="2">+E164+E289</f>
        <v>125815.16845700004</v>
      </c>
      <c r="F39" s="39"/>
    </row>
    <row r="40" spans="1:6" x14ac:dyDescent="0.25">
      <c r="A40" s="2">
        <v>352.3</v>
      </c>
      <c r="B40" t="s">
        <v>61</v>
      </c>
      <c r="C40" s="1">
        <f t="shared" si="1"/>
        <v>6440889.8200000003</v>
      </c>
      <c r="E40" s="7">
        <f t="shared" si="2"/>
        <v>101121.97017400002</v>
      </c>
      <c r="F40" s="39"/>
    </row>
    <row r="41" spans="1:6" x14ac:dyDescent="0.25">
      <c r="A41" s="2">
        <v>353</v>
      </c>
      <c r="B41" t="s">
        <v>63</v>
      </c>
      <c r="C41" s="1">
        <f t="shared" si="1"/>
        <v>6567490.120000001</v>
      </c>
      <c r="E41" s="7">
        <f t="shared" si="2"/>
        <v>135290.29647200002</v>
      </c>
      <c r="F41" s="39"/>
    </row>
    <row r="42" spans="1:6" x14ac:dyDescent="0.25">
      <c r="A42" s="2">
        <v>354</v>
      </c>
      <c r="B42" t="s">
        <v>65</v>
      </c>
      <c r="C42" s="1">
        <f t="shared" si="1"/>
        <v>0</v>
      </c>
      <c r="E42" s="7">
        <f t="shared" si="2"/>
        <v>0</v>
      </c>
      <c r="F42" s="39"/>
    </row>
    <row r="43" spans="1:6" x14ac:dyDescent="0.25">
      <c r="A43" s="2">
        <v>354.1</v>
      </c>
      <c r="B43" t="s">
        <v>67</v>
      </c>
      <c r="C43" s="1">
        <f t="shared" si="1"/>
        <v>4154699.6599999988</v>
      </c>
      <c r="E43" s="7">
        <f t="shared" si="2"/>
        <v>62735.96486599998</v>
      </c>
      <c r="F43" s="39"/>
    </row>
    <row r="44" spans="1:6" x14ac:dyDescent="0.25">
      <c r="A44" s="2">
        <v>354.2</v>
      </c>
      <c r="B44" t="s">
        <v>69</v>
      </c>
      <c r="C44" s="1">
        <f t="shared" si="1"/>
        <v>4154699</v>
      </c>
      <c r="E44" s="7">
        <f t="shared" si="2"/>
        <v>61489.5452</v>
      </c>
      <c r="F44" s="39"/>
    </row>
    <row r="45" spans="1:6" x14ac:dyDescent="0.25">
      <c r="A45" s="2">
        <v>354.3</v>
      </c>
      <c r="B45" t="s">
        <v>71</v>
      </c>
      <c r="C45" s="1">
        <f t="shared" si="1"/>
        <v>19640514.360000003</v>
      </c>
      <c r="E45" s="7">
        <f t="shared" si="2"/>
        <v>365313.56709600007</v>
      </c>
      <c r="F45" s="39"/>
    </row>
    <row r="46" spans="1:6" x14ac:dyDescent="0.25">
      <c r="A46" s="2">
        <v>354.4</v>
      </c>
      <c r="B46" t="s">
        <v>73</v>
      </c>
      <c r="C46" s="1">
        <f t="shared" si="1"/>
        <v>3316171.1700000004</v>
      </c>
      <c r="E46" s="7">
        <f t="shared" si="2"/>
        <v>64002.103581000003</v>
      </c>
      <c r="F46" s="39"/>
    </row>
    <row r="47" spans="1:6" x14ac:dyDescent="0.25">
      <c r="A47" s="2">
        <v>354.6</v>
      </c>
      <c r="B47" t="s">
        <v>75</v>
      </c>
      <c r="C47" s="1">
        <f t="shared" si="1"/>
        <v>86443.026666666658</v>
      </c>
      <c r="E47" s="7">
        <f t="shared" si="2"/>
        <v>1893.1022839999998</v>
      </c>
      <c r="F47" s="39"/>
    </row>
    <row r="48" spans="1:6" x14ac:dyDescent="0.25">
      <c r="A48" s="2">
        <v>355</v>
      </c>
      <c r="B48" t="s">
        <v>77</v>
      </c>
      <c r="C48" s="1">
        <f t="shared" si="1"/>
        <v>7407962.8445833353</v>
      </c>
      <c r="E48" s="7">
        <f t="shared" si="2"/>
        <v>168160.75657204172</v>
      </c>
      <c r="F48" s="39"/>
    </row>
    <row r="49" spans="1:6" x14ac:dyDescent="0.25">
      <c r="A49" s="2">
        <v>356</v>
      </c>
      <c r="B49" t="s">
        <v>79</v>
      </c>
      <c r="C49" s="1">
        <f t="shared" si="1"/>
        <v>316646.39666666661</v>
      </c>
      <c r="E49" s="7">
        <f t="shared" si="2"/>
        <v>4338.0556343333328</v>
      </c>
      <c r="F49" s="39"/>
    </row>
    <row r="50" spans="1:6" x14ac:dyDescent="0.25">
      <c r="A50" s="2">
        <v>357</v>
      </c>
      <c r="B50" t="s">
        <v>81</v>
      </c>
      <c r="C50" s="1">
        <f t="shared" si="1"/>
        <v>1631181.2962499997</v>
      </c>
      <c r="E50" s="7">
        <f t="shared" si="2"/>
        <v>35396.634128624995</v>
      </c>
      <c r="F50" s="39"/>
    </row>
    <row r="51" spans="1:6" x14ac:dyDescent="0.25">
      <c r="A51" s="2">
        <v>360.11</v>
      </c>
      <c r="B51" t="s">
        <v>83</v>
      </c>
      <c r="C51" s="1">
        <f t="shared" si="1"/>
        <v>83598</v>
      </c>
      <c r="E51" s="7">
        <f t="shared" si="2"/>
        <v>0</v>
      </c>
      <c r="F51" s="39"/>
    </row>
    <row r="52" spans="1:6" x14ac:dyDescent="0.25">
      <c r="A52" s="2">
        <v>360.12</v>
      </c>
      <c r="B52" t="s">
        <v>85</v>
      </c>
      <c r="C52" s="1">
        <f t="shared" si="1"/>
        <v>536674.82000000007</v>
      </c>
      <c r="E52" s="7">
        <f t="shared" si="2"/>
        <v>0</v>
      </c>
      <c r="F52" s="39"/>
    </row>
    <row r="53" spans="1:6" x14ac:dyDescent="0.25">
      <c r="A53" s="2">
        <v>360.2</v>
      </c>
      <c r="B53" t="s">
        <v>87</v>
      </c>
      <c r="C53" s="1">
        <f t="shared" si="1"/>
        <v>106557.31000000004</v>
      </c>
      <c r="E53" s="7">
        <f t="shared" si="2"/>
        <v>0</v>
      </c>
      <c r="F53" s="39"/>
    </row>
    <row r="54" spans="1:6" x14ac:dyDescent="0.25">
      <c r="A54" s="2">
        <v>361.11</v>
      </c>
      <c r="B54" t="s">
        <v>89</v>
      </c>
      <c r="C54" s="1">
        <f t="shared" si="1"/>
        <v>5285740.7654166678</v>
      </c>
      <c r="E54" s="7">
        <f t="shared" si="2"/>
        <v>200329.57500929173</v>
      </c>
      <c r="F54" s="39"/>
    </row>
    <row r="55" spans="1:6" x14ac:dyDescent="0.25">
      <c r="A55" s="2">
        <v>361.12</v>
      </c>
      <c r="B55" t="s">
        <v>89</v>
      </c>
      <c r="C55" s="1">
        <f t="shared" si="1"/>
        <v>10100644.703749998</v>
      </c>
      <c r="E55" s="7">
        <f t="shared" si="2"/>
        <v>437357.91567237489</v>
      </c>
      <c r="F55" s="39"/>
    </row>
    <row r="56" spans="1:6" x14ac:dyDescent="0.25">
      <c r="A56" s="2">
        <v>361.2</v>
      </c>
      <c r="B56" t="s">
        <v>92</v>
      </c>
      <c r="C56" s="1">
        <f t="shared" si="1"/>
        <v>26757</v>
      </c>
      <c r="E56" s="7">
        <f t="shared" si="2"/>
        <v>473.59890000000001</v>
      </c>
      <c r="F56" s="39"/>
    </row>
    <row r="57" spans="1:6" x14ac:dyDescent="0.25">
      <c r="A57" s="2">
        <v>362.11</v>
      </c>
      <c r="B57" t="s">
        <v>94</v>
      </c>
      <c r="C57" s="1">
        <f t="shared" si="1"/>
        <v>4528378.5437500002</v>
      </c>
      <c r="E57" s="7">
        <f t="shared" si="2"/>
        <v>116832.16642875</v>
      </c>
      <c r="F57" s="39"/>
    </row>
    <row r="58" spans="1:6" x14ac:dyDescent="0.25">
      <c r="A58" s="2">
        <v>362.12</v>
      </c>
      <c r="B58" t="s">
        <v>96</v>
      </c>
      <c r="C58" s="1">
        <f t="shared" si="1"/>
        <v>5907953.7625000002</v>
      </c>
      <c r="E58" s="7">
        <f t="shared" si="2"/>
        <v>143563.27642875002</v>
      </c>
      <c r="F58" s="39"/>
    </row>
    <row r="59" spans="1:6" x14ac:dyDescent="0.25">
      <c r="A59" s="2">
        <v>362.2</v>
      </c>
      <c r="B59" t="s">
        <v>98</v>
      </c>
      <c r="C59" s="1">
        <f t="shared" si="1"/>
        <v>1600.1399999999996</v>
      </c>
      <c r="E59" s="7">
        <f t="shared" si="2"/>
        <v>16.001399999999997</v>
      </c>
      <c r="F59" s="39"/>
    </row>
    <row r="60" spans="1:6" x14ac:dyDescent="0.25">
      <c r="A60" s="2">
        <v>363.11</v>
      </c>
      <c r="B60" t="s">
        <v>100</v>
      </c>
      <c r="C60" s="1">
        <f t="shared" si="1"/>
        <v>3325220.6058333335</v>
      </c>
      <c r="E60" s="7">
        <f t="shared" si="2"/>
        <v>43560.389936416672</v>
      </c>
      <c r="F60" s="39"/>
    </row>
    <row r="61" spans="1:6" x14ac:dyDescent="0.25">
      <c r="A61" s="2">
        <v>363.12</v>
      </c>
      <c r="B61" t="s">
        <v>102</v>
      </c>
      <c r="C61" s="1">
        <f t="shared" si="1"/>
        <v>10740768.129166668</v>
      </c>
      <c r="E61" s="7">
        <f t="shared" si="2"/>
        <v>71963.146465416678</v>
      </c>
      <c r="F61" s="39"/>
    </row>
    <row r="62" spans="1:6" x14ac:dyDescent="0.25">
      <c r="A62" s="2">
        <v>363.21</v>
      </c>
      <c r="B62" t="s">
        <v>104</v>
      </c>
      <c r="C62" s="1">
        <f t="shared" si="1"/>
        <v>4715064.5162500003</v>
      </c>
      <c r="E62" s="7">
        <f t="shared" si="2"/>
        <v>22160.803226374999</v>
      </c>
      <c r="F62" s="39"/>
    </row>
    <row r="63" spans="1:6" x14ac:dyDescent="0.25">
      <c r="A63" s="2">
        <v>363.22</v>
      </c>
      <c r="B63" t="s">
        <v>106</v>
      </c>
      <c r="C63" s="1">
        <f t="shared" si="1"/>
        <v>4299137.3962500012</v>
      </c>
      <c r="E63" s="7">
        <f t="shared" si="2"/>
        <v>132843.34554412501</v>
      </c>
      <c r="F63" s="39"/>
    </row>
    <row r="64" spans="1:6" x14ac:dyDescent="0.25">
      <c r="A64" s="2">
        <v>363.31</v>
      </c>
      <c r="B64" t="s">
        <v>108</v>
      </c>
      <c r="C64" s="1">
        <f t="shared" si="1"/>
        <v>180903.23</v>
      </c>
      <c r="E64" s="7">
        <f t="shared" si="2"/>
        <v>0</v>
      </c>
      <c r="F64" s="39"/>
    </row>
    <row r="65" spans="1:6" x14ac:dyDescent="0.25">
      <c r="A65" s="2">
        <v>363.32</v>
      </c>
      <c r="B65" t="s">
        <v>110</v>
      </c>
      <c r="C65" s="1">
        <f t="shared" si="1"/>
        <v>4375771.1066666692</v>
      </c>
      <c r="E65" s="7">
        <f t="shared" si="2"/>
        <v>331683.44988533354</v>
      </c>
      <c r="F65" s="39"/>
    </row>
    <row r="66" spans="1:6" x14ac:dyDescent="0.25">
      <c r="A66" s="2">
        <v>363.41</v>
      </c>
      <c r="B66" t="s">
        <v>112</v>
      </c>
      <c r="C66" s="1">
        <f t="shared" si="1"/>
        <v>2437846.1029166658</v>
      </c>
      <c r="E66" s="7">
        <f t="shared" si="2"/>
        <v>97270.059506374979</v>
      </c>
      <c r="F66" s="39"/>
    </row>
    <row r="67" spans="1:6" x14ac:dyDescent="0.25">
      <c r="A67" s="2">
        <v>363.42</v>
      </c>
      <c r="B67" t="s">
        <v>112</v>
      </c>
      <c r="C67" s="1">
        <f t="shared" si="1"/>
        <v>10010641.290416665</v>
      </c>
      <c r="E67" s="7">
        <f t="shared" si="2"/>
        <v>13013.833677541665</v>
      </c>
      <c r="F67" s="39"/>
    </row>
    <row r="68" spans="1:6" x14ac:dyDescent="0.25">
      <c r="A68" s="2">
        <v>363.5</v>
      </c>
      <c r="B68" t="s">
        <v>115</v>
      </c>
      <c r="C68" s="1">
        <f t="shared" si="1"/>
        <v>3051295.4900000007</v>
      </c>
      <c r="E68" s="7">
        <f t="shared" si="2"/>
        <v>79943.941838000028</v>
      </c>
      <c r="F68" s="39"/>
    </row>
    <row r="69" spans="1:6" x14ac:dyDescent="0.25">
      <c r="A69" s="2">
        <v>363.6</v>
      </c>
      <c r="B69" t="s">
        <v>117</v>
      </c>
      <c r="C69" s="1">
        <f t="shared" si="1"/>
        <v>739473</v>
      </c>
      <c r="E69" s="7">
        <f t="shared" si="2"/>
        <v>0</v>
      </c>
      <c r="F69" s="39"/>
    </row>
    <row r="70" spans="1:6" x14ac:dyDescent="0.25">
      <c r="A70" s="2">
        <v>365.1</v>
      </c>
      <c r="B70" t="s">
        <v>15</v>
      </c>
      <c r="C70" s="1">
        <f t="shared" si="1"/>
        <v>128856.34541666665</v>
      </c>
      <c r="E70" s="7">
        <f t="shared" si="2"/>
        <v>0</v>
      </c>
      <c r="F70" s="39"/>
    </row>
    <row r="71" spans="1:6" x14ac:dyDescent="0.25">
      <c r="A71" s="2">
        <v>365.2</v>
      </c>
      <c r="B71" t="s">
        <v>120</v>
      </c>
      <c r="C71" s="1">
        <f t="shared" si="1"/>
        <v>6455176.8600000003</v>
      </c>
      <c r="E71" s="7">
        <f t="shared" ref="E71:E81" si="3">+E196+E321</f>
        <v>98118.688271999999</v>
      </c>
      <c r="F71" s="39"/>
    </row>
    <row r="72" spans="1:6" x14ac:dyDescent="0.25">
      <c r="A72" s="2">
        <v>366.3</v>
      </c>
      <c r="B72" t="s">
        <v>92</v>
      </c>
      <c r="C72" s="1">
        <f t="shared" ref="C72:C127" si="4">+C197+C322</f>
        <v>1546072.6099999996</v>
      </c>
      <c r="E72" s="7">
        <f t="shared" si="3"/>
        <v>27056.270674999996</v>
      </c>
      <c r="F72" s="39"/>
    </row>
    <row r="73" spans="1:6" x14ac:dyDescent="0.25">
      <c r="A73" s="2">
        <v>367</v>
      </c>
      <c r="B73" t="s">
        <v>123</v>
      </c>
      <c r="C73" s="1">
        <f t="shared" si="4"/>
        <v>155215564.29374996</v>
      </c>
      <c r="E73" s="7">
        <f t="shared" si="3"/>
        <v>2918052.6087224991</v>
      </c>
      <c r="F73" s="39"/>
    </row>
    <row r="74" spans="1:6" x14ac:dyDescent="0.25">
      <c r="A74" s="2">
        <v>367.21</v>
      </c>
      <c r="B74" t="s">
        <v>125</v>
      </c>
      <c r="C74" s="1">
        <f t="shared" si="4"/>
        <v>1994582.3900000004</v>
      </c>
      <c r="E74" s="7">
        <f t="shared" si="3"/>
        <v>34306.817108000003</v>
      </c>
      <c r="F74" s="39"/>
    </row>
    <row r="75" spans="1:6" x14ac:dyDescent="0.25">
      <c r="A75" s="2">
        <v>367.22</v>
      </c>
      <c r="B75" t="s">
        <v>127</v>
      </c>
      <c r="C75" s="1">
        <f t="shared" si="4"/>
        <v>14949264</v>
      </c>
      <c r="E75" s="7">
        <f t="shared" si="3"/>
        <v>237693.29760000002</v>
      </c>
      <c r="F75" s="39"/>
    </row>
    <row r="76" spans="1:6" x14ac:dyDescent="0.25">
      <c r="A76" s="2">
        <v>367.23</v>
      </c>
      <c r="B76" t="s">
        <v>127</v>
      </c>
      <c r="C76" s="1">
        <f t="shared" si="4"/>
        <v>34881341.360000007</v>
      </c>
      <c r="E76" s="7">
        <f t="shared" si="3"/>
        <v>676698.02238400013</v>
      </c>
      <c r="F76" s="39"/>
    </row>
    <row r="77" spans="1:6" x14ac:dyDescent="0.25">
      <c r="A77" s="2">
        <v>367.24</v>
      </c>
      <c r="B77" t="s">
        <v>130</v>
      </c>
      <c r="C77" s="1">
        <f t="shared" si="4"/>
        <v>17466181.889999997</v>
      </c>
      <c r="E77" s="7">
        <f t="shared" si="3"/>
        <v>338843.92866599996</v>
      </c>
      <c r="F77" s="39"/>
    </row>
    <row r="78" spans="1:6" x14ac:dyDescent="0.25">
      <c r="A78" s="2">
        <v>367.25</v>
      </c>
      <c r="B78" t="s">
        <v>132</v>
      </c>
      <c r="C78" s="1">
        <f t="shared" si="4"/>
        <v>18613651.150000002</v>
      </c>
      <c r="E78" s="7">
        <f t="shared" si="3"/>
        <v>362966.19742500002</v>
      </c>
      <c r="F78" s="39"/>
    </row>
    <row r="79" spans="1:6" x14ac:dyDescent="0.25">
      <c r="A79" s="2">
        <v>367.26</v>
      </c>
      <c r="B79" t="s">
        <v>134</v>
      </c>
      <c r="C79" s="1">
        <f t="shared" si="4"/>
        <v>68232675.580000013</v>
      </c>
      <c r="E79" s="7">
        <f t="shared" si="3"/>
        <v>1330537.1738100003</v>
      </c>
      <c r="F79" s="39"/>
    </row>
    <row r="80" spans="1:6" x14ac:dyDescent="0.25">
      <c r="A80" s="2">
        <v>368</v>
      </c>
      <c r="B80" t="s">
        <v>136</v>
      </c>
      <c r="C80" s="1">
        <f t="shared" si="4"/>
        <v>0</v>
      </c>
      <c r="E80" s="7">
        <f t="shared" si="3"/>
        <v>0</v>
      </c>
      <c r="F80" s="39"/>
    </row>
    <row r="81" spans="1:6" x14ac:dyDescent="0.25">
      <c r="A81" s="2">
        <v>369</v>
      </c>
      <c r="B81" t="s">
        <v>138</v>
      </c>
      <c r="C81" s="1">
        <f t="shared" si="4"/>
        <v>3969549.0799999987</v>
      </c>
      <c r="E81" s="7">
        <f t="shared" si="3"/>
        <v>84551.395403999966</v>
      </c>
      <c r="F81" s="39"/>
    </row>
    <row r="82" spans="1:6" x14ac:dyDescent="0.25">
      <c r="A82" s="2" t="s">
        <v>139</v>
      </c>
      <c r="B82" t="s">
        <v>140</v>
      </c>
      <c r="C82" s="1">
        <f t="shared" si="4"/>
        <v>0</v>
      </c>
      <c r="E82" s="7"/>
      <c r="F82" s="39"/>
    </row>
    <row r="83" spans="1:6" x14ac:dyDescent="0.25">
      <c r="A83" s="2">
        <v>374.1</v>
      </c>
      <c r="B83" t="s">
        <v>15</v>
      </c>
      <c r="C83" s="1">
        <f t="shared" si="4"/>
        <v>85773.439999999988</v>
      </c>
      <c r="E83" s="7">
        <f t="shared" ref="E83:E108" si="5">+E208+E333</f>
        <v>0</v>
      </c>
      <c r="F83" s="39"/>
    </row>
    <row r="84" spans="1:6" x14ac:dyDescent="0.25">
      <c r="A84" s="2">
        <v>374.2</v>
      </c>
      <c r="B84" t="s">
        <v>120</v>
      </c>
      <c r="C84" s="1">
        <f t="shared" si="4"/>
        <v>1884151.7941666667</v>
      </c>
      <c r="E84" s="7">
        <f t="shared" si="5"/>
        <v>10551.250047333335</v>
      </c>
      <c r="F84" s="39"/>
    </row>
    <row r="85" spans="1:6" x14ac:dyDescent="0.25">
      <c r="A85" s="2">
        <v>375</v>
      </c>
      <c r="B85" t="s">
        <v>89</v>
      </c>
      <c r="C85" s="1">
        <f t="shared" si="4"/>
        <v>1415457.7975000001</v>
      </c>
      <c r="E85" s="7">
        <f t="shared" si="5"/>
        <v>0</v>
      </c>
      <c r="F85" s="39"/>
    </row>
    <row r="86" spans="1:6" x14ac:dyDescent="0.25">
      <c r="A86" s="2">
        <v>376.11</v>
      </c>
      <c r="B86" t="s">
        <v>145</v>
      </c>
      <c r="C86" s="1">
        <f t="shared" si="4"/>
        <v>596300351.44333327</v>
      </c>
      <c r="E86" s="7">
        <f t="shared" si="5"/>
        <v>15146028.926660664</v>
      </c>
      <c r="F86" s="39"/>
    </row>
    <row r="87" spans="1:6" x14ac:dyDescent="0.25">
      <c r="A87" s="2">
        <v>376.12</v>
      </c>
      <c r="B87" t="s">
        <v>147</v>
      </c>
      <c r="C87" s="1">
        <f t="shared" si="4"/>
        <v>550499248.74666667</v>
      </c>
      <c r="E87" s="7">
        <f t="shared" si="5"/>
        <v>12771582.570922667</v>
      </c>
      <c r="F87" s="39"/>
    </row>
    <row r="88" spans="1:6" x14ac:dyDescent="0.25">
      <c r="A88" s="2">
        <v>377</v>
      </c>
      <c r="B88" t="s">
        <v>65</v>
      </c>
      <c r="C88" s="1">
        <f t="shared" si="4"/>
        <v>818380</v>
      </c>
      <c r="E88" s="7">
        <f t="shared" si="5"/>
        <v>10802.616</v>
      </c>
      <c r="F88" s="39"/>
    </row>
    <row r="89" spans="1:6" x14ac:dyDescent="0.25">
      <c r="A89" s="2">
        <v>378</v>
      </c>
      <c r="B89" t="s">
        <v>150</v>
      </c>
      <c r="C89" s="1">
        <f t="shared" si="4"/>
        <v>35081840.035416663</v>
      </c>
      <c r="E89" s="7">
        <f t="shared" si="5"/>
        <v>764784.11277208326</v>
      </c>
      <c r="F89" s="39"/>
    </row>
    <row r="90" spans="1:6" x14ac:dyDescent="0.25">
      <c r="A90" s="2">
        <v>379</v>
      </c>
      <c r="B90" t="s">
        <v>152</v>
      </c>
      <c r="C90" s="1">
        <f t="shared" si="4"/>
        <v>11467873.258333329</v>
      </c>
      <c r="E90" s="7">
        <f t="shared" si="5"/>
        <v>243118.91307666659</v>
      </c>
      <c r="F90" s="39"/>
    </row>
    <row r="91" spans="1:6" x14ac:dyDescent="0.25">
      <c r="A91" s="2">
        <v>380</v>
      </c>
      <c r="B91" t="s">
        <v>154</v>
      </c>
      <c r="C91" s="1">
        <f t="shared" si="4"/>
        <v>773889104.55708313</v>
      </c>
      <c r="E91" s="7">
        <f t="shared" si="5"/>
        <v>22210617.300788287</v>
      </c>
      <c r="F91" s="39"/>
    </row>
    <row r="92" spans="1:6" x14ac:dyDescent="0.25">
      <c r="A92" s="2">
        <v>381</v>
      </c>
      <c r="B92" t="s">
        <v>156</v>
      </c>
      <c r="C92" s="1">
        <f t="shared" si="4"/>
        <v>90040790.011249989</v>
      </c>
      <c r="E92" s="7">
        <f t="shared" si="5"/>
        <v>2007909.6172508751</v>
      </c>
      <c r="F92" s="39"/>
    </row>
    <row r="93" spans="1:6" x14ac:dyDescent="0.25">
      <c r="A93" s="2">
        <v>381.1</v>
      </c>
      <c r="B93" t="s">
        <v>158</v>
      </c>
      <c r="C93" s="1">
        <f t="shared" si="4"/>
        <v>1696938.4600000007</v>
      </c>
      <c r="E93" s="7">
        <f t="shared" si="5"/>
        <v>49041.521494000022</v>
      </c>
      <c r="F93" s="39"/>
    </row>
    <row r="94" spans="1:6" x14ac:dyDescent="0.25">
      <c r="A94" s="2">
        <v>381.2</v>
      </c>
      <c r="B94" t="s">
        <v>160</v>
      </c>
      <c r="C94" s="1">
        <f t="shared" si="4"/>
        <v>43213501.577083334</v>
      </c>
      <c r="E94" s="7">
        <f t="shared" si="5"/>
        <v>2527989.8422593749</v>
      </c>
      <c r="F94" s="39"/>
    </row>
    <row r="95" spans="1:6" x14ac:dyDescent="0.25">
      <c r="A95" s="2">
        <v>382</v>
      </c>
      <c r="B95" t="s">
        <v>162</v>
      </c>
      <c r="C95" s="1">
        <f t="shared" si="4"/>
        <v>60808121.473750003</v>
      </c>
      <c r="E95" s="7">
        <f t="shared" si="5"/>
        <v>2943113.0793295</v>
      </c>
      <c r="F95" s="39"/>
    </row>
    <row r="96" spans="1:6" x14ac:dyDescent="0.25">
      <c r="A96" s="2">
        <v>382.1</v>
      </c>
      <c r="B96" t="s">
        <v>164</v>
      </c>
      <c r="C96" s="1">
        <f t="shared" si="4"/>
        <v>481019.76999999984</v>
      </c>
      <c r="E96" s="7">
        <f t="shared" si="5"/>
        <v>41415.802196999983</v>
      </c>
      <c r="F96" s="39"/>
    </row>
    <row r="97" spans="1:6" x14ac:dyDescent="0.25">
      <c r="A97" s="2">
        <v>382.2</v>
      </c>
      <c r="B97" t="s">
        <v>166</v>
      </c>
      <c r="C97" s="1">
        <f t="shared" si="4"/>
        <v>9263551.5241666678</v>
      </c>
      <c r="E97" s="7">
        <f t="shared" si="5"/>
        <v>361278.50944250007</v>
      </c>
      <c r="F97" s="39"/>
    </row>
    <row r="98" spans="1:6" x14ac:dyDescent="0.25">
      <c r="A98" s="2">
        <v>383</v>
      </c>
      <c r="B98" t="s">
        <v>168</v>
      </c>
      <c r="C98" s="1">
        <f t="shared" si="4"/>
        <v>1981420.8458333334</v>
      </c>
      <c r="E98" s="7">
        <f t="shared" si="5"/>
        <v>57857.488698333334</v>
      </c>
      <c r="F98" s="39"/>
    </row>
    <row r="99" spans="1:6" x14ac:dyDescent="0.25">
      <c r="A99" s="2">
        <v>386</v>
      </c>
      <c r="B99" t="s">
        <v>170</v>
      </c>
      <c r="C99" s="1">
        <f t="shared" si="4"/>
        <v>1051466.8216666665</v>
      </c>
      <c r="E99" s="7">
        <f t="shared" si="5"/>
        <v>0</v>
      </c>
      <c r="F99" s="39"/>
    </row>
    <row r="100" spans="1:6" x14ac:dyDescent="0.25">
      <c r="A100" s="2">
        <v>386.1</v>
      </c>
      <c r="B100" t="s">
        <v>171</v>
      </c>
      <c r="C100" s="1">
        <f t="shared" si="4"/>
        <v>10767.625</v>
      </c>
      <c r="E100" s="7">
        <f t="shared" si="5"/>
        <v>0</v>
      </c>
      <c r="F100" s="39"/>
    </row>
    <row r="101" spans="1:6" x14ac:dyDescent="0.25">
      <c r="A101" s="2">
        <v>387.1</v>
      </c>
      <c r="B101" t="s">
        <v>173</v>
      </c>
      <c r="C101" s="1">
        <f t="shared" si="4"/>
        <v>173858.98</v>
      </c>
      <c r="E101" s="7">
        <f t="shared" si="5"/>
        <v>1425.643636</v>
      </c>
      <c r="F101" s="39"/>
    </row>
    <row r="102" spans="1:6" x14ac:dyDescent="0.25">
      <c r="A102" s="2">
        <v>387.2</v>
      </c>
      <c r="B102" t="s">
        <v>175</v>
      </c>
      <c r="C102" s="1">
        <f t="shared" si="4"/>
        <v>96424</v>
      </c>
      <c r="E102" s="7">
        <f t="shared" si="5"/>
        <v>0</v>
      </c>
      <c r="F102" s="39"/>
    </row>
    <row r="103" spans="1:6" x14ac:dyDescent="0.25">
      <c r="A103" s="2">
        <v>387.3</v>
      </c>
      <c r="B103" t="s">
        <v>177</v>
      </c>
      <c r="C103" s="1">
        <f t="shared" si="4"/>
        <v>72671</v>
      </c>
      <c r="E103" s="7">
        <f t="shared" si="5"/>
        <v>0</v>
      </c>
      <c r="F103" s="39"/>
    </row>
    <row r="104" spans="1:6" x14ac:dyDescent="0.25">
      <c r="A104" s="2">
        <v>389</v>
      </c>
      <c r="B104" t="s">
        <v>15</v>
      </c>
      <c r="C104" s="1">
        <f t="shared" si="4"/>
        <v>10767907.069999998</v>
      </c>
      <c r="E104" s="7">
        <f t="shared" si="5"/>
        <v>0</v>
      </c>
      <c r="F104" s="39"/>
    </row>
    <row r="105" spans="1:6" x14ac:dyDescent="0.25">
      <c r="A105" s="2">
        <v>390</v>
      </c>
      <c r="B105" t="s">
        <v>89</v>
      </c>
      <c r="C105" s="1">
        <f t="shared" si="4"/>
        <v>60340041.611249998</v>
      </c>
      <c r="E105" s="7">
        <f t="shared" si="5"/>
        <v>1369718.9445753752</v>
      </c>
      <c r="F105" s="39"/>
    </row>
    <row r="106" spans="1:6" x14ac:dyDescent="0.25">
      <c r="A106" s="2">
        <v>390.1</v>
      </c>
      <c r="B106" t="s">
        <v>181</v>
      </c>
      <c r="C106" s="1">
        <f t="shared" si="4"/>
        <v>19269310.219583333</v>
      </c>
      <c r="E106" s="7">
        <f t="shared" si="5"/>
        <v>414290.16972104157</v>
      </c>
      <c r="F106" s="39"/>
    </row>
    <row r="107" spans="1:6" x14ac:dyDescent="0.25">
      <c r="A107" s="2">
        <v>391.1</v>
      </c>
      <c r="B107" t="s">
        <v>183</v>
      </c>
      <c r="C107" s="1">
        <f t="shared" si="4"/>
        <v>7734525.1533333398</v>
      </c>
      <c r="E107" s="7">
        <f t="shared" si="5"/>
        <v>386726.25766666699</v>
      </c>
      <c r="F107" s="39"/>
    </row>
    <row r="108" spans="1:6" x14ac:dyDescent="0.25">
      <c r="A108" s="2">
        <v>391.2</v>
      </c>
      <c r="B108" t="s">
        <v>185</v>
      </c>
      <c r="C108" s="1">
        <f t="shared" si="4"/>
        <v>21833026.224166684</v>
      </c>
      <c r="E108" s="7">
        <f t="shared" si="5"/>
        <v>4366605.2448333371</v>
      </c>
      <c r="F108" s="39"/>
    </row>
    <row r="109" spans="1:6" x14ac:dyDescent="0.25">
      <c r="A109" s="2" t="s">
        <v>186</v>
      </c>
      <c r="B109" t="s">
        <v>187</v>
      </c>
      <c r="C109" s="1">
        <f t="shared" si="4"/>
        <v>0</v>
      </c>
      <c r="E109" s="7"/>
      <c r="F109" s="39"/>
    </row>
    <row r="110" spans="1:6" x14ac:dyDescent="0.25">
      <c r="A110" s="2" t="s">
        <v>188</v>
      </c>
      <c r="B110" t="s">
        <v>7</v>
      </c>
      <c r="C110" s="1">
        <f t="shared" si="4"/>
        <v>0</v>
      </c>
      <c r="E110" s="7"/>
      <c r="F110" s="39"/>
    </row>
    <row r="111" spans="1:6" x14ac:dyDescent="0.25">
      <c r="A111" s="2">
        <v>392</v>
      </c>
      <c r="B111" t="s">
        <v>190</v>
      </c>
      <c r="C111" s="1">
        <f t="shared" si="4"/>
        <v>42774005.408750005</v>
      </c>
      <c r="E111" s="7">
        <f t="shared" ref="E111:E127" si="6">+E236+E361</f>
        <v>0</v>
      </c>
      <c r="F111" s="39"/>
    </row>
    <row r="112" spans="1:6" x14ac:dyDescent="0.25">
      <c r="A112" s="2">
        <v>393</v>
      </c>
      <c r="B112" t="s">
        <v>192</v>
      </c>
      <c r="C112" s="1">
        <f t="shared" si="4"/>
        <v>119406</v>
      </c>
      <c r="E112" s="7">
        <f t="shared" si="6"/>
        <v>0</v>
      </c>
      <c r="F112" s="39"/>
    </row>
    <row r="113" spans="1:8" x14ac:dyDescent="0.25">
      <c r="A113" s="2">
        <v>394</v>
      </c>
      <c r="B113" t="s">
        <v>194</v>
      </c>
      <c r="C113" s="1">
        <f t="shared" si="4"/>
        <v>12153073.093749993</v>
      </c>
      <c r="E113" s="7">
        <f t="shared" si="6"/>
        <v>486122.92374999973</v>
      </c>
      <c r="F113" s="39"/>
    </row>
    <row r="114" spans="1:8" x14ac:dyDescent="0.25">
      <c r="A114" s="2">
        <v>395</v>
      </c>
      <c r="B114" t="s">
        <v>196</v>
      </c>
      <c r="C114" s="1">
        <f t="shared" si="4"/>
        <v>277</v>
      </c>
      <c r="E114" s="7">
        <f t="shared" si="6"/>
        <v>0</v>
      </c>
      <c r="F114" s="39"/>
    </row>
    <row r="115" spans="1:8" x14ac:dyDescent="0.25">
      <c r="A115" s="2">
        <v>396</v>
      </c>
      <c r="B115" t="s">
        <v>198</v>
      </c>
      <c r="C115" s="1">
        <f t="shared" si="4"/>
        <v>10466927.468750004</v>
      </c>
      <c r="E115" s="7">
        <f t="shared" si="6"/>
        <v>0</v>
      </c>
      <c r="F115" s="39"/>
    </row>
    <row r="116" spans="1:8" x14ac:dyDescent="0.25">
      <c r="A116" s="2">
        <v>397</v>
      </c>
      <c r="B116" t="s">
        <v>200</v>
      </c>
      <c r="C116" s="1">
        <f t="shared" si="4"/>
        <v>88322.23</v>
      </c>
      <c r="E116" s="7">
        <f t="shared" si="6"/>
        <v>5891.0927409999995</v>
      </c>
      <c r="F116" s="39"/>
    </row>
    <row r="117" spans="1:8" x14ac:dyDescent="0.25">
      <c r="A117" s="2">
        <v>397.1</v>
      </c>
      <c r="B117" t="s">
        <v>202</v>
      </c>
      <c r="C117" s="1">
        <f t="shared" si="4"/>
        <v>38433.140000000072</v>
      </c>
      <c r="E117" s="7">
        <f t="shared" si="6"/>
        <v>3843.3140000000076</v>
      </c>
      <c r="F117" s="39"/>
    </row>
    <row r="118" spans="1:8" x14ac:dyDescent="0.25">
      <c r="A118" s="2">
        <v>397.2</v>
      </c>
      <c r="B118" t="s">
        <v>204</v>
      </c>
      <c r="C118" s="1">
        <f t="shared" si="4"/>
        <v>9957.649999999674</v>
      </c>
      <c r="E118" s="7">
        <f t="shared" si="6"/>
        <v>0</v>
      </c>
      <c r="F118" s="39"/>
    </row>
    <row r="119" spans="1:8" x14ac:dyDescent="0.25">
      <c r="A119" s="2">
        <v>397.3</v>
      </c>
      <c r="B119" t="s">
        <v>206</v>
      </c>
      <c r="C119" s="1">
        <f t="shared" si="4"/>
        <v>1924016.5116666649</v>
      </c>
      <c r="E119" s="7">
        <f t="shared" si="6"/>
        <v>128331.90132816654</v>
      </c>
      <c r="F119" s="39"/>
    </row>
    <row r="120" spans="1:8" x14ac:dyDescent="0.25">
      <c r="A120" s="2">
        <v>397.4</v>
      </c>
      <c r="B120" t="s">
        <v>208</v>
      </c>
      <c r="C120" s="1">
        <f t="shared" si="4"/>
        <v>2355119.8158333334</v>
      </c>
      <c r="E120" s="7">
        <f t="shared" si="6"/>
        <v>157086.49171608331</v>
      </c>
      <c r="F120" s="39"/>
    </row>
    <row r="121" spans="1:8" x14ac:dyDescent="0.25">
      <c r="A121" s="2">
        <v>397.5</v>
      </c>
      <c r="B121" t="s">
        <v>210</v>
      </c>
      <c r="C121" s="1">
        <f t="shared" si="4"/>
        <v>490766.50000000006</v>
      </c>
      <c r="E121" s="7">
        <f t="shared" si="6"/>
        <v>49076.650000000009</v>
      </c>
      <c r="F121" s="39"/>
    </row>
    <row r="122" spans="1:8" x14ac:dyDescent="0.25">
      <c r="A122" s="2">
        <v>398</v>
      </c>
      <c r="B122" t="s">
        <v>212</v>
      </c>
      <c r="C122" s="1">
        <f t="shared" si="4"/>
        <v>0</v>
      </c>
      <c r="E122" s="7">
        <f t="shared" si="6"/>
        <v>0</v>
      </c>
      <c r="F122" s="39"/>
    </row>
    <row r="123" spans="1:8" x14ac:dyDescent="0.25">
      <c r="A123" s="2">
        <v>398.1</v>
      </c>
      <c r="B123" t="s">
        <v>214</v>
      </c>
      <c r="C123" s="1">
        <f t="shared" si="4"/>
        <v>4359.3100000000122</v>
      </c>
      <c r="E123" s="7">
        <f t="shared" si="6"/>
        <v>0</v>
      </c>
      <c r="F123" s="39"/>
    </row>
    <row r="124" spans="1:8" x14ac:dyDescent="0.25">
      <c r="A124" s="2">
        <v>398.2</v>
      </c>
      <c r="B124" t="s">
        <v>216</v>
      </c>
      <c r="C124" s="1">
        <f t="shared" si="4"/>
        <v>12812.44</v>
      </c>
      <c r="E124" s="7">
        <f t="shared" si="6"/>
        <v>854.58974799999999</v>
      </c>
      <c r="F124" s="39"/>
    </row>
    <row r="125" spans="1:8" x14ac:dyDescent="0.25">
      <c r="A125" s="2">
        <v>398.3</v>
      </c>
      <c r="B125" t="s">
        <v>218</v>
      </c>
      <c r="C125" s="1">
        <f t="shared" si="4"/>
        <v>14873</v>
      </c>
      <c r="E125" s="7">
        <f t="shared" si="6"/>
        <v>0</v>
      </c>
      <c r="F125" s="39"/>
    </row>
    <row r="126" spans="1:8" x14ac:dyDescent="0.25">
      <c r="A126" s="2">
        <v>398.4</v>
      </c>
      <c r="B126" t="s">
        <v>220</v>
      </c>
      <c r="C126" s="1">
        <f t="shared" si="4"/>
        <v>10120</v>
      </c>
      <c r="E126" s="7">
        <f t="shared" si="6"/>
        <v>0</v>
      </c>
      <c r="F126" s="39"/>
    </row>
    <row r="127" spans="1:8" x14ac:dyDescent="0.25">
      <c r="A127" s="2">
        <v>398.5</v>
      </c>
      <c r="B127" t="s">
        <v>222</v>
      </c>
      <c r="C127" s="12">
        <f t="shared" si="4"/>
        <v>66739</v>
      </c>
      <c r="E127" s="36">
        <f t="shared" si="6"/>
        <v>0</v>
      </c>
      <c r="F127" s="39"/>
    </row>
    <row r="128" spans="1:8" x14ac:dyDescent="0.25">
      <c r="B128" t="s">
        <v>280</v>
      </c>
      <c r="C128" s="1">
        <f>SUM(C7:C127)</f>
        <v>2965885440.4570837</v>
      </c>
      <c r="E128" s="7">
        <f>SUM(E7:E127)</f>
        <v>80590057.271162674</v>
      </c>
      <c r="H128" s="7"/>
    </row>
    <row r="129" spans="1:8" x14ac:dyDescent="0.25">
      <c r="C129" s="43"/>
      <c r="D129" s="15"/>
      <c r="E129" s="15"/>
      <c r="H129" s="7"/>
    </row>
    <row r="130" spans="1:8" x14ac:dyDescent="0.25">
      <c r="A130" s="3" t="s">
        <v>229</v>
      </c>
      <c r="H130" s="7"/>
    </row>
    <row r="132" spans="1:8" x14ac:dyDescent="0.25">
      <c r="A132" s="2">
        <v>301</v>
      </c>
      <c r="B132" t="s">
        <v>1</v>
      </c>
      <c r="C132" s="1">
        <v>852</v>
      </c>
      <c r="D132" s="41">
        <v>0</v>
      </c>
      <c r="E132" s="7">
        <f>IF(Actual!C7&gt;0,+C132*D132,0)</f>
        <v>0</v>
      </c>
    </row>
    <row r="133" spans="1:8" x14ac:dyDescent="0.25">
      <c r="A133" s="2">
        <v>302</v>
      </c>
      <c r="B133" t="s">
        <v>3</v>
      </c>
      <c r="C133" s="1">
        <v>83496.27</v>
      </c>
      <c r="D133" s="41">
        <v>0</v>
      </c>
      <c r="E133" s="7">
        <f>IF(Actual!C8&gt;0,+C133*D133,0)</f>
        <v>0</v>
      </c>
    </row>
    <row r="134" spans="1:8" x14ac:dyDescent="0.25">
      <c r="A134" s="2">
        <v>303.10000000000002</v>
      </c>
      <c r="B134" t="s">
        <v>5</v>
      </c>
      <c r="C134" s="1">
        <v>68369532.019583344</v>
      </c>
      <c r="D134" s="41">
        <v>6.7799999999999999E-2</v>
      </c>
      <c r="E134" s="7">
        <f>IF(Actual!C9&gt;0,+C134*D134,0)</f>
        <v>4635454.2709277505</v>
      </c>
    </row>
    <row r="135" spans="1:8" x14ac:dyDescent="0.25">
      <c r="A135" s="2">
        <v>303.2</v>
      </c>
      <c r="B135" t="s">
        <v>7</v>
      </c>
      <c r="C135" s="1">
        <v>30488304.730000004</v>
      </c>
      <c r="D135" s="41">
        <v>1E-4</v>
      </c>
      <c r="E135" s="7">
        <f>IF(Actual!C10&gt;0,+C135*D135,0)</f>
        <v>0</v>
      </c>
    </row>
    <row r="136" spans="1:8" x14ac:dyDescent="0.25">
      <c r="A136" s="2">
        <v>303.3</v>
      </c>
      <c r="B136" t="s">
        <v>9</v>
      </c>
      <c r="C136" s="1">
        <v>4146951</v>
      </c>
      <c r="D136" s="41">
        <v>0</v>
      </c>
      <c r="E136" s="7">
        <f>IF(Actual!C11&gt;0,+C136*D136,0)</f>
        <v>0</v>
      </c>
    </row>
    <row r="137" spans="1:8" x14ac:dyDescent="0.25">
      <c r="A137" s="2">
        <v>303.39999999999998</v>
      </c>
      <c r="B137" t="s">
        <v>11</v>
      </c>
      <c r="C137" s="1">
        <v>682892.54999999993</v>
      </c>
      <c r="D137" s="41">
        <v>0.1096</v>
      </c>
      <c r="E137" s="7">
        <f>IF(Actual!C12&gt;0,+C137*D137,0)</f>
        <v>0</v>
      </c>
    </row>
    <row r="138" spans="1:8" x14ac:dyDescent="0.25">
      <c r="A138" s="2">
        <v>303.5</v>
      </c>
      <c r="B138" t="s">
        <v>13</v>
      </c>
      <c r="C138" s="1">
        <v>0</v>
      </c>
      <c r="D138" s="41">
        <v>0</v>
      </c>
      <c r="E138" s="7">
        <f>IF(Actual!C13&gt;0,+C138*D138,0)</f>
        <v>0</v>
      </c>
    </row>
    <row r="139" spans="1:8" x14ac:dyDescent="0.25">
      <c r="A139" s="2">
        <v>304.10000000000002</v>
      </c>
      <c r="B139" t="s">
        <v>15</v>
      </c>
      <c r="C139" s="1">
        <v>24998</v>
      </c>
      <c r="D139" s="41">
        <v>0</v>
      </c>
      <c r="E139" s="7">
        <f>IF(Actual!C14&gt;0,+C139*D139,0)</f>
        <v>0</v>
      </c>
    </row>
    <row r="140" spans="1:8" x14ac:dyDescent="0.25">
      <c r="A140" s="2">
        <v>305.2</v>
      </c>
      <c r="B140" t="s">
        <v>17</v>
      </c>
      <c r="C140" s="1">
        <v>0</v>
      </c>
      <c r="D140" s="41">
        <v>0</v>
      </c>
      <c r="E140" s="7">
        <f>IF(Actual!C15&gt;0,+C140*D140,0)</f>
        <v>0</v>
      </c>
    </row>
    <row r="141" spans="1:8" x14ac:dyDescent="0.25">
      <c r="A141" s="2">
        <v>305.5</v>
      </c>
      <c r="B141" t="s">
        <v>19</v>
      </c>
      <c r="C141" s="1">
        <v>13156</v>
      </c>
      <c r="D141" s="41">
        <v>0</v>
      </c>
      <c r="E141" s="7">
        <f>IF(Actual!C16&gt;0,+C141*D141,0)</f>
        <v>0</v>
      </c>
    </row>
    <row r="142" spans="1:8" x14ac:dyDescent="0.25">
      <c r="A142" s="2">
        <v>312.3</v>
      </c>
      <c r="B142" t="s">
        <v>21</v>
      </c>
      <c r="C142" s="1">
        <v>0</v>
      </c>
      <c r="D142" s="41">
        <v>0</v>
      </c>
      <c r="E142" s="7">
        <f>IF(Actual!C17&gt;0,+C142*D142,0)</f>
        <v>0</v>
      </c>
    </row>
    <row r="143" spans="1:8" x14ac:dyDescent="0.25">
      <c r="A143" s="2">
        <v>318.3</v>
      </c>
      <c r="B143" t="s">
        <v>23</v>
      </c>
      <c r="C143" s="1">
        <v>144896</v>
      </c>
      <c r="D143" s="41">
        <v>0</v>
      </c>
      <c r="E143" s="7">
        <f>IF(Actual!C18&gt;0,+C143*D143,0)</f>
        <v>0</v>
      </c>
    </row>
    <row r="144" spans="1:8" x14ac:dyDescent="0.25">
      <c r="A144" s="2">
        <v>318.5</v>
      </c>
      <c r="B144" t="s">
        <v>25</v>
      </c>
      <c r="C144" s="1">
        <v>243551</v>
      </c>
      <c r="D144" s="41">
        <v>0</v>
      </c>
      <c r="E144" s="7">
        <f>IF(Actual!C19&gt;0,+C144*D144,0)</f>
        <v>0</v>
      </c>
    </row>
    <row r="145" spans="1:5" x14ac:dyDescent="0.25">
      <c r="A145" s="2">
        <v>325</v>
      </c>
      <c r="B145" t="s">
        <v>27</v>
      </c>
      <c r="C145" s="1">
        <v>0</v>
      </c>
      <c r="D145" s="41">
        <v>0</v>
      </c>
      <c r="E145" s="7">
        <f>IF(Actual!C20&gt;0,+C145*D145,0)</f>
        <v>0</v>
      </c>
    </row>
    <row r="146" spans="1:5" x14ac:dyDescent="0.25">
      <c r="A146" s="2">
        <v>327</v>
      </c>
      <c r="B146" t="s">
        <v>29</v>
      </c>
      <c r="C146" s="1">
        <v>0</v>
      </c>
      <c r="D146" s="41">
        <v>0</v>
      </c>
      <c r="E146" s="7">
        <f>IF(Actual!C21&gt;0,+C146*D146,0)</f>
        <v>0</v>
      </c>
    </row>
    <row r="147" spans="1:5" x14ac:dyDescent="0.25">
      <c r="A147" s="2">
        <v>328</v>
      </c>
      <c r="B147" t="s">
        <v>27</v>
      </c>
      <c r="C147" s="1">
        <v>0</v>
      </c>
      <c r="D147" s="41">
        <v>0</v>
      </c>
      <c r="E147" s="7">
        <f>IF(Actual!C22&gt;0,+C147*D147,0)</f>
        <v>0</v>
      </c>
    </row>
    <row r="148" spans="1:5" x14ac:dyDescent="0.25">
      <c r="A148" s="2">
        <v>331</v>
      </c>
      <c r="B148" t="s">
        <v>29</v>
      </c>
      <c r="C148" s="1">
        <v>0</v>
      </c>
      <c r="D148" s="41">
        <v>0</v>
      </c>
      <c r="E148" s="7">
        <f>IF(Actual!C23&gt;0,+C148*D148,0)</f>
        <v>0</v>
      </c>
    </row>
    <row r="149" spans="1:5" x14ac:dyDescent="0.25">
      <c r="A149" s="2">
        <v>332</v>
      </c>
      <c r="B149" t="s">
        <v>29</v>
      </c>
      <c r="C149" s="1">
        <v>0</v>
      </c>
      <c r="D149" s="41">
        <v>0</v>
      </c>
      <c r="E149" s="7">
        <f>IF(Actual!C24&gt;0,+C149*D149,0)</f>
        <v>0</v>
      </c>
    </row>
    <row r="150" spans="1:5" x14ac:dyDescent="0.25">
      <c r="A150" s="2">
        <v>333</v>
      </c>
      <c r="B150" t="s">
        <v>29</v>
      </c>
      <c r="C150" s="1">
        <v>0</v>
      </c>
      <c r="D150" s="41">
        <v>0</v>
      </c>
      <c r="E150" s="7">
        <f>IF(Actual!C25&gt;0,+C150*D150,0)</f>
        <v>0</v>
      </c>
    </row>
    <row r="151" spans="1:5" x14ac:dyDescent="0.25">
      <c r="A151" s="2">
        <v>334</v>
      </c>
      <c r="B151" t="s">
        <v>29</v>
      </c>
      <c r="C151" s="1">
        <v>0</v>
      </c>
      <c r="D151" s="41">
        <v>0</v>
      </c>
      <c r="E151" s="7">
        <f>IF(Actual!C26&gt;0,+C151*D151,0)</f>
        <v>0</v>
      </c>
    </row>
    <row r="152" spans="1:5" x14ac:dyDescent="0.25">
      <c r="A152" s="2">
        <v>305.11</v>
      </c>
      <c r="B152" t="s">
        <v>36</v>
      </c>
      <c r="C152" s="1">
        <v>8320</v>
      </c>
      <c r="D152" s="41">
        <v>0</v>
      </c>
      <c r="E152" s="7">
        <f>IF(Actual!C27&gt;0,+C152*D152,0)</f>
        <v>0</v>
      </c>
    </row>
    <row r="153" spans="1:5" x14ac:dyDescent="0.25">
      <c r="A153" s="2">
        <v>305.17</v>
      </c>
      <c r="B153" t="s">
        <v>38</v>
      </c>
      <c r="C153" s="1">
        <v>46587</v>
      </c>
      <c r="D153" s="41">
        <v>0</v>
      </c>
      <c r="E153" s="7">
        <f>IF(Actual!C28&gt;0,+C153*D153,0)</f>
        <v>0</v>
      </c>
    </row>
    <row r="154" spans="1:5" x14ac:dyDescent="0.25">
      <c r="A154" s="2">
        <v>311</v>
      </c>
      <c r="B154" t="s">
        <v>40</v>
      </c>
      <c r="C154" s="1">
        <v>0</v>
      </c>
      <c r="D154" s="41">
        <v>0</v>
      </c>
      <c r="E154" s="7">
        <f>IF(Actual!C29&gt;0,+C154*D154,0)</f>
        <v>0</v>
      </c>
    </row>
    <row r="155" spans="1:5" x14ac:dyDescent="0.25">
      <c r="A155" s="2">
        <v>311.39999999999998</v>
      </c>
      <c r="B155" t="s">
        <v>42</v>
      </c>
      <c r="C155" s="1">
        <v>0</v>
      </c>
      <c r="D155" s="41">
        <v>0</v>
      </c>
      <c r="E155" s="7">
        <f>IF(Actual!C30&gt;0,+C155*D155,0)</f>
        <v>0</v>
      </c>
    </row>
    <row r="156" spans="1:5" x14ac:dyDescent="0.25">
      <c r="A156" s="2">
        <v>311.7</v>
      </c>
      <c r="B156" t="s">
        <v>44</v>
      </c>
      <c r="C156" s="1">
        <v>4033</v>
      </c>
      <c r="D156" s="41">
        <v>0</v>
      </c>
      <c r="E156" s="7">
        <f>IF(Actual!C31&gt;0,+C156*D156,0)</f>
        <v>0</v>
      </c>
    </row>
    <row r="157" spans="1:5" x14ac:dyDescent="0.25">
      <c r="A157" s="2">
        <v>311.8</v>
      </c>
      <c r="B157" t="s">
        <v>46</v>
      </c>
      <c r="C157" s="1">
        <v>4209</v>
      </c>
      <c r="D157" s="41">
        <v>0</v>
      </c>
      <c r="E157" s="7">
        <f>IF(Actual!C32&gt;0,+C157*D157,0)</f>
        <v>0</v>
      </c>
    </row>
    <row r="158" spans="1:5" x14ac:dyDescent="0.25">
      <c r="A158" s="2">
        <v>319</v>
      </c>
      <c r="B158" t="s">
        <v>48</v>
      </c>
      <c r="C158" s="1">
        <v>185448</v>
      </c>
      <c r="D158" s="41">
        <v>0</v>
      </c>
      <c r="E158" s="7">
        <f>IF(Actual!C33&gt;0,+C158*D158,0)</f>
        <v>0</v>
      </c>
    </row>
    <row r="159" spans="1:5" x14ac:dyDescent="0.25">
      <c r="A159" s="2">
        <v>350.1</v>
      </c>
      <c r="B159" t="s">
        <v>15</v>
      </c>
      <c r="C159" s="1">
        <v>106549</v>
      </c>
      <c r="D159" s="41">
        <v>0</v>
      </c>
      <c r="E159" s="7">
        <f>IF(Actual!C34&gt;0,+C159*D159,0)</f>
        <v>0</v>
      </c>
    </row>
    <row r="160" spans="1:5" x14ac:dyDescent="0.25">
      <c r="A160" s="2">
        <v>350.2</v>
      </c>
      <c r="B160" t="s">
        <v>51</v>
      </c>
      <c r="C160" s="1">
        <v>109624.93999999996</v>
      </c>
      <c r="D160" s="41">
        <v>1.43E-2</v>
      </c>
      <c r="E160" s="7">
        <f>IF(Actual!C35&gt;0,+C160*D160,0)</f>
        <v>1567.6366419999995</v>
      </c>
    </row>
    <row r="161" spans="1:5" x14ac:dyDescent="0.25">
      <c r="A161" s="2">
        <v>351</v>
      </c>
      <c r="B161" t="s">
        <v>53</v>
      </c>
      <c r="C161" s="1">
        <v>7705662.0658333348</v>
      </c>
      <c r="D161" s="41">
        <v>1.4999999999999999E-2</v>
      </c>
      <c r="E161" s="7">
        <f>IF(Actual!C36&gt;0,+C161*D161,0)</f>
        <v>115584.93098750002</v>
      </c>
    </row>
    <row r="162" spans="1:5" x14ac:dyDescent="0.25">
      <c r="A162" s="2">
        <v>352</v>
      </c>
      <c r="B162" t="s">
        <v>55</v>
      </c>
      <c r="C162" s="1">
        <v>22014652.297083333</v>
      </c>
      <c r="D162" s="41">
        <v>1.4999999999999999E-2</v>
      </c>
      <c r="E162" s="7">
        <f>IF(Actual!C37&gt;0,+C162*D162,0)</f>
        <v>330219.78445624997</v>
      </c>
    </row>
    <row r="163" spans="1:5" x14ac:dyDescent="0.25">
      <c r="A163" s="2">
        <v>352.1</v>
      </c>
      <c r="B163" t="s">
        <v>57</v>
      </c>
      <c r="C163" s="1">
        <v>3938491.32</v>
      </c>
      <c r="D163" s="41">
        <v>1.67E-2</v>
      </c>
      <c r="E163" s="7">
        <f>IF(Actual!C38&gt;0,+C163*D163,0)</f>
        <v>65772.805043999993</v>
      </c>
    </row>
    <row r="164" spans="1:5" x14ac:dyDescent="0.25">
      <c r="A164" s="2">
        <v>352.2</v>
      </c>
      <c r="B164" t="s">
        <v>59</v>
      </c>
      <c r="C164" s="1">
        <v>7272553.0900000026</v>
      </c>
      <c r="D164" s="41">
        <v>1.7299999999999999E-2</v>
      </c>
      <c r="E164" s="7">
        <f>IF(Actual!C39&gt;0,+C164*D164,0)</f>
        <v>125815.16845700004</v>
      </c>
    </row>
    <row r="165" spans="1:5" x14ac:dyDescent="0.25">
      <c r="A165" s="2">
        <v>352.3</v>
      </c>
      <c r="B165" t="s">
        <v>61</v>
      </c>
      <c r="C165" s="1">
        <v>6440889.8200000003</v>
      </c>
      <c r="D165" s="41">
        <v>1.5700000000000002E-2</v>
      </c>
      <c r="E165" s="7">
        <f>IF(Actual!C40&gt;0,+C165*D165,0)</f>
        <v>101121.97017400002</v>
      </c>
    </row>
    <row r="166" spans="1:5" x14ac:dyDescent="0.25">
      <c r="A166" s="2">
        <v>353</v>
      </c>
      <c r="B166" t="s">
        <v>63</v>
      </c>
      <c r="C166" s="1">
        <v>6567490.120000001</v>
      </c>
      <c r="D166" s="41">
        <v>2.06E-2</v>
      </c>
      <c r="E166" s="7">
        <f>IF(Actual!C41&gt;0,+C166*D166,0)</f>
        <v>135290.29647200002</v>
      </c>
    </row>
    <row r="167" spans="1:5" x14ac:dyDescent="0.25">
      <c r="A167" s="2">
        <v>354</v>
      </c>
      <c r="B167" t="s">
        <v>65</v>
      </c>
      <c r="C167" s="1">
        <v>0</v>
      </c>
      <c r="D167" s="41">
        <v>2.1499999999999998E-2</v>
      </c>
      <c r="E167" s="7">
        <f>IF(Actual!C42&gt;0,+C167*D167,0)</f>
        <v>0</v>
      </c>
    </row>
    <row r="168" spans="1:5" x14ac:dyDescent="0.25">
      <c r="A168" s="2">
        <v>354.1</v>
      </c>
      <c r="B168" t="s">
        <v>67</v>
      </c>
      <c r="C168" s="1">
        <v>4154699.6599999988</v>
      </c>
      <c r="D168" s="41">
        <v>1.5100000000000001E-2</v>
      </c>
      <c r="E168" s="7">
        <f>IF(Actual!C43&gt;0,+C168*D168,0)</f>
        <v>62735.96486599998</v>
      </c>
    </row>
    <row r="169" spans="1:5" x14ac:dyDescent="0.25">
      <c r="A169" s="2">
        <v>354.2</v>
      </c>
      <c r="B169" t="s">
        <v>69</v>
      </c>
      <c r="C169" s="1">
        <v>4154699</v>
      </c>
      <c r="D169" s="41">
        <v>1.4800000000000001E-2</v>
      </c>
      <c r="E169" s="7">
        <f>IF(Actual!C44&gt;0,+C169*D169,0)</f>
        <v>61489.5452</v>
      </c>
    </row>
    <row r="170" spans="1:5" x14ac:dyDescent="0.25">
      <c r="A170" s="2">
        <v>354.3</v>
      </c>
      <c r="B170" t="s">
        <v>71</v>
      </c>
      <c r="C170" s="1">
        <v>19640514.360000003</v>
      </c>
      <c r="D170" s="41">
        <v>1.8600000000000002E-2</v>
      </c>
      <c r="E170" s="7">
        <f>IF(Actual!C45&gt;0,+C170*D170,0)</f>
        <v>365313.56709600007</v>
      </c>
    </row>
    <row r="171" spans="1:5" x14ac:dyDescent="0.25">
      <c r="A171" s="2">
        <v>354.4</v>
      </c>
      <c r="B171" t="s">
        <v>73</v>
      </c>
      <c r="C171" s="1">
        <v>3316171.1700000004</v>
      </c>
      <c r="D171" s="41">
        <v>1.9299999999999998E-2</v>
      </c>
      <c r="E171" s="7">
        <f>IF(Actual!C46&gt;0,+C171*D171,0)</f>
        <v>64002.103581000003</v>
      </c>
    </row>
    <row r="172" spans="1:5" x14ac:dyDescent="0.25">
      <c r="A172" s="2">
        <v>354.6</v>
      </c>
      <c r="B172" t="s">
        <v>75</v>
      </c>
      <c r="C172" s="1">
        <v>86443.026666666658</v>
      </c>
      <c r="D172" s="41">
        <v>2.1899999999999999E-2</v>
      </c>
      <c r="E172" s="7">
        <f>IF(Actual!C47&gt;0,+C172*D172,0)</f>
        <v>1893.1022839999998</v>
      </c>
    </row>
    <row r="173" spans="1:5" x14ac:dyDescent="0.25">
      <c r="A173" s="2">
        <v>355</v>
      </c>
      <c r="B173" t="s">
        <v>77</v>
      </c>
      <c r="C173" s="1">
        <v>7407962.8445833353</v>
      </c>
      <c r="D173" s="41">
        <v>2.2700000000000001E-2</v>
      </c>
      <c r="E173" s="7">
        <f>IF(Actual!C48&gt;0,+C173*D173,0)</f>
        <v>168160.75657204172</v>
      </c>
    </row>
    <row r="174" spans="1:5" x14ac:dyDescent="0.25">
      <c r="A174" s="2">
        <v>356</v>
      </c>
      <c r="B174" t="s">
        <v>79</v>
      </c>
      <c r="C174" s="1">
        <v>316646.39666666661</v>
      </c>
      <c r="D174" s="41">
        <v>1.37E-2</v>
      </c>
      <c r="E174" s="7">
        <f>IF(Actual!C49&gt;0,+C174*D174,0)</f>
        <v>4338.0556343333328</v>
      </c>
    </row>
    <row r="175" spans="1:5" x14ac:dyDescent="0.25">
      <c r="A175" s="2">
        <v>357</v>
      </c>
      <c r="B175" t="s">
        <v>81</v>
      </c>
      <c r="C175" s="1">
        <v>1631181.2962499997</v>
      </c>
      <c r="D175" s="41">
        <v>2.1700000000000001E-2</v>
      </c>
      <c r="E175" s="7">
        <f>IF(Actual!C50&gt;0,+C175*D175,0)</f>
        <v>35396.634128624995</v>
      </c>
    </row>
    <row r="176" spans="1:5" x14ac:dyDescent="0.25">
      <c r="A176" s="2">
        <v>360.11</v>
      </c>
      <c r="B176" t="s">
        <v>83</v>
      </c>
      <c r="C176" s="1">
        <v>83598</v>
      </c>
      <c r="D176" s="41">
        <v>0</v>
      </c>
      <c r="E176" s="7">
        <f>IF(Actual!C51&gt;0,+C176*D176,0)</f>
        <v>0</v>
      </c>
    </row>
    <row r="177" spans="1:5" x14ac:dyDescent="0.25">
      <c r="A177" s="2">
        <v>360.12</v>
      </c>
      <c r="B177" t="s">
        <v>85</v>
      </c>
      <c r="C177" s="1">
        <v>536674.82000000007</v>
      </c>
      <c r="D177" s="41">
        <v>0</v>
      </c>
      <c r="E177" s="7">
        <f>IF(Actual!C52&gt;0,+C177*D177,0)</f>
        <v>0</v>
      </c>
    </row>
    <row r="178" spans="1:5" x14ac:dyDescent="0.25">
      <c r="A178" s="2">
        <v>360.2</v>
      </c>
      <c r="B178" t="s">
        <v>87</v>
      </c>
      <c r="C178" s="1">
        <v>106557.31000000004</v>
      </c>
      <c r="D178" s="41">
        <v>0</v>
      </c>
      <c r="E178" s="7">
        <f>IF(Actual!C53&gt;0,+C178*D178,0)</f>
        <v>0</v>
      </c>
    </row>
    <row r="179" spans="1:5" x14ac:dyDescent="0.25">
      <c r="A179" s="2">
        <v>361.11</v>
      </c>
      <c r="B179" t="s">
        <v>89</v>
      </c>
      <c r="C179" s="1">
        <v>5285740.7654166678</v>
      </c>
      <c r="D179" s="41">
        <v>3.7900000000000003E-2</v>
      </c>
      <c r="E179" s="7">
        <f>IF(Actual!C54&gt;0,+C179*D179,0)</f>
        <v>200329.57500929173</v>
      </c>
    </row>
    <row r="180" spans="1:5" x14ac:dyDescent="0.25">
      <c r="A180" s="2">
        <v>361.12</v>
      </c>
      <c r="B180" t="s">
        <v>89</v>
      </c>
      <c r="C180" s="1">
        <v>10100644.703749998</v>
      </c>
      <c r="D180" s="41">
        <v>4.3299999999999998E-2</v>
      </c>
      <c r="E180" s="7">
        <f>IF(Actual!C55&gt;0,+C180*D180,0)</f>
        <v>437357.91567237489</v>
      </c>
    </row>
    <row r="181" spans="1:5" x14ac:dyDescent="0.25">
      <c r="A181" s="2">
        <v>361.2</v>
      </c>
      <c r="B181" t="s">
        <v>92</v>
      </c>
      <c r="C181" s="1">
        <v>26757</v>
      </c>
      <c r="D181" s="41">
        <v>1.77E-2</v>
      </c>
      <c r="E181" s="7">
        <f>IF(Actual!C56&gt;0,+C181*D181,0)</f>
        <v>473.59890000000001</v>
      </c>
    </row>
    <row r="182" spans="1:5" x14ac:dyDescent="0.25">
      <c r="A182" s="2">
        <v>362.11</v>
      </c>
      <c r="B182" t="s">
        <v>94</v>
      </c>
      <c r="C182" s="1">
        <v>4528378.5437500002</v>
      </c>
      <c r="D182" s="41">
        <v>2.58E-2</v>
      </c>
      <c r="E182" s="7">
        <f>IF(Actual!C57&gt;0,+C182*D182,0)</f>
        <v>116832.16642875</v>
      </c>
    </row>
    <row r="183" spans="1:5" x14ac:dyDescent="0.25">
      <c r="A183" s="2">
        <v>362.12</v>
      </c>
      <c r="B183" t="s">
        <v>96</v>
      </c>
      <c r="C183" s="1">
        <v>5907953.7625000002</v>
      </c>
      <c r="D183" s="41">
        <v>2.4300000000000002E-2</v>
      </c>
      <c r="E183" s="7">
        <f>IF(Actual!C58&gt;0,+C183*D183,0)</f>
        <v>143563.27642875002</v>
      </c>
    </row>
    <row r="184" spans="1:5" x14ac:dyDescent="0.25">
      <c r="A184" s="2">
        <v>362.2</v>
      </c>
      <c r="B184" t="s">
        <v>98</v>
      </c>
      <c r="C184" s="1">
        <v>1600.1399999999996</v>
      </c>
      <c r="D184" s="41">
        <v>0.01</v>
      </c>
      <c r="E184" s="7">
        <f>IF(Actual!C59&gt;0,+C184*D184,0)</f>
        <v>16.001399999999997</v>
      </c>
    </row>
    <row r="185" spans="1:5" x14ac:dyDescent="0.25">
      <c r="A185" s="2">
        <v>363.11</v>
      </c>
      <c r="B185" t="s">
        <v>100</v>
      </c>
      <c r="C185" s="1">
        <v>3325220.6058333335</v>
      </c>
      <c r="D185" s="41">
        <v>1.3100000000000001E-2</v>
      </c>
      <c r="E185" s="7">
        <f>IF(Actual!C60&gt;0,+C185*D185,0)</f>
        <v>43560.389936416672</v>
      </c>
    </row>
    <row r="186" spans="1:5" x14ac:dyDescent="0.25">
      <c r="A186" s="2">
        <v>363.12</v>
      </c>
      <c r="B186" t="s">
        <v>102</v>
      </c>
      <c r="C186" s="1">
        <v>10740768.129166668</v>
      </c>
      <c r="D186" s="41">
        <v>6.7000000000000002E-3</v>
      </c>
      <c r="E186" s="7">
        <f>IF(Actual!C61&gt;0,+C186*D186,0)</f>
        <v>71963.146465416678</v>
      </c>
    </row>
    <row r="187" spans="1:5" x14ac:dyDescent="0.25">
      <c r="A187" s="2">
        <v>363.21</v>
      </c>
      <c r="B187" t="s">
        <v>104</v>
      </c>
      <c r="C187" s="1">
        <v>4715064.5162500003</v>
      </c>
      <c r="D187" s="41">
        <v>4.6999999999999993E-3</v>
      </c>
      <c r="E187" s="7">
        <f>IF(Actual!C62&gt;0,+C187*D187,0)</f>
        <v>22160.803226374999</v>
      </c>
    </row>
    <row r="188" spans="1:5" x14ac:dyDescent="0.25">
      <c r="A188" s="2">
        <v>363.22</v>
      </c>
      <c r="B188" t="s">
        <v>106</v>
      </c>
      <c r="C188" s="1">
        <v>4299137.3962500012</v>
      </c>
      <c r="D188" s="41">
        <v>3.0899999999999997E-2</v>
      </c>
      <c r="E188" s="7">
        <f>IF(Actual!C63&gt;0,+C188*D188,0)</f>
        <v>132843.34554412501</v>
      </c>
    </row>
    <row r="189" spans="1:5" x14ac:dyDescent="0.25">
      <c r="A189" s="2">
        <v>363.31</v>
      </c>
      <c r="B189" t="s">
        <v>108</v>
      </c>
      <c r="C189" s="1">
        <v>180903.23</v>
      </c>
      <c r="D189" s="41">
        <v>0</v>
      </c>
      <c r="E189" s="7">
        <f>IF(Actual!C64&gt;0,+C189*D189,0)</f>
        <v>0</v>
      </c>
    </row>
    <row r="190" spans="1:5" x14ac:dyDescent="0.25">
      <c r="A190" s="2">
        <v>363.32</v>
      </c>
      <c r="B190" t="s">
        <v>110</v>
      </c>
      <c r="C190" s="1">
        <v>4375771.1066666692</v>
      </c>
      <c r="D190" s="41">
        <v>7.5800000000000006E-2</v>
      </c>
      <c r="E190" s="7">
        <f>IF(Actual!C65&gt;0,+C190*D190,0)</f>
        <v>331683.44988533354</v>
      </c>
    </row>
    <row r="191" spans="1:5" x14ac:dyDescent="0.25">
      <c r="A191" s="2">
        <v>363.41</v>
      </c>
      <c r="B191" t="s">
        <v>112</v>
      </c>
      <c r="C191" s="1">
        <v>2437846.1029166658</v>
      </c>
      <c r="D191" s="41">
        <v>3.9900000000000005E-2</v>
      </c>
      <c r="E191" s="7">
        <f>IF(Actual!C66&gt;0,+C191*D191,0)</f>
        <v>97270.059506374979</v>
      </c>
    </row>
    <row r="192" spans="1:5" x14ac:dyDescent="0.25">
      <c r="A192" s="2">
        <v>363.42</v>
      </c>
      <c r="B192" t="s">
        <v>112</v>
      </c>
      <c r="C192" s="1">
        <v>10010641.290416665</v>
      </c>
      <c r="D192" s="41">
        <v>1.2999999999999999E-3</v>
      </c>
      <c r="E192" s="7">
        <f>IF(Actual!C67&gt;0,+C192*D192,0)</f>
        <v>13013.833677541665</v>
      </c>
    </row>
    <row r="193" spans="1:5" x14ac:dyDescent="0.25">
      <c r="A193" s="2">
        <v>363.5</v>
      </c>
      <c r="B193" t="s">
        <v>115</v>
      </c>
      <c r="C193" s="1">
        <v>3051295.4900000007</v>
      </c>
      <c r="D193" s="41">
        <v>2.6200000000000001E-2</v>
      </c>
      <c r="E193" s="7">
        <f>IF(Actual!C68&gt;0,+C193*D193,0)</f>
        <v>79943.941838000028</v>
      </c>
    </row>
    <row r="194" spans="1:5" x14ac:dyDescent="0.25">
      <c r="A194" s="2">
        <v>363.6</v>
      </c>
      <c r="B194" t="s">
        <v>117</v>
      </c>
      <c r="C194" s="1">
        <v>739473</v>
      </c>
      <c r="D194" s="41">
        <v>2.3E-3</v>
      </c>
      <c r="E194" s="7">
        <f>IF(Actual!C69&gt;0,+C194*D194,0)</f>
        <v>0</v>
      </c>
    </row>
    <row r="195" spans="1:5" x14ac:dyDescent="0.25">
      <c r="A195" s="2">
        <v>365.1</v>
      </c>
      <c r="B195" t="s">
        <v>15</v>
      </c>
      <c r="C195" s="1">
        <v>128856.34541666665</v>
      </c>
      <c r="D195" s="41">
        <v>0</v>
      </c>
      <c r="E195" s="7">
        <f>IF(Actual!C70&gt;0,+C195*D195,0)</f>
        <v>0</v>
      </c>
    </row>
    <row r="196" spans="1:5" x14ac:dyDescent="0.25">
      <c r="A196" s="2">
        <v>365.2</v>
      </c>
      <c r="B196" t="s">
        <v>120</v>
      </c>
      <c r="C196" s="1">
        <v>6455176.8600000003</v>
      </c>
      <c r="D196" s="41">
        <v>1.52E-2</v>
      </c>
      <c r="E196" s="7">
        <f>IF(Actual!C71&gt;0,+C196*D196,0)</f>
        <v>98118.688271999999</v>
      </c>
    </row>
    <row r="197" spans="1:5" x14ac:dyDescent="0.25">
      <c r="A197" s="2">
        <v>366.3</v>
      </c>
      <c r="B197" t="s">
        <v>92</v>
      </c>
      <c r="C197" s="1">
        <v>1546072.6099999996</v>
      </c>
      <c r="D197" s="41">
        <v>1.7500000000000002E-2</v>
      </c>
      <c r="E197" s="7">
        <f>IF(Actual!C72&gt;0,+C197*D197,0)</f>
        <v>27056.270674999996</v>
      </c>
    </row>
    <row r="198" spans="1:5" x14ac:dyDescent="0.25">
      <c r="A198" s="2">
        <v>367</v>
      </c>
      <c r="B198" t="s">
        <v>123</v>
      </c>
      <c r="C198" s="1">
        <v>154100658.71541664</v>
      </c>
      <c r="D198" s="41">
        <v>1.8799999999999997E-2</v>
      </c>
      <c r="E198" s="7">
        <f>IF(Actual!C73&gt;0,+C198*D198,0)</f>
        <v>2897092.3838498322</v>
      </c>
    </row>
    <row r="199" spans="1:5" x14ac:dyDescent="0.25">
      <c r="A199" s="2">
        <v>367.21</v>
      </c>
      <c r="B199" t="s">
        <v>125</v>
      </c>
      <c r="C199" s="1">
        <v>1994582.3900000004</v>
      </c>
      <c r="D199" s="41">
        <v>1.72E-2</v>
      </c>
      <c r="E199" s="7">
        <f>IF(Actual!C74&gt;0,+C199*D199,0)</f>
        <v>34306.817108000003</v>
      </c>
    </row>
    <row r="200" spans="1:5" x14ac:dyDescent="0.25">
      <c r="A200" s="2">
        <v>367.22</v>
      </c>
      <c r="B200" t="s">
        <v>127</v>
      </c>
      <c r="C200" s="1">
        <v>14949264</v>
      </c>
      <c r="D200" s="41">
        <v>1.5900000000000001E-2</v>
      </c>
      <c r="E200" s="7">
        <f>IF(Actual!C75&gt;0,+C200*D200,0)</f>
        <v>237693.29760000002</v>
      </c>
    </row>
    <row r="201" spans="1:5" x14ac:dyDescent="0.25">
      <c r="A201" s="2">
        <v>367.23</v>
      </c>
      <c r="B201" t="s">
        <v>127</v>
      </c>
      <c r="C201" s="1">
        <v>34881341.360000007</v>
      </c>
      <c r="D201" s="41">
        <v>1.9400000000000001E-2</v>
      </c>
      <c r="E201" s="7">
        <f>IF(Actual!C76&gt;0,+C201*D201,0)</f>
        <v>676698.02238400013</v>
      </c>
    </row>
    <row r="202" spans="1:5" x14ac:dyDescent="0.25">
      <c r="A202" s="2">
        <v>367.24</v>
      </c>
      <c r="B202" t="s">
        <v>130</v>
      </c>
      <c r="C202" s="1">
        <v>17466181.889999997</v>
      </c>
      <c r="D202" s="41">
        <v>1.9400000000000001E-2</v>
      </c>
      <c r="E202" s="7">
        <f>IF(Actual!C77&gt;0,+C202*D202,0)</f>
        <v>338843.92866599996</v>
      </c>
    </row>
    <row r="203" spans="1:5" x14ac:dyDescent="0.25">
      <c r="A203" s="2">
        <v>367.25</v>
      </c>
      <c r="B203" t="s">
        <v>132</v>
      </c>
      <c r="C203" s="1">
        <v>18613651.150000002</v>
      </c>
      <c r="D203" s="41">
        <v>1.95E-2</v>
      </c>
      <c r="E203" s="7">
        <f>IF(Actual!C78&gt;0,+C203*D203,0)</f>
        <v>362966.19742500002</v>
      </c>
    </row>
    <row r="204" spans="1:5" x14ac:dyDescent="0.25">
      <c r="A204" s="2">
        <v>367.26</v>
      </c>
      <c r="B204" t="s">
        <v>134</v>
      </c>
      <c r="C204" s="1">
        <v>68232675.580000013</v>
      </c>
      <c r="D204" s="41">
        <v>1.95E-2</v>
      </c>
      <c r="E204" s="7">
        <f>IF(Actual!C79&gt;0,+C204*D204,0)</f>
        <v>1330537.1738100003</v>
      </c>
    </row>
    <row r="205" spans="1:5" x14ac:dyDescent="0.25">
      <c r="A205" s="2">
        <v>368</v>
      </c>
      <c r="B205" t="s">
        <v>136</v>
      </c>
      <c r="C205" s="1">
        <v>0</v>
      </c>
      <c r="D205" s="41">
        <v>0</v>
      </c>
      <c r="E205" s="7">
        <f>IF(Actual!C80&gt;0,+C205*D205,0)</f>
        <v>0</v>
      </c>
    </row>
    <row r="206" spans="1:5" x14ac:dyDescent="0.25">
      <c r="A206" s="2">
        <v>369</v>
      </c>
      <c r="B206" t="s">
        <v>138</v>
      </c>
      <c r="C206" s="1">
        <v>3969549.0799999987</v>
      </c>
      <c r="D206" s="41">
        <v>2.1299999999999999E-2</v>
      </c>
      <c r="E206" s="7">
        <f>IF(Actual!C81&gt;0,+C206*D206,0)</f>
        <v>84551.395403999966</v>
      </c>
    </row>
    <row r="207" spans="1:5" x14ac:dyDescent="0.25">
      <c r="A207" s="2" t="s">
        <v>139</v>
      </c>
      <c r="B207" t="s">
        <v>140</v>
      </c>
      <c r="D207" s="41"/>
      <c r="E207" s="7">
        <f>IF(Actual!C82&gt;0,+C207*D207,0)</f>
        <v>0</v>
      </c>
    </row>
    <row r="208" spans="1:5" x14ac:dyDescent="0.25">
      <c r="A208" s="2">
        <v>374.1</v>
      </c>
      <c r="B208" t="s">
        <v>15</v>
      </c>
      <c r="C208" s="1">
        <v>75384.439999999988</v>
      </c>
      <c r="D208" s="41">
        <v>0</v>
      </c>
      <c r="E208" s="7">
        <f>IF(Actual!C83&gt;0,+C208*D208,0)</f>
        <v>0</v>
      </c>
    </row>
    <row r="209" spans="1:5" x14ac:dyDescent="0.25">
      <c r="A209" s="2">
        <v>374.2</v>
      </c>
      <c r="B209" t="s">
        <v>120</v>
      </c>
      <c r="C209" s="1">
        <v>1856472.7941666667</v>
      </c>
      <c r="D209" s="41">
        <v>5.6000000000000008E-3</v>
      </c>
      <c r="E209" s="7">
        <f>IF(Actual!C84&gt;0,+C209*D209,0)</f>
        <v>10396.247647333335</v>
      </c>
    </row>
    <row r="210" spans="1:5" x14ac:dyDescent="0.25">
      <c r="A210" s="2">
        <v>375</v>
      </c>
      <c r="B210" t="s">
        <v>89</v>
      </c>
      <c r="C210" s="1">
        <v>49372</v>
      </c>
      <c r="D210" s="41">
        <v>0</v>
      </c>
      <c r="E210" s="7">
        <f>IF(Actual!C85&gt;0,+C210*D210,0)</f>
        <v>0</v>
      </c>
    </row>
    <row r="211" spans="1:5" x14ac:dyDescent="0.25">
      <c r="A211" s="2">
        <v>376.11</v>
      </c>
      <c r="B211" t="s">
        <v>145</v>
      </c>
      <c r="C211" s="1">
        <v>514967010.99083328</v>
      </c>
      <c r="D211" s="41">
        <v>2.5399999999999999E-2</v>
      </c>
      <c r="E211" s="7">
        <f>IF(Actual!C86&gt;0,+C211*D211,0)</f>
        <v>13080162.079167165</v>
      </c>
    </row>
    <row r="212" spans="1:5" x14ac:dyDescent="0.25">
      <c r="A212" s="2">
        <v>376.12</v>
      </c>
      <c r="B212" t="s">
        <v>147</v>
      </c>
      <c r="C212" s="1">
        <v>462389231.11708337</v>
      </c>
      <c r="D212" s="41">
        <v>2.3199999999999998E-2</v>
      </c>
      <c r="E212" s="7">
        <f>IF(Actual!C87&gt;0,+C212*D212,0)</f>
        <v>10727430.161916334</v>
      </c>
    </row>
    <row r="213" spans="1:5" x14ac:dyDescent="0.25">
      <c r="A213" s="2">
        <v>377</v>
      </c>
      <c r="B213" t="s">
        <v>65</v>
      </c>
      <c r="C213" s="1">
        <v>818380</v>
      </c>
      <c r="D213" s="41">
        <v>1.32E-2</v>
      </c>
      <c r="E213" s="7">
        <f>IF(Actual!C88&gt;0,+C213*D213,0)</f>
        <v>10802.616</v>
      </c>
    </row>
    <row r="214" spans="1:5" x14ac:dyDescent="0.25">
      <c r="A214" s="2">
        <v>378</v>
      </c>
      <c r="B214" t="s">
        <v>150</v>
      </c>
      <c r="C214" s="1">
        <v>32402297.977083329</v>
      </c>
      <c r="D214" s="41">
        <v>2.18E-2</v>
      </c>
      <c r="E214" s="7">
        <f>IF(Actual!C89&gt;0,+C214*D214,0)</f>
        <v>706370.09590041661</v>
      </c>
    </row>
    <row r="215" spans="1:5" x14ac:dyDescent="0.25">
      <c r="A215" s="2">
        <v>379</v>
      </c>
      <c r="B215" t="s">
        <v>152</v>
      </c>
      <c r="C215" s="1">
        <v>10196100.361666663</v>
      </c>
      <c r="D215" s="41">
        <v>2.12E-2</v>
      </c>
      <c r="E215" s="7">
        <f>IF(Actual!C90&gt;0,+C215*D215,0)</f>
        <v>216157.32766733324</v>
      </c>
    </row>
    <row r="216" spans="1:5" x14ac:dyDescent="0.25">
      <c r="A216" s="2">
        <v>380</v>
      </c>
      <c r="B216" t="s">
        <v>154</v>
      </c>
      <c r="C216" s="1">
        <v>702203118.8258332</v>
      </c>
      <c r="D216" s="41">
        <v>2.87E-2</v>
      </c>
      <c r="E216" s="7">
        <f>IF(Actual!C91&gt;0,+C216*D216,0)</f>
        <v>20153229.510301411</v>
      </c>
    </row>
    <row r="217" spans="1:5" x14ac:dyDescent="0.25">
      <c r="A217" s="2">
        <v>381</v>
      </c>
      <c r="B217" t="s">
        <v>156</v>
      </c>
      <c r="C217" s="1">
        <v>79212903.493333325</v>
      </c>
      <c r="D217" s="41">
        <v>2.23E-2</v>
      </c>
      <c r="E217" s="7">
        <f>IF(Actual!C92&gt;0,+C217*D217,0)</f>
        <v>1766447.7479013333</v>
      </c>
    </row>
    <row r="218" spans="1:5" x14ac:dyDescent="0.25">
      <c r="A218" s="2">
        <v>381.1</v>
      </c>
      <c r="B218" t="s">
        <v>158</v>
      </c>
      <c r="C218" s="1">
        <v>1696938.4600000007</v>
      </c>
      <c r="D218" s="41">
        <v>2.8900000000000002E-2</v>
      </c>
      <c r="E218" s="7">
        <f>IF(Actual!C93&gt;0,+C218*D218,0)</f>
        <v>49041.521494000022</v>
      </c>
    </row>
    <row r="219" spans="1:5" x14ac:dyDescent="0.25">
      <c r="A219" s="2">
        <v>381.2</v>
      </c>
      <c r="B219" t="s">
        <v>160</v>
      </c>
      <c r="C219" s="1">
        <v>36379746.780000001</v>
      </c>
      <c r="D219" s="41">
        <v>5.8499999999999996E-2</v>
      </c>
      <c r="E219" s="7">
        <f>IF(Actual!C94&gt;0,+C219*D219,0)</f>
        <v>2128215.1866299999</v>
      </c>
    </row>
    <row r="220" spans="1:5" x14ac:dyDescent="0.25">
      <c r="A220" s="2">
        <v>382</v>
      </c>
      <c r="B220" t="s">
        <v>162</v>
      </c>
      <c r="C220" s="1">
        <v>54585615.557500005</v>
      </c>
      <c r="D220" s="41">
        <v>4.8399999999999999E-2</v>
      </c>
      <c r="E220" s="7">
        <f>IF(Actual!C95&gt;0,+C220*D220,0)</f>
        <v>2641943.7929830002</v>
      </c>
    </row>
    <row r="221" spans="1:5" x14ac:dyDescent="0.25">
      <c r="A221" s="2">
        <v>382.1</v>
      </c>
      <c r="B221" t="s">
        <v>164</v>
      </c>
      <c r="C221" s="1">
        <v>481019.76999999984</v>
      </c>
      <c r="D221" s="41">
        <v>8.6099999999999996E-2</v>
      </c>
      <c r="E221" s="7">
        <f>IF(Actual!C96&gt;0,+C221*D221,0)</f>
        <v>41415.802196999983</v>
      </c>
    </row>
    <row r="222" spans="1:5" x14ac:dyDescent="0.25">
      <c r="A222" s="2">
        <v>382.2</v>
      </c>
      <c r="B222" t="s">
        <v>166</v>
      </c>
      <c r="C222" s="1">
        <v>8331585.7833333341</v>
      </c>
      <c r="D222" s="41">
        <v>3.9E-2</v>
      </c>
      <c r="E222" s="7">
        <f>IF(Actual!C97&gt;0,+C222*D222,0)</f>
        <v>324931.84555000003</v>
      </c>
    </row>
    <row r="223" spans="1:5" x14ac:dyDescent="0.25">
      <c r="A223" s="2">
        <v>383</v>
      </c>
      <c r="B223" t="s">
        <v>168</v>
      </c>
      <c r="C223" s="1">
        <v>1882693.9783333335</v>
      </c>
      <c r="D223" s="41">
        <v>2.92E-2</v>
      </c>
      <c r="E223" s="7">
        <f>IF(Actual!C98&gt;0,+C223*D223,0)</f>
        <v>54974.664167333336</v>
      </c>
    </row>
    <row r="224" spans="1:5" x14ac:dyDescent="0.25">
      <c r="A224" s="2">
        <v>386</v>
      </c>
      <c r="B224" t="s">
        <v>170</v>
      </c>
      <c r="C224" s="1">
        <v>1051466.8216666665</v>
      </c>
      <c r="D224" s="42"/>
      <c r="E224" s="7">
        <f>IF(Actual!C99&gt;0,+C224*D224,0)</f>
        <v>0</v>
      </c>
    </row>
    <row r="225" spans="1:10" x14ac:dyDescent="0.25">
      <c r="A225" s="2">
        <v>386.1</v>
      </c>
      <c r="B225" t="s">
        <v>171</v>
      </c>
      <c r="C225" s="1">
        <v>10767.625</v>
      </c>
      <c r="D225" s="42"/>
      <c r="E225" s="7">
        <f>IF(Actual!C100&gt;0,+C225*D225,0)</f>
        <v>0</v>
      </c>
    </row>
    <row r="226" spans="1:10" x14ac:dyDescent="0.25">
      <c r="A226" s="2">
        <v>387.1</v>
      </c>
      <c r="B226" t="s">
        <v>173</v>
      </c>
      <c r="C226" s="1">
        <v>173858.98</v>
      </c>
      <c r="D226" s="41">
        <v>8.199999999999999E-3</v>
      </c>
      <c r="E226" s="7">
        <f>IF(Actual!C101&gt;0,+C226*D226,0)</f>
        <v>1425.643636</v>
      </c>
    </row>
    <row r="227" spans="1:10" x14ac:dyDescent="0.25">
      <c r="A227" s="2">
        <v>387.2</v>
      </c>
      <c r="B227" t="s">
        <v>175</v>
      </c>
      <c r="C227" s="1">
        <v>69794</v>
      </c>
      <c r="D227" s="41">
        <v>0</v>
      </c>
      <c r="E227" s="7">
        <f>IF(Actual!C102&gt;0,+C227*D227,0)</f>
        <v>0</v>
      </c>
    </row>
    <row r="228" spans="1:10" x14ac:dyDescent="0.25">
      <c r="A228" s="2">
        <v>387.3</v>
      </c>
      <c r="B228" t="s">
        <v>177</v>
      </c>
      <c r="C228" s="1">
        <v>72671</v>
      </c>
      <c r="D228" s="41">
        <v>0</v>
      </c>
      <c r="E228" s="7">
        <f>IF(Actual!C103&gt;0,+C228*D228,0)</f>
        <v>0</v>
      </c>
    </row>
    <row r="229" spans="1:10" x14ac:dyDescent="0.25">
      <c r="A229" s="2">
        <v>389</v>
      </c>
      <c r="B229" t="s">
        <v>15</v>
      </c>
      <c r="C229" s="1">
        <v>9609257.5499999989</v>
      </c>
      <c r="D229" s="41">
        <v>0</v>
      </c>
      <c r="E229" s="7">
        <f>IF(Actual!C104&gt;0,+C229*D229,0)</f>
        <v>0</v>
      </c>
      <c r="G229" t="s">
        <v>283</v>
      </c>
    </row>
    <row r="230" spans="1:10" x14ac:dyDescent="0.25">
      <c r="A230" s="2">
        <v>390</v>
      </c>
      <c r="B230" t="s">
        <v>89</v>
      </c>
      <c r="C230" s="1">
        <v>58759177.272916667</v>
      </c>
      <c r="D230" s="41">
        <v>2.2700000000000001E-2</v>
      </c>
      <c r="E230" s="7">
        <f>IF(Actual!C105&gt;0,+C230*D230,0)</f>
        <v>1333833.3240952084</v>
      </c>
    </row>
    <row r="231" spans="1:10" x14ac:dyDescent="0.25">
      <c r="A231" s="2">
        <v>390.1</v>
      </c>
      <c r="B231" t="s">
        <v>181</v>
      </c>
      <c r="C231" s="1">
        <v>18579702.954166666</v>
      </c>
      <c r="D231" s="41">
        <v>2.1499999999999998E-2</v>
      </c>
      <c r="E231" s="7">
        <f>IF(Actual!C106&gt;0,+C231*D231,0)</f>
        <v>399463.61351458327</v>
      </c>
      <c r="I231" s="38" t="s">
        <v>284</v>
      </c>
    </row>
    <row r="232" spans="1:10" x14ac:dyDescent="0.25">
      <c r="A232" s="2">
        <v>391.1</v>
      </c>
      <c r="B232" t="s">
        <v>183</v>
      </c>
      <c r="C232" s="1">
        <f>+J232-I232</f>
        <v>7718003.3333333395</v>
      </c>
      <c r="D232" s="41">
        <v>0.05</v>
      </c>
      <c r="E232" s="7">
        <f>IF(Actual!C107&gt;0,+C232*D232,0)</f>
        <v>385900.16666666698</v>
      </c>
      <c r="G232" s="2">
        <v>391.1</v>
      </c>
      <c r="H232" t="s">
        <v>183</v>
      </c>
      <c r="I232" s="1">
        <v>3704723.6</v>
      </c>
      <c r="J232" s="1">
        <v>11422726.933333339</v>
      </c>
    </row>
    <row r="233" spans="1:10" x14ac:dyDescent="0.25">
      <c r="A233" s="2">
        <v>391.2</v>
      </c>
      <c r="B233" t="s">
        <v>185</v>
      </c>
      <c r="C233" s="1">
        <f>+J233-I233</f>
        <v>21833026.224166684</v>
      </c>
      <c r="D233" s="41">
        <v>0.2</v>
      </c>
      <c r="E233" s="7">
        <f>IF(Actual!C108&gt;0,+C233*D233,0)</f>
        <v>4366605.2448333371</v>
      </c>
      <c r="G233" s="2">
        <v>391.2</v>
      </c>
      <c r="H233" t="s">
        <v>185</v>
      </c>
      <c r="I233" s="1">
        <v>6416183.7599999998</v>
      </c>
      <c r="J233" s="1">
        <v>28249209.984166682</v>
      </c>
    </row>
    <row r="234" spans="1:10" x14ac:dyDescent="0.25">
      <c r="A234" s="2" t="s">
        <v>186</v>
      </c>
      <c r="B234" t="s">
        <v>187</v>
      </c>
      <c r="C234"/>
      <c r="E234" s="7">
        <f>IF(Actual!C109&gt;0,+C234*D234,0)</f>
        <v>0</v>
      </c>
      <c r="G234" s="2"/>
      <c r="I234" s="1"/>
      <c r="J234" s="1"/>
    </row>
    <row r="235" spans="1:10" x14ac:dyDescent="0.25">
      <c r="A235" s="2" t="s">
        <v>188</v>
      </c>
      <c r="B235" t="s">
        <v>7</v>
      </c>
      <c r="C235"/>
      <c r="E235" s="7">
        <f>IF(Actual!C110&gt;0,+C235*D235,0)</f>
        <v>0</v>
      </c>
      <c r="G235" s="2"/>
      <c r="I235" s="1"/>
      <c r="J235" s="1"/>
    </row>
    <row r="236" spans="1:10" x14ac:dyDescent="0.25">
      <c r="A236" s="2">
        <v>392</v>
      </c>
      <c r="B236" t="s">
        <v>190</v>
      </c>
      <c r="C236" s="1">
        <v>42199162.368750006</v>
      </c>
      <c r="D236" s="41">
        <v>6.8600000000000008E-2</v>
      </c>
      <c r="E236" s="7">
        <f>IF(Actual!C111&gt;0,+C236*D236,0)</f>
        <v>0</v>
      </c>
      <c r="G236" s="2"/>
      <c r="I236" s="1"/>
      <c r="J236" s="1"/>
    </row>
    <row r="237" spans="1:10" x14ac:dyDescent="0.25">
      <c r="A237" s="2">
        <v>393</v>
      </c>
      <c r="B237" t="s">
        <v>192</v>
      </c>
      <c r="C237" s="1">
        <v>119406</v>
      </c>
      <c r="D237" s="41">
        <v>0</v>
      </c>
      <c r="E237" s="7">
        <f>IF(Actual!C112&gt;0,+C237*D237,0)</f>
        <v>0</v>
      </c>
      <c r="G237" s="2">
        <v>395</v>
      </c>
      <c r="H237" t="s">
        <v>196</v>
      </c>
      <c r="I237" s="1">
        <v>68016</v>
      </c>
      <c r="J237" s="1">
        <v>68293</v>
      </c>
    </row>
    <row r="238" spans="1:10" x14ac:dyDescent="0.25">
      <c r="A238" s="2">
        <v>394</v>
      </c>
      <c r="B238" t="s">
        <v>194</v>
      </c>
      <c r="C238" s="1">
        <v>12064794.903749993</v>
      </c>
      <c r="D238" s="41">
        <v>0.04</v>
      </c>
      <c r="E238" s="7">
        <f>IF(Actual!C113&gt;0,+C238*D238,0)</f>
        <v>482591.79614999972</v>
      </c>
      <c r="G238" s="2"/>
      <c r="I238" s="1"/>
      <c r="J238" s="1"/>
    </row>
    <row r="239" spans="1:10" x14ac:dyDescent="0.25">
      <c r="A239" s="2">
        <v>395</v>
      </c>
      <c r="B239" t="s">
        <v>196</v>
      </c>
      <c r="C239" s="1">
        <f>+J237-I237</f>
        <v>277</v>
      </c>
      <c r="D239" s="41">
        <v>0.05</v>
      </c>
      <c r="E239" s="7">
        <f>IF(Actual!C114&gt;0,+C239*D239,0)</f>
        <v>0</v>
      </c>
      <c r="G239" s="2"/>
      <c r="I239" s="1"/>
      <c r="J239" s="1"/>
    </row>
    <row r="240" spans="1:10" x14ac:dyDescent="0.25">
      <c r="A240" s="2">
        <v>396</v>
      </c>
      <c r="B240" t="s">
        <v>198</v>
      </c>
      <c r="C240" s="1">
        <v>10242708.760000004</v>
      </c>
      <c r="D240" s="41">
        <v>3.4000000000000002E-2</v>
      </c>
      <c r="E240" s="7">
        <f>IF(Actual!C115&gt;0,+C240*D240,0)</f>
        <v>0</v>
      </c>
      <c r="G240" s="2">
        <v>397.1</v>
      </c>
      <c r="H240" t="s">
        <v>202</v>
      </c>
      <c r="I240" s="1">
        <v>475621.17</v>
      </c>
      <c r="J240" s="1">
        <v>514054.31000000006</v>
      </c>
    </row>
    <row r="241" spans="1:10" x14ac:dyDescent="0.25">
      <c r="A241" s="2">
        <v>397</v>
      </c>
      <c r="B241" t="s">
        <v>200</v>
      </c>
      <c r="C241" s="1">
        <v>88322.23</v>
      </c>
      <c r="D241" s="41">
        <v>6.6699999999999995E-2</v>
      </c>
      <c r="E241" s="7">
        <f>IF(Actual!C116&gt;0,+C241*D241,0)</f>
        <v>5891.0927409999995</v>
      </c>
      <c r="G241" s="2">
        <v>397.2</v>
      </c>
      <c r="H241" t="s">
        <v>204</v>
      </c>
      <c r="I241" s="1">
        <v>1680896</v>
      </c>
      <c r="J241" s="1">
        <v>1690853.6499999997</v>
      </c>
    </row>
    <row r="242" spans="1:10" x14ac:dyDescent="0.25">
      <c r="A242" s="2">
        <v>397.1</v>
      </c>
      <c r="B242" t="s">
        <v>202</v>
      </c>
      <c r="C242" s="1">
        <f>+J240-I240</f>
        <v>38433.140000000072</v>
      </c>
      <c r="D242" s="41">
        <v>0.1</v>
      </c>
      <c r="E242" s="7">
        <f>IF(Actual!C117&gt;0,+C242*D242,0)</f>
        <v>3843.3140000000076</v>
      </c>
      <c r="G242" s="2">
        <v>397.3</v>
      </c>
      <c r="H242" t="s">
        <v>206</v>
      </c>
      <c r="I242" s="1">
        <v>2807778.23</v>
      </c>
      <c r="J242" s="1">
        <v>4611216.1199999982</v>
      </c>
    </row>
    <row r="243" spans="1:10" x14ac:dyDescent="0.25">
      <c r="A243" s="2">
        <v>397.2</v>
      </c>
      <c r="B243" t="s">
        <v>204</v>
      </c>
      <c r="C243" s="1">
        <f>+J241-I241</f>
        <v>9957.649999999674</v>
      </c>
      <c r="D243" s="41">
        <v>6.6699999999999995E-2</v>
      </c>
      <c r="E243" s="7">
        <f>IF(Actual!C118&gt;0,+C243*D243,0)</f>
        <v>0</v>
      </c>
      <c r="G243" s="2">
        <v>397.4</v>
      </c>
      <c r="H243" t="s">
        <v>208</v>
      </c>
      <c r="I243" s="1">
        <v>497289.79</v>
      </c>
      <c r="J243" s="1">
        <v>2852409.6058333335</v>
      </c>
    </row>
    <row r="244" spans="1:10" x14ac:dyDescent="0.25">
      <c r="A244" s="2">
        <v>397.3</v>
      </c>
      <c r="B244" t="s">
        <v>206</v>
      </c>
      <c r="C244" s="1">
        <f>+J242-I242</f>
        <v>1803437.8899999983</v>
      </c>
      <c r="D244" s="41">
        <v>6.6699999999999995E-2</v>
      </c>
      <c r="E244" s="7">
        <f>IF(Actual!C119&gt;0,+C244*D244,0)</f>
        <v>120289.30726299988</v>
      </c>
      <c r="G244" s="2"/>
      <c r="I244" s="1"/>
      <c r="J244" s="1"/>
    </row>
    <row r="245" spans="1:10" x14ac:dyDescent="0.25">
      <c r="A245" s="2">
        <v>397.4</v>
      </c>
      <c r="B245" t="s">
        <v>208</v>
      </c>
      <c r="C245" s="1">
        <f>+J243-I243</f>
        <v>2355119.8158333334</v>
      </c>
      <c r="D245" s="41">
        <v>6.6699999999999995E-2</v>
      </c>
      <c r="E245" s="7">
        <f>IF(Actual!C120&gt;0,+C245*D245,0)</f>
        <v>157086.49171608331</v>
      </c>
      <c r="G245" s="2"/>
      <c r="I245" s="1"/>
      <c r="J245" s="1"/>
    </row>
    <row r="246" spans="1:10" x14ac:dyDescent="0.25">
      <c r="A246" s="2">
        <v>397.5</v>
      </c>
      <c r="B246" t="s">
        <v>210</v>
      </c>
      <c r="C246" s="1">
        <v>490766.50000000006</v>
      </c>
      <c r="D246" s="41">
        <v>0.1</v>
      </c>
      <c r="E246" s="7">
        <f>IF(Actual!C121&gt;0,+C246*D246,0)</f>
        <v>49076.650000000009</v>
      </c>
      <c r="G246" s="2">
        <v>398.1</v>
      </c>
      <c r="H246" t="s">
        <v>214</v>
      </c>
      <c r="I246" s="1">
        <v>78890</v>
      </c>
      <c r="J246" s="1">
        <v>83249.310000000012</v>
      </c>
    </row>
    <row r="247" spans="1:10" x14ac:dyDescent="0.25">
      <c r="A247" s="2">
        <v>398</v>
      </c>
      <c r="B247" t="s">
        <v>212</v>
      </c>
      <c r="C247" s="1">
        <v>0</v>
      </c>
      <c r="D247" s="41">
        <v>0</v>
      </c>
      <c r="E247" s="7">
        <f>IF(Actual!C122&gt;0,+C247*D247,0)</f>
        <v>0</v>
      </c>
      <c r="I247" s="12"/>
      <c r="J247" s="1"/>
    </row>
    <row r="248" spans="1:10" x14ac:dyDescent="0.25">
      <c r="A248" s="2">
        <v>398.1</v>
      </c>
      <c r="B248" t="s">
        <v>214</v>
      </c>
      <c r="C248" s="1">
        <f>+J246-I246</f>
        <v>4359.3100000000122</v>
      </c>
      <c r="D248" s="41">
        <v>6.6699999999999995E-2</v>
      </c>
      <c r="E248" s="7">
        <f>IF(Actual!C123&gt;0,+C248*D248,0)</f>
        <v>0</v>
      </c>
      <c r="I248" s="1">
        <v>15729398.549999999</v>
      </c>
      <c r="J248" s="1"/>
    </row>
    <row r="249" spans="1:10" x14ac:dyDescent="0.25">
      <c r="A249" s="2">
        <v>398.2</v>
      </c>
      <c r="B249" t="s">
        <v>216</v>
      </c>
      <c r="C249" s="1">
        <v>12812.44</v>
      </c>
      <c r="D249" s="41">
        <v>6.6699999999999995E-2</v>
      </c>
      <c r="E249" s="7">
        <f>IF(Actual!C124&gt;0,+C249*D249,0)</f>
        <v>854.58974799999999</v>
      </c>
    </row>
    <row r="250" spans="1:10" x14ac:dyDescent="0.25">
      <c r="A250" s="2">
        <v>398.3</v>
      </c>
      <c r="B250" t="s">
        <v>218</v>
      </c>
      <c r="C250" s="1">
        <v>14873</v>
      </c>
      <c r="D250" s="41">
        <v>0</v>
      </c>
      <c r="E250" s="7">
        <f>IF(Actual!C125&gt;0,+C250*D250,0)</f>
        <v>0</v>
      </c>
    </row>
    <row r="251" spans="1:10" x14ac:dyDescent="0.25">
      <c r="A251" s="2">
        <v>398.4</v>
      </c>
      <c r="B251" t="s">
        <v>220</v>
      </c>
      <c r="C251" s="1">
        <v>5393</v>
      </c>
      <c r="D251" s="41">
        <v>0</v>
      </c>
      <c r="E251" s="7">
        <f>IF(Actual!C126&gt;0,+C251*D251,0)</f>
        <v>0</v>
      </c>
    </row>
    <row r="252" spans="1:10" x14ac:dyDescent="0.25">
      <c r="A252" s="2">
        <v>398.5</v>
      </c>
      <c r="B252" t="s">
        <v>222</v>
      </c>
      <c r="C252" s="12">
        <v>66739</v>
      </c>
      <c r="D252">
        <v>0</v>
      </c>
      <c r="E252" s="36">
        <f>IF(Actual!C127&gt;0,+C252*D252,0)</f>
        <v>0</v>
      </c>
    </row>
    <row r="253" spans="1:10" x14ac:dyDescent="0.25">
      <c r="B253" t="s">
        <v>280</v>
      </c>
      <c r="C253" s="1">
        <f>SUM(C132:C252)</f>
        <v>2687025653.9691682</v>
      </c>
      <c r="E253" s="7">
        <f>SUM(E132:E252)</f>
        <v>73271412.105521634</v>
      </c>
    </row>
    <row r="254" spans="1:10" x14ac:dyDescent="0.25">
      <c r="E254" s="7"/>
    </row>
    <row r="255" spans="1:10" x14ac:dyDescent="0.25">
      <c r="A255" s="2" t="s">
        <v>231</v>
      </c>
      <c r="E255" s="7"/>
    </row>
    <row r="256" spans="1:10" x14ac:dyDescent="0.25">
      <c r="E256" s="7"/>
    </row>
    <row r="257" spans="1:5" x14ac:dyDescent="0.25">
      <c r="A257" s="2">
        <v>301</v>
      </c>
      <c r="B257" t="s">
        <v>1</v>
      </c>
      <c r="C257" s="1">
        <v>322</v>
      </c>
      <c r="D257" s="41">
        <v>0</v>
      </c>
      <c r="E257" s="7">
        <f>IF(Actual!C7&gt;0,+C257*D257,0)</f>
        <v>0</v>
      </c>
    </row>
    <row r="258" spans="1:5" x14ac:dyDescent="0.25">
      <c r="A258" s="2">
        <v>302</v>
      </c>
      <c r="B258" t="s">
        <v>3</v>
      </c>
      <c r="C258" s="1">
        <v>125</v>
      </c>
      <c r="D258" s="41">
        <v>0</v>
      </c>
      <c r="E258" s="7">
        <f>IF(Actual!C8&gt;0,+C258*D258,0)</f>
        <v>0</v>
      </c>
    </row>
    <row r="259" spans="1:5" x14ac:dyDescent="0.25">
      <c r="A259" s="2">
        <v>303.10000000000002</v>
      </c>
      <c r="B259" t="s">
        <v>5</v>
      </c>
      <c r="C259" s="1">
        <v>0</v>
      </c>
      <c r="D259" s="41">
        <v>6.7799999999999999E-2</v>
      </c>
      <c r="E259" s="7">
        <f>IF(Actual!C9&gt;0,+C259*D259,0)</f>
        <v>0</v>
      </c>
    </row>
    <row r="260" spans="1:5" x14ac:dyDescent="0.25">
      <c r="A260" s="2">
        <v>303.2</v>
      </c>
      <c r="B260" t="s">
        <v>7</v>
      </c>
      <c r="C260" s="1">
        <v>1859863</v>
      </c>
      <c r="D260" s="41">
        <v>1E-4</v>
      </c>
      <c r="E260" s="7">
        <f>IF(Actual!C10&gt;0,+C260*D260,0)</f>
        <v>0</v>
      </c>
    </row>
    <row r="261" spans="1:5" x14ac:dyDescent="0.25">
      <c r="A261" s="2">
        <v>303.3</v>
      </c>
      <c r="B261" t="s">
        <v>9</v>
      </c>
      <c r="C261" s="1">
        <v>0</v>
      </c>
      <c r="D261" s="41">
        <v>0</v>
      </c>
      <c r="E261" s="7">
        <f>IF(Actual!C11&gt;0,+C261*D261,0)</f>
        <v>0</v>
      </c>
    </row>
    <row r="262" spans="1:5" x14ac:dyDescent="0.25">
      <c r="A262" s="2">
        <v>303.39999999999998</v>
      </c>
      <c r="B262" t="s">
        <v>11</v>
      </c>
      <c r="C262" s="1">
        <v>0</v>
      </c>
      <c r="D262" s="41">
        <v>0.1096</v>
      </c>
      <c r="E262" s="7">
        <f>IF(Actual!C12&gt;0,+C262*D262,0)</f>
        <v>0</v>
      </c>
    </row>
    <row r="263" spans="1:5" x14ac:dyDescent="0.25">
      <c r="A263" s="2">
        <v>303.5</v>
      </c>
      <c r="B263" t="s">
        <v>13</v>
      </c>
      <c r="C263" s="1">
        <v>0</v>
      </c>
      <c r="D263" s="41">
        <v>0</v>
      </c>
      <c r="E263" s="7">
        <f>IF(Actual!C13&gt;0,+C263*D263,0)</f>
        <v>0</v>
      </c>
    </row>
    <row r="264" spans="1:5" x14ac:dyDescent="0.25">
      <c r="A264" s="2">
        <v>304.10000000000002</v>
      </c>
      <c r="B264" t="s">
        <v>15</v>
      </c>
      <c r="C264" s="1">
        <v>0</v>
      </c>
      <c r="D264" s="41">
        <v>0</v>
      </c>
      <c r="E264" s="7">
        <f>IF(Actual!C14&gt;0,+C264*D264,0)</f>
        <v>0</v>
      </c>
    </row>
    <row r="265" spans="1:5" x14ac:dyDescent="0.25">
      <c r="A265" s="2">
        <v>305.2</v>
      </c>
      <c r="B265" t="s">
        <v>17</v>
      </c>
      <c r="C265" s="1">
        <v>0</v>
      </c>
      <c r="D265" s="41">
        <v>0</v>
      </c>
      <c r="E265" s="7">
        <f>IF(Actual!C15&gt;0,+C265*D265,0)</f>
        <v>0</v>
      </c>
    </row>
    <row r="266" spans="1:5" x14ac:dyDescent="0.25">
      <c r="A266" s="2">
        <v>305.5</v>
      </c>
      <c r="B266" t="s">
        <v>19</v>
      </c>
      <c r="C266" s="1">
        <v>0</v>
      </c>
      <c r="D266" s="41">
        <v>0</v>
      </c>
      <c r="E266" s="7">
        <f>IF(Actual!C16&gt;0,+C266*D266,0)</f>
        <v>0</v>
      </c>
    </row>
    <row r="267" spans="1:5" x14ac:dyDescent="0.25">
      <c r="A267" s="2">
        <v>312.3</v>
      </c>
      <c r="B267" t="s">
        <v>21</v>
      </c>
      <c r="C267" s="1">
        <v>0</v>
      </c>
      <c r="D267" s="41">
        <v>0</v>
      </c>
      <c r="E267" s="7">
        <f>IF(Actual!C17&gt;0,+C267*D267,0)</f>
        <v>0</v>
      </c>
    </row>
    <row r="268" spans="1:5" x14ac:dyDescent="0.25">
      <c r="A268" s="2">
        <v>318.3</v>
      </c>
      <c r="B268" t="s">
        <v>23</v>
      </c>
      <c r="C268" s="1">
        <v>0</v>
      </c>
      <c r="D268" s="41">
        <v>0</v>
      </c>
      <c r="E268" s="7">
        <f>IF(Actual!C18&gt;0,+C268*D268,0)</f>
        <v>0</v>
      </c>
    </row>
    <row r="269" spans="1:5" x14ac:dyDescent="0.25">
      <c r="A269" s="2">
        <v>318.5</v>
      </c>
      <c r="B269" t="s">
        <v>25</v>
      </c>
      <c r="C269" s="1">
        <v>0</v>
      </c>
      <c r="D269" s="41">
        <v>0</v>
      </c>
      <c r="E269" s="7">
        <f>IF(Actual!C19&gt;0,+C269*D269,0)</f>
        <v>0</v>
      </c>
    </row>
    <row r="270" spans="1:5" x14ac:dyDescent="0.25">
      <c r="A270" s="2">
        <v>325</v>
      </c>
      <c r="B270" t="s">
        <v>27</v>
      </c>
      <c r="C270" s="1">
        <v>0</v>
      </c>
      <c r="D270" s="41">
        <v>0</v>
      </c>
      <c r="E270" s="7">
        <f>IF(Actual!C20&gt;0,+C270*D270,0)</f>
        <v>0</v>
      </c>
    </row>
    <row r="271" spans="1:5" x14ac:dyDescent="0.25">
      <c r="A271" s="2">
        <v>327</v>
      </c>
      <c r="B271" t="s">
        <v>29</v>
      </c>
      <c r="C271" s="1">
        <v>0</v>
      </c>
      <c r="D271" s="41">
        <v>0</v>
      </c>
      <c r="E271" s="7">
        <f>IF(Actual!C21&gt;0,+C271*D271,0)</f>
        <v>0</v>
      </c>
    </row>
    <row r="272" spans="1:5" x14ac:dyDescent="0.25">
      <c r="A272" s="2">
        <v>328</v>
      </c>
      <c r="B272" t="s">
        <v>27</v>
      </c>
      <c r="C272" s="1">
        <v>0</v>
      </c>
      <c r="D272" s="41">
        <v>0</v>
      </c>
      <c r="E272" s="7">
        <f>IF(Actual!C22&gt;0,+C272*D272,0)</f>
        <v>0</v>
      </c>
    </row>
    <row r="273" spans="1:5" x14ac:dyDescent="0.25">
      <c r="A273" s="2">
        <v>331</v>
      </c>
      <c r="B273" t="s">
        <v>29</v>
      </c>
      <c r="C273" s="1">
        <v>0</v>
      </c>
      <c r="D273" s="41">
        <v>0</v>
      </c>
      <c r="E273" s="7">
        <f>IF(Actual!C23&gt;0,+C273*D273,0)</f>
        <v>0</v>
      </c>
    </row>
    <row r="274" spans="1:5" x14ac:dyDescent="0.25">
      <c r="A274" s="2">
        <v>332</v>
      </c>
      <c r="B274" t="s">
        <v>29</v>
      </c>
      <c r="C274" s="1">
        <v>0</v>
      </c>
      <c r="D274" s="41">
        <v>0</v>
      </c>
      <c r="E274" s="7">
        <f>IF(Actual!C24&gt;0,+C274*D274,0)</f>
        <v>0</v>
      </c>
    </row>
    <row r="275" spans="1:5" x14ac:dyDescent="0.25">
      <c r="A275" s="2">
        <v>333</v>
      </c>
      <c r="B275" t="s">
        <v>29</v>
      </c>
      <c r="C275" s="1">
        <v>0</v>
      </c>
      <c r="D275" s="41">
        <v>0</v>
      </c>
      <c r="E275" s="7">
        <f>IF(Actual!C25&gt;0,+C275*D275,0)</f>
        <v>0</v>
      </c>
    </row>
    <row r="276" spans="1:5" x14ac:dyDescent="0.25">
      <c r="A276" s="2">
        <v>334</v>
      </c>
      <c r="B276" t="s">
        <v>29</v>
      </c>
      <c r="C276" s="1">
        <v>0</v>
      </c>
      <c r="D276" s="41">
        <v>0</v>
      </c>
      <c r="E276" s="7">
        <f>IF(Actual!C26&gt;0,+C276*D276,0)</f>
        <v>0</v>
      </c>
    </row>
    <row r="277" spans="1:5" x14ac:dyDescent="0.25">
      <c r="A277" s="2">
        <v>305.11</v>
      </c>
      <c r="B277" t="s">
        <v>36</v>
      </c>
      <c r="C277" s="1">
        <v>0</v>
      </c>
      <c r="D277" s="41">
        <v>0</v>
      </c>
      <c r="E277" s="7">
        <f>IF(Actual!C27&gt;0,+C277*D277,0)</f>
        <v>0</v>
      </c>
    </row>
    <row r="278" spans="1:5" x14ac:dyDescent="0.25">
      <c r="A278" s="2">
        <v>305.17</v>
      </c>
      <c r="B278" t="s">
        <v>38</v>
      </c>
      <c r="C278" s="1">
        <v>0</v>
      </c>
      <c r="D278" s="41">
        <v>0</v>
      </c>
      <c r="E278" s="7">
        <f>IF(Actual!C28&gt;0,+C278*D278,0)</f>
        <v>0</v>
      </c>
    </row>
    <row r="279" spans="1:5" x14ac:dyDescent="0.25">
      <c r="A279" s="2">
        <v>311</v>
      </c>
      <c r="B279" t="s">
        <v>40</v>
      </c>
      <c r="C279" s="1">
        <v>0</v>
      </c>
      <c r="D279" s="41">
        <v>0</v>
      </c>
      <c r="E279" s="7">
        <f>IF(Actual!C29&gt;0,+C279*D279,0)</f>
        <v>0</v>
      </c>
    </row>
    <row r="280" spans="1:5" x14ac:dyDescent="0.25">
      <c r="A280" s="2">
        <v>311.39999999999998</v>
      </c>
      <c r="B280" t="s">
        <v>42</v>
      </c>
      <c r="C280" s="1">
        <v>0</v>
      </c>
      <c r="D280" s="41">
        <v>0</v>
      </c>
      <c r="E280" s="7">
        <f>IF(Actual!C30&gt;0,+C280*D280,0)</f>
        <v>0</v>
      </c>
    </row>
    <row r="281" spans="1:5" x14ac:dyDescent="0.25">
      <c r="A281" s="2">
        <v>311.7</v>
      </c>
      <c r="B281" t="s">
        <v>44</v>
      </c>
      <c r="C281" s="1">
        <v>0</v>
      </c>
      <c r="D281" s="41">
        <v>0</v>
      </c>
      <c r="E281" s="7">
        <f>IF(Actual!C31&gt;0,+C281*D281,0)</f>
        <v>0</v>
      </c>
    </row>
    <row r="282" spans="1:5" x14ac:dyDescent="0.25">
      <c r="A282" s="2">
        <v>311.8</v>
      </c>
      <c r="B282" t="s">
        <v>46</v>
      </c>
      <c r="C282" s="1">
        <v>0</v>
      </c>
      <c r="D282" s="41">
        <v>0</v>
      </c>
      <c r="E282" s="7">
        <f>IF(Actual!C32&gt;0,+C282*D282,0)</f>
        <v>0</v>
      </c>
    </row>
    <row r="283" spans="1:5" x14ac:dyDescent="0.25">
      <c r="A283" s="2">
        <v>319</v>
      </c>
      <c r="B283" t="s">
        <v>48</v>
      </c>
      <c r="C283" s="1">
        <v>0</v>
      </c>
      <c r="D283" s="41">
        <v>0</v>
      </c>
      <c r="E283" s="7">
        <f>IF(Actual!C33&gt;0,+C283*D283,0)</f>
        <v>0</v>
      </c>
    </row>
    <row r="284" spans="1:5" x14ac:dyDescent="0.25">
      <c r="A284" s="2">
        <v>350.1</v>
      </c>
      <c r="B284" t="s">
        <v>15</v>
      </c>
      <c r="C284" s="1">
        <v>0</v>
      </c>
      <c r="D284" s="41">
        <v>0</v>
      </c>
      <c r="E284" s="7">
        <f>IF(Actual!C34&gt;0,+C284*D284,0)</f>
        <v>0</v>
      </c>
    </row>
    <row r="285" spans="1:5" x14ac:dyDescent="0.25">
      <c r="A285" s="2">
        <v>350.2</v>
      </c>
      <c r="B285" t="s">
        <v>51</v>
      </c>
      <c r="C285" s="1">
        <v>0</v>
      </c>
      <c r="D285" s="41">
        <v>1.43E-2</v>
      </c>
      <c r="E285" s="7">
        <f>IF(Actual!C35&gt;0,+C285*D285,0)</f>
        <v>0</v>
      </c>
    </row>
    <row r="286" spans="1:5" x14ac:dyDescent="0.25">
      <c r="A286" s="2">
        <v>351</v>
      </c>
      <c r="B286" t="s">
        <v>53</v>
      </c>
      <c r="C286" s="1">
        <v>0</v>
      </c>
      <c r="D286" s="41">
        <v>1.4999999999999999E-2</v>
      </c>
      <c r="E286" s="7">
        <f>IF(Actual!C36&gt;0,+C286*D286,0)</f>
        <v>0</v>
      </c>
    </row>
    <row r="287" spans="1:5" x14ac:dyDescent="0.25">
      <c r="A287" s="2">
        <v>352</v>
      </c>
      <c r="B287" t="s">
        <v>55</v>
      </c>
      <c r="C287" s="1">
        <v>0</v>
      </c>
      <c r="D287" s="41">
        <v>1.4999999999999999E-2</v>
      </c>
      <c r="E287" s="7">
        <f>IF(Actual!C37&gt;0,+C287*D287,0)</f>
        <v>0</v>
      </c>
    </row>
    <row r="288" spans="1:5" x14ac:dyDescent="0.25">
      <c r="A288" s="2">
        <v>352.1</v>
      </c>
      <c r="B288" t="s">
        <v>57</v>
      </c>
      <c r="C288" s="1">
        <v>0</v>
      </c>
      <c r="D288" s="41">
        <v>1.67E-2</v>
      </c>
      <c r="E288" s="7">
        <f>IF(Actual!C38&gt;0,+C288*D288,0)</f>
        <v>0</v>
      </c>
    </row>
    <row r="289" spans="1:5" x14ac:dyDescent="0.25">
      <c r="A289" s="2">
        <v>352.2</v>
      </c>
      <c r="B289" t="s">
        <v>59</v>
      </c>
      <c r="C289" s="1">
        <v>0</v>
      </c>
      <c r="D289" s="41">
        <v>1.7299999999999999E-2</v>
      </c>
      <c r="E289" s="7">
        <f>IF(Actual!C39&gt;0,+C289*D289,0)</f>
        <v>0</v>
      </c>
    </row>
    <row r="290" spans="1:5" x14ac:dyDescent="0.25">
      <c r="A290" s="2">
        <v>352.3</v>
      </c>
      <c r="B290" t="s">
        <v>61</v>
      </c>
      <c r="C290" s="1">
        <v>0</v>
      </c>
      <c r="D290" s="41">
        <v>1.5700000000000002E-2</v>
      </c>
      <c r="E290" s="7">
        <f>IF(Actual!C40&gt;0,+C290*D290,0)</f>
        <v>0</v>
      </c>
    </row>
    <row r="291" spans="1:5" x14ac:dyDescent="0.25">
      <c r="A291" s="2">
        <v>353</v>
      </c>
      <c r="B291" t="s">
        <v>63</v>
      </c>
      <c r="C291" s="1">
        <v>0</v>
      </c>
      <c r="D291" s="41">
        <v>2.06E-2</v>
      </c>
      <c r="E291" s="7">
        <f>IF(Actual!C41&gt;0,+C291*D291,0)</f>
        <v>0</v>
      </c>
    </row>
    <row r="292" spans="1:5" x14ac:dyDescent="0.25">
      <c r="A292" s="2">
        <v>354</v>
      </c>
      <c r="B292" t="s">
        <v>65</v>
      </c>
      <c r="C292" s="1">
        <v>0</v>
      </c>
      <c r="D292" s="41">
        <v>2.1499999999999998E-2</v>
      </c>
      <c r="E292" s="7">
        <f>IF(Actual!C42&gt;0,+C292*D292,0)</f>
        <v>0</v>
      </c>
    </row>
    <row r="293" spans="1:5" x14ac:dyDescent="0.25">
      <c r="A293" s="2">
        <v>354.1</v>
      </c>
      <c r="B293" t="s">
        <v>67</v>
      </c>
      <c r="C293" s="1">
        <v>0</v>
      </c>
      <c r="D293" s="41">
        <v>1.5100000000000001E-2</v>
      </c>
      <c r="E293" s="7">
        <f>IF(Actual!C43&gt;0,+C293*D293,0)</f>
        <v>0</v>
      </c>
    </row>
    <row r="294" spans="1:5" x14ac:dyDescent="0.25">
      <c r="A294" s="2">
        <v>354.2</v>
      </c>
      <c r="B294" t="s">
        <v>69</v>
      </c>
      <c r="C294" s="1">
        <v>0</v>
      </c>
      <c r="D294" s="41">
        <v>1.4800000000000001E-2</v>
      </c>
      <c r="E294" s="7">
        <f>IF(Actual!C44&gt;0,+C294*D294,0)</f>
        <v>0</v>
      </c>
    </row>
    <row r="295" spans="1:5" x14ac:dyDescent="0.25">
      <c r="A295" s="2">
        <v>354.3</v>
      </c>
      <c r="B295" t="s">
        <v>71</v>
      </c>
      <c r="C295" s="1">
        <v>0</v>
      </c>
      <c r="D295" s="41">
        <v>1.8600000000000002E-2</v>
      </c>
      <c r="E295" s="7">
        <f>IF(Actual!C45&gt;0,+C295*D295,0)</f>
        <v>0</v>
      </c>
    </row>
    <row r="296" spans="1:5" x14ac:dyDescent="0.25">
      <c r="A296" s="2">
        <v>354.4</v>
      </c>
      <c r="B296" t="s">
        <v>73</v>
      </c>
      <c r="C296" s="1">
        <v>0</v>
      </c>
      <c r="D296" s="41">
        <v>1.9299999999999998E-2</v>
      </c>
      <c r="E296" s="7">
        <f>IF(Actual!C46&gt;0,+C296*D296,0)</f>
        <v>0</v>
      </c>
    </row>
    <row r="297" spans="1:5" x14ac:dyDescent="0.25">
      <c r="A297" s="2">
        <v>354.6</v>
      </c>
      <c r="B297" t="s">
        <v>75</v>
      </c>
      <c r="C297" s="1">
        <v>0</v>
      </c>
      <c r="D297" s="41">
        <v>2.1899999999999999E-2</v>
      </c>
      <c r="E297" s="7">
        <f>IF(Actual!C47&gt;0,+C297*D297,0)</f>
        <v>0</v>
      </c>
    </row>
    <row r="298" spans="1:5" x14ac:dyDescent="0.25">
      <c r="A298" s="2">
        <v>355</v>
      </c>
      <c r="B298" t="s">
        <v>77</v>
      </c>
      <c r="C298" s="1">
        <v>0</v>
      </c>
      <c r="D298" s="41">
        <v>2.2700000000000001E-2</v>
      </c>
      <c r="E298" s="7">
        <f>IF(Actual!C48&gt;0,+C298*D298,0)</f>
        <v>0</v>
      </c>
    </row>
    <row r="299" spans="1:5" x14ac:dyDescent="0.25">
      <c r="A299" s="2">
        <v>356</v>
      </c>
      <c r="B299" t="s">
        <v>79</v>
      </c>
      <c r="C299" s="1">
        <v>0</v>
      </c>
      <c r="D299" s="41">
        <v>1.37E-2</v>
      </c>
      <c r="E299" s="7">
        <f>IF(Actual!C49&gt;0,+C299*D299,0)</f>
        <v>0</v>
      </c>
    </row>
    <row r="300" spans="1:5" x14ac:dyDescent="0.25">
      <c r="A300" s="2">
        <v>357</v>
      </c>
      <c r="B300" t="s">
        <v>81</v>
      </c>
      <c r="C300" s="1">
        <v>0</v>
      </c>
      <c r="D300" s="41">
        <v>2.1700000000000001E-2</v>
      </c>
      <c r="E300" s="7">
        <f>IF(Actual!C50&gt;0,+C300*D300,0)</f>
        <v>0</v>
      </c>
    </row>
    <row r="301" spans="1:5" x14ac:dyDescent="0.25">
      <c r="A301" s="2">
        <v>360.11</v>
      </c>
      <c r="B301" t="s">
        <v>83</v>
      </c>
      <c r="C301" s="1">
        <v>0</v>
      </c>
      <c r="D301" s="41">
        <v>0</v>
      </c>
      <c r="E301" s="7">
        <f>IF(Actual!C51&gt;0,+C301*D301,0)</f>
        <v>0</v>
      </c>
    </row>
    <row r="302" spans="1:5" x14ac:dyDescent="0.25">
      <c r="A302" s="2">
        <v>360.12</v>
      </c>
      <c r="B302" t="s">
        <v>85</v>
      </c>
      <c r="C302" s="1">
        <v>0</v>
      </c>
      <c r="D302" s="41">
        <v>0</v>
      </c>
      <c r="E302" s="7">
        <f>IF(Actual!C52&gt;0,+C302*D302,0)</f>
        <v>0</v>
      </c>
    </row>
    <row r="303" spans="1:5" x14ac:dyDescent="0.25">
      <c r="A303" s="2">
        <v>360.2</v>
      </c>
      <c r="B303" t="s">
        <v>87</v>
      </c>
      <c r="C303" s="1">
        <v>0</v>
      </c>
      <c r="D303" s="41">
        <v>0</v>
      </c>
      <c r="E303" s="7">
        <f>IF(Actual!C53&gt;0,+C303*D303,0)</f>
        <v>0</v>
      </c>
    </row>
    <row r="304" spans="1:5" x14ac:dyDescent="0.25">
      <c r="A304" s="2">
        <v>361.11</v>
      </c>
      <c r="B304" t="s">
        <v>89</v>
      </c>
      <c r="C304" s="1">
        <v>0</v>
      </c>
      <c r="D304" s="41">
        <v>3.7900000000000003E-2</v>
      </c>
      <c r="E304" s="7">
        <f>IF(Actual!C54&gt;0,+C304*D304,0)</f>
        <v>0</v>
      </c>
    </row>
    <row r="305" spans="1:5" x14ac:dyDescent="0.25">
      <c r="A305" s="2">
        <v>361.12</v>
      </c>
      <c r="B305" t="s">
        <v>89</v>
      </c>
      <c r="C305" s="1">
        <v>0</v>
      </c>
      <c r="D305" s="41">
        <v>4.3299999999999998E-2</v>
      </c>
      <c r="E305" s="7">
        <f>IF(Actual!C55&gt;0,+C305*D305,0)</f>
        <v>0</v>
      </c>
    </row>
    <row r="306" spans="1:5" x14ac:dyDescent="0.25">
      <c r="A306" s="2">
        <v>361.2</v>
      </c>
      <c r="B306" t="s">
        <v>92</v>
      </c>
      <c r="C306" s="1">
        <v>0</v>
      </c>
      <c r="D306" s="41">
        <v>1.77E-2</v>
      </c>
      <c r="E306" s="7">
        <f>IF(Actual!C56&gt;0,+C306*D306,0)</f>
        <v>0</v>
      </c>
    </row>
    <row r="307" spans="1:5" x14ac:dyDescent="0.25">
      <c r="A307" s="2">
        <v>362.11</v>
      </c>
      <c r="B307" t="s">
        <v>94</v>
      </c>
      <c r="C307" s="1">
        <v>0</v>
      </c>
      <c r="D307" s="41">
        <v>2.58E-2</v>
      </c>
      <c r="E307" s="7">
        <f>IF(Actual!C57&gt;0,+C307*D307,0)</f>
        <v>0</v>
      </c>
    </row>
    <row r="308" spans="1:5" x14ac:dyDescent="0.25">
      <c r="A308" s="2">
        <v>362.12</v>
      </c>
      <c r="B308" t="s">
        <v>96</v>
      </c>
      <c r="C308" s="1">
        <v>0</v>
      </c>
      <c r="D308" s="41">
        <v>2.4300000000000002E-2</v>
      </c>
      <c r="E308" s="7">
        <f>IF(Actual!C58&gt;0,+C308*D308,0)</f>
        <v>0</v>
      </c>
    </row>
    <row r="309" spans="1:5" x14ac:dyDescent="0.25">
      <c r="A309" s="2">
        <v>362.2</v>
      </c>
      <c r="B309" t="s">
        <v>98</v>
      </c>
      <c r="C309" s="1">
        <v>0</v>
      </c>
      <c r="D309" s="41">
        <v>0.01</v>
      </c>
      <c r="E309" s="7">
        <f>IF(Actual!C59&gt;0,+C309*D309,0)</f>
        <v>0</v>
      </c>
    </row>
    <row r="310" spans="1:5" x14ac:dyDescent="0.25">
      <c r="A310" s="2">
        <v>363.11</v>
      </c>
      <c r="B310" t="s">
        <v>100</v>
      </c>
      <c r="C310" s="1">
        <v>0</v>
      </c>
      <c r="D310" s="41">
        <v>1.3100000000000001E-2</v>
      </c>
      <c r="E310" s="7">
        <f>IF(Actual!C60&gt;0,+C310*D310,0)</f>
        <v>0</v>
      </c>
    </row>
    <row r="311" spans="1:5" x14ac:dyDescent="0.25">
      <c r="A311" s="2">
        <v>363.12</v>
      </c>
      <c r="B311" t="s">
        <v>102</v>
      </c>
      <c r="C311" s="1">
        <v>0</v>
      </c>
      <c r="D311" s="41">
        <v>6.7000000000000002E-3</v>
      </c>
      <c r="E311" s="7">
        <f>IF(Actual!C61&gt;0,+C311*D311,0)</f>
        <v>0</v>
      </c>
    </row>
    <row r="312" spans="1:5" x14ac:dyDescent="0.25">
      <c r="A312" s="2">
        <v>363.21</v>
      </c>
      <c r="B312" t="s">
        <v>104</v>
      </c>
      <c r="C312" s="1">
        <v>0</v>
      </c>
      <c r="D312" s="41">
        <v>4.6999999999999993E-3</v>
      </c>
      <c r="E312" s="7">
        <f>IF(Actual!C62&gt;0,+C312*D312,0)</f>
        <v>0</v>
      </c>
    </row>
    <row r="313" spans="1:5" x14ac:dyDescent="0.25">
      <c r="A313" s="2">
        <v>363.22</v>
      </c>
      <c r="B313" t="s">
        <v>106</v>
      </c>
      <c r="C313" s="1">
        <v>0</v>
      </c>
      <c r="D313" s="41">
        <v>3.0899999999999997E-2</v>
      </c>
      <c r="E313" s="7">
        <f>IF(Actual!C63&gt;0,+C313*D313,0)</f>
        <v>0</v>
      </c>
    </row>
    <row r="314" spans="1:5" x14ac:dyDescent="0.25">
      <c r="A314" s="2">
        <v>363.31</v>
      </c>
      <c r="B314" t="s">
        <v>108</v>
      </c>
      <c r="C314" s="1">
        <v>0</v>
      </c>
      <c r="D314" s="41">
        <v>0</v>
      </c>
      <c r="E314" s="7">
        <f>IF(Actual!C64&gt;0,+C314*D314,0)</f>
        <v>0</v>
      </c>
    </row>
    <row r="315" spans="1:5" x14ac:dyDescent="0.25">
      <c r="A315" s="2">
        <v>363.32</v>
      </c>
      <c r="B315" t="s">
        <v>110</v>
      </c>
      <c r="C315" s="1">
        <v>0</v>
      </c>
      <c r="D315" s="41">
        <v>7.5800000000000006E-2</v>
      </c>
      <c r="E315" s="7">
        <f>IF(Actual!C65&gt;0,+C315*D315,0)</f>
        <v>0</v>
      </c>
    </row>
    <row r="316" spans="1:5" x14ac:dyDescent="0.25">
      <c r="A316" s="2">
        <v>363.41</v>
      </c>
      <c r="B316" t="s">
        <v>112</v>
      </c>
      <c r="C316" s="1">
        <v>0</v>
      </c>
      <c r="D316" s="41">
        <v>3.9900000000000005E-2</v>
      </c>
      <c r="E316" s="7">
        <f>IF(Actual!C66&gt;0,+C316*D316,0)</f>
        <v>0</v>
      </c>
    </row>
    <row r="317" spans="1:5" x14ac:dyDescent="0.25">
      <c r="A317" s="2">
        <v>363.42</v>
      </c>
      <c r="B317" t="s">
        <v>112</v>
      </c>
      <c r="C317" s="1">
        <v>0</v>
      </c>
      <c r="D317" s="41">
        <v>1.2999999999999999E-3</v>
      </c>
      <c r="E317" s="7">
        <f>IF(Actual!C67&gt;0,+C317*D317,0)</f>
        <v>0</v>
      </c>
    </row>
    <row r="318" spans="1:5" x14ac:dyDescent="0.25">
      <c r="A318" s="2">
        <v>363.5</v>
      </c>
      <c r="B318" t="s">
        <v>115</v>
      </c>
      <c r="C318" s="1">
        <v>0</v>
      </c>
      <c r="D318" s="41">
        <v>2.6200000000000001E-2</v>
      </c>
      <c r="E318" s="7">
        <f>IF(Actual!C68&gt;0,+C318*D318,0)</f>
        <v>0</v>
      </c>
    </row>
    <row r="319" spans="1:5" x14ac:dyDescent="0.25">
      <c r="A319" s="2">
        <v>363.6</v>
      </c>
      <c r="B319" t="s">
        <v>117</v>
      </c>
      <c r="C319" s="1">
        <v>0</v>
      </c>
      <c r="D319" s="41">
        <v>2.3E-3</v>
      </c>
      <c r="E319" s="7">
        <f>IF(Actual!C69&gt;0,+C319*D319,0)</f>
        <v>0</v>
      </c>
    </row>
    <row r="320" spans="1:5" x14ac:dyDescent="0.25">
      <c r="A320" s="2">
        <v>365.1</v>
      </c>
      <c r="B320" t="s">
        <v>15</v>
      </c>
      <c r="C320" s="1">
        <v>0</v>
      </c>
      <c r="D320" s="41">
        <v>0</v>
      </c>
      <c r="E320" s="7">
        <f>IF(Actual!C70&gt;0,+C320*D320,0)</f>
        <v>0</v>
      </c>
    </row>
    <row r="321" spans="1:5" x14ac:dyDescent="0.25">
      <c r="A321" s="2">
        <v>365.2</v>
      </c>
      <c r="B321" t="s">
        <v>120</v>
      </c>
      <c r="C321" s="1">
        <v>0</v>
      </c>
      <c r="D321" s="41">
        <v>1.52E-2</v>
      </c>
      <c r="E321" s="7">
        <f>IF(Actual!C71&gt;0,+C321*D321,0)</f>
        <v>0</v>
      </c>
    </row>
    <row r="322" spans="1:5" x14ac:dyDescent="0.25">
      <c r="A322" s="2">
        <v>366.3</v>
      </c>
      <c r="B322" t="s">
        <v>92</v>
      </c>
      <c r="C322" s="1">
        <v>0</v>
      </c>
      <c r="D322" s="41">
        <v>1.7500000000000002E-2</v>
      </c>
      <c r="E322" s="7">
        <f>IF(Actual!C72&gt;0,+C322*D322,0)</f>
        <v>0</v>
      </c>
    </row>
    <row r="323" spans="1:5" x14ac:dyDescent="0.25">
      <c r="A323" s="2">
        <v>367</v>
      </c>
      <c r="B323" t="s">
        <v>123</v>
      </c>
      <c r="C323" s="1">
        <v>1114905.5783333329</v>
      </c>
      <c r="D323" s="41">
        <v>1.8799999999999997E-2</v>
      </c>
      <c r="E323" s="7">
        <f>IF(Actual!C73&gt;0,+C323*D323,0)</f>
        <v>20960.224872666655</v>
      </c>
    </row>
    <row r="324" spans="1:5" x14ac:dyDescent="0.25">
      <c r="A324" s="2">
        <v>367.21</v>
      </c>
      <c r="B324" t="s">
        <v>125</v>
      </c>
      <c r="C324" s="1">
        <v>0</v>
      </c>
      <c r="D324" s="41">
        <v>1.72E-2</v>
      </c>
      <c r="E324" s="7">
        <f>IF(Actual!C74&gt;0,+C324*D324,0)</f>
        <v>0</v>
      </c>
    </row>
    <row r="325" spans="1:5" x14ac:dyDescent="0.25">
      <c r="A325" s="2">
        <v>367.22</v>
      </c>
      <c r="B325" t="s">
        <v>127</v>
      </c>
      <c r="C325" s="1">
        <v>0</v>
      </c>
      <c r="D325" s="41">
        <v>1.5900000000000001E-2</v>
      </c>
      <c r="E325" s="7">
        <f>IF(Actual!C75&gt;0,+C325*D325,0)</f>
        <v>0</v>
      </c>
    </row>
    <row r="326" spans="1:5" x14ac:dyDescent="0.25">
      <c r="A326" s="2">
        <v>367.23</v>
      </c>
      <c r="B326" t="s">
        <v>127</v>
      </c>
      <c r="C326" s="1">
        <v>0</v>
      </c>
      <c r="D326" s="41">
        <v>1.9400000000000001E-2</v>
      </c>
      <c r="E326" s="7">
        <f>IF(Actual!C76&gt;0,+C326*D326,0)</f>
        <v>0</v>
      </c>
    </row>
    <row r="327" spans="1:5" x14ac:dyDescent="0.25">
      <c r="A327" s="2">
        <v>367.24</v>
      </c>
      <c r="B327" t="s">
        <v>130</v>
      </c>
      <c r="C327" s="1">
        <v>0</v>
      </c>
      <c r="D327" s="41">
        <v>1.9400000000000001E-2</v>
      </c>
      <c r="E327" s="7">
        <f>IF(Actual!C77&gt;0,+C327*D327,0)</f>
        <v>0</v>
      </c>
    </row>
    <row r="328" spans="1:5" x14ac:dyDescent="0.25">
      <c r="A328" s="2">
        <v>367.25</v>
      </c>
      <c r="B328" t="s">
        <v>132</v>
      </c>
      <c r="C328" s="1">
        <v>0</v>
      </c>
      <c r="D328" s="41">
        <v>1.95E-2</v>
      </c>
      <c r="E328" s="7">
        <f>IF(Actual!C78&gt;0,+C328*D328,0)</f>
        <v>0</v>
      </c>
    </row>
    <row r="329" spans="1:5" x14ac:dyDescent="0.25">
      <c r="A329" s="2">
        <v>367.26</v>
      </c>
      <c r="B329" t="s">
        <v>134</v>
      </c>
      <c r="C329" s="1">
        <v>0</v>
      </c>
      <c r="D329" s="41">
        <v>1.95E-2</v>
      </c>
      <c r="E329" s="7">
        <f>IF(Actual!C79&gt;0,+C329*D329,0)</f>
        <v>0</v>
      </c>
    </row>
    <row r="330" spans="1:5" x14ac:dyDescent="0.25">
      <c r="A330" s="2">
        <v>368</v>
      </c>
      <c r="B330" t="s">
        <v>136</v>
      </c>
      <c r="C330" s="1">
        <v>0</v>
      </c>
      <c r="D330" s="41">
        <v>0</v>
      </c>
      <c r="E330" s="7">
        <f>IF(Actual!C80&gt;0,+C330*D330,0)</f>
        <v>0</v>
      </c>
    </row>
    <row r="331" spans="1:5" x14ac:dyDescent="0.25">
      <c r="A331" s="2">
        <v>369</v>
      </c>
      <c r="B331" t="s">
        <v>138</v>
      </c>
      <c r="C331" s="1">
        <v>0</v>
      </c>
      <c r="D331" s="41">
        <v>2.1299999999999999E-2</v>
      </c>
      <c r="E331" s="7">
        <f>IF(Actual!C81&gt;0,+C331*D331,0)</f>
        <v>0</v>
      </c>
    </row>
    <row r="332" spans="1:5" x14ac:dyDescent="0.25">
      <c r="A332" s="2" t="s">
        <v>139</v>
      </c>
      <c r="B332" t="s">
        <v>140</v>
      </c>
      <c r="D332" s="41"/>
      <c r="E332" s="7">
        <f>IF(Actual!C82&gt;0,+C332*D332,0)</f>
        <v>0</v>
      </c>
    </row>
    <row r="333" spans="1:5" x14ac:dyDescent="0.25">
      <c r="A333" s="2">
        <v>374.1</v>
      </c>
      <c r="B333" t="s">
        <v>15</v>
      </c>
      <c r="C333" s="1">
        <v>10389</v>
      </c>
      <c r="D333" s="41">
        <v>0</v>
      </c>
      <c r="E333" s="7">
        <f>IF(Actual!C83&gt;0,+C333*D333,0)</f>
        <v>0</v>
      </c>
    </row>
    <row r="334" spans="1:5" x14ac:dyDescent="0.25">
      <c r="A334" s="2">
        <v>374.2</v>
      </c>
      <c r="B334" t="s">
        <v>120</v>
      </c>
      <c r="C334" s="1">
        <v>27679</v>
      </c>
      <c r="D334" s="41">
        <v>5.6000000000000008E-3</v>
      </c>
      <c r="E334" s="7">
        <f>IF(Actual!C84&gt;0,+C334*D334,0)</f>
        <v>155.00240000000002</v>
      </c>
    </row>
    <row r="335" spans="1:5" x14ac:dyDescent="0.25">
      <c r="A335" s="2">
        <v>375</v>
      </c>
      <c r="B335" t="s">
        <v>89</v>
      </c>
      <c r="C335" s="1">
        <v>1366085.7975000001</v>
      </c>
      <c r="D335" s="41">
        <v>0</v>
      </c>
      <c r="E335" s="7">
        <f>IF(Actual!C85&gt;0,+C335*D335,0)</f>
        <v>0</v>
      </c>
    </row>
    <row r="336" spans="1:5" x14ac:dyDescent="0.25">
      <c r="A336" s="2">
        <v>376.11</v>
      </c>
      <c r="B336" t="s">
        <v>145</v>
      </c>
      <c r="C336" s="1">
        <v>81333340.452500015</v>
      </c>
      <c r="D336" s="41">
        <v>2.5399999999999999E-2</v>
      </c>
      <c r="E336" s="7">
        <f>IF(Actual!C86&gt;0,+C336*D336,0)</f>
        <v>2065866.8474935002</v>
      </c>
    </row>
    <row r="337" spans="1:5" x14ac:dyDescent="0.25">
      <c r="A337" s="2">
        <v>376.12</v>
      </c>
      <c r="B337" t="s">
        <v>147</v>
      </c>
      <c r="C337" s="1">
        <v>88110017.629583314</v>
      </c>
      <c r="D337" s="41">
        <v>2.3199999999999998E-2</v>
      </c>
      <c r="E337" s="7">
        <f>IF(Actual!C87&gt;0,+C337*D337,0)</f>
        <v>2044152.4090063327</v>
      </c>
    </row>
    <row r="338" spans="1:5" x14ac:dyDescent="0.25">
      <c r="A338" s="2">
        <v>377</v>
      </c>
      <c r="B338" t="s">
        <v>65</v>
      </c>
      <c r="C338" s="1">
        <v>0</v>
      </c>
      <c r="D338" s="41">
        <v>1.32E-2</v>
      </c>
      <c r="E338" s="7">
        <f>IF(Actual!C88&gt;0,+C338*D338,0)</f>
        <v>0</v>
      </c>
    </row>
    <row r="339" spans="1:5" x14ac:dyDescent="0.25">
      <c r="A339" s="2">
        <v>378</v>
      </c>
      <c r="B339" t="s">
        <v>150</v>
      </c>
      <c r="C339" s="1">
        <v>2679542.058333334</v>
      </c>
      <c r="D339" s="41">
        <v>2.18E-2</v>
      </c>
      <c r="E339" s="7">
        <f>IF(Actual!C89&gt;0,+C339*D339,0)</f>
        <v>58414.016871666681</v>
      </c>
    </row>
    <row r="340" spans="1:5" x14ac:dyDescent="0.25">
      <c r="A340" s="2">
        <v>379</v>
      </c>
      <c r="B340" t="s">
        <v>152</v>
      </c>
      <c r="C340" s="1">
        <v>1271772.8966666667</v>
      </c>
      <c r="D340" s="41">
        <v>2.12E-2</v>
      </c>
      <c r="E340" s="7">
        <f>IF(Actual!C90&gt;0,+C340*D340,0)</f>
        <v>26961.585409333336</v>
      </c>
    </row>
    <row r="341" spans="1:5" x14ac:dyDescent="0.25">
      <c r="A341" s="2">
        <v>380</v>
      </c>
      <c r="B341" t="s">
        <v>154</v>
      </c>
      <c r="C341" s="1">
        <v>71685985.731249988</v>
      </c>
      <c r="D341" s="41">
        <v>2.87E-2</v>
      </c>
      <c r="E341" s="7">
        <f>IF(Actual!C91&gt;0,+C341*D341,0)</f>
        <v>2057387.7904868748</v>
      </c>
    </row>
    <row r="342" spans="1:5" x14ac:dyDescent="0.25">
      <c r="A342" s="2">
        <v>381</v>
      </c>
      <c r="B342" t="s">
        <v>156</v>
      </c>
      <c r="C342" s="1">
        <v>10827886.51791667</v>
      </c>
      <c r="D342" s="41">
        <v>2.23E-2</v>
      </c>
      <c r="E342" s="7">
        <f>IF(Actual!C92&gt;0,+C342*D342,0)</f>
        <v>241461.86934954175</v>
      </c>
    </row>
    <row r="343" spans="1:5" x14ac:dyDescent="0.25">
      <c r="A343" s="2">
        <v>381.1</v>
      </c>
      <c r="B343" t="s">
        <v>158</v>
      </c>
      <c r="C343" s="1">
        <v>0</v>
      </c>
      <c r="D343" s="41">
        <v>2.8900000000000002E-2</v>
      </c>
      <c r="E343" s="7">
        <f>IF(Actual!C93&gt;0,+C343*D343,0)</f>
        <v>0</v>
      </c>
    </row>
    <row r="344" spans="1:5" x14ac:dyDescent="0.25">
      <c r="A344" s="2">
        <v>381.2</v>
      </c>
      <c r="B344" t="s">
        <v>160</v>
      </c>
      <c r="C344" s="1">
        <v>6833754.7970833331</v>
      </c>
      <c r="D344" s="41">
        <v>5.8499999999999996E-2</v>
      </c>
      <c r="E344" s="7">
        <f>IF(Actual!C94&gt;0,+C344*D344,0)</f>
        <v>399774.65562937496</v>
      </c>
    </row>
    <row r="345" spans="1:5" x14ac:dyDescent="0.25">
      <c r="A345" s="2">
        <v>382</v>
      </c>
      <c r="B345" t="s">
        <v>162</v>
      </c>
      <c r="C345" s="1">
        <v>6222505.9162500007</v>
      </c>
      <c r="D345" s="41">
        <v>4.8399999999999999E-2</v>
      </c>
      <c r="E345" s="7">
        <f>IF(Actual!C95&gt;0,+C345*D345,0)</f>
        <v>301169.28634650004</v>
      </c>
    </row>
    <row r="346" spans="1:5" x14ac:dyDescent="0.25">
      <c r="A346" s="2">
        <v>382.1</v>
      </c>
      <c r="B346" t="s">
        <v>164</v>
      </c>
      <c r="C346" s="1">
        <v>0</v>
      </c>
      <c r="D346" s="41">
        <v>8.6099999999999996E-2</v>
      </c>
      <c r="E346" s="7">
        <f>IF(Actual!C96&gt;0,+C346*D346,0)</f>
        <v>0</v>
      </c>
    </row>
    <row r="347" spans="1:5" x14ac:dyDescent="0.25">
      <c r="A347" s="2">
        <v>382.2</v>
      </c>
      <c r="B347" t="s">
        <v>166</v>
      </c>
      <c r="C347" s="1">
        <v>931965.74083333369</v>
      </c>
      <c r="D347" s="41">
        <v>3.9E-2</v>
      </c>
      <c r="E347" s="7">
        <f>IF(Actual!C97&gt;0,+C347*D347,0)</f>
        <v>36346.663892500015</v>
      </c>
    </row>
    <row r="348" spans="1:5" x14ac:dyDescent="0.25">
      <c r="A348" s="2">
        <v>383</v>
      </c>
      <c r="B348" t="s">
        <v>168</v>
      </c>
      <c r="C348" s="1">
        <v>98726.867500000008</v>
      </c>
      <c r="D348" s="41">
        <v>2.92E-2</v>
      </c>
      <c r="E348" s="7">
        <f>IF(Actual!C98&gt;0,+C348*D348,0)</f>
        <v>2882.8245310000002</v>
      </c>
    </row>
    <row r="349" spans="1:5" x14ac:dyDescent="0.25">
      <c r="A349" s="2">
        <v>386</v>
      </c>
      <c r="B349" t="s">
        <v>170</v>
      </c>
      <c r="C349" s="1">
        <v>0</v>
      </c>
      <c r="D349" s="42"/>
      <c r="E349" s="7">
        <f>IF(Actual!C99&gt;0,+C349*D349,0)</f>
        <v>0</v>
      </c>
    </row>
    <row r="350" spans="1:5" x14ac:dyDescent="0.25">
      <c r="A350" s="2">
        <v>386.1</v>
      </c>
      <c r="B350" t="s">
        <v>171</v>
      </c>
      <c r="C350" s="1">
        <v>0</v>
      </c>
      <c r="D350" s="42"/>
      <c r="E350" s="7">
        <f>IF(Actual!C100&gt;0,+C350*D350,0)</f>
        <v>0</v>
      </c>
    </row>
    <row r="351" spans="1:5" x14ac:dyDescent="0.25">
      <c r="A351" s="2">
        <v>387.1</v>
      </c>
      <c r="B351" t="s">
        <v>173</v>
      </c>
      <c r="C351" s="1">
        <v>0</v>
      </c>
      <c r="D351" s="41">
        <v>8.199999999999999E-3</v>
      </c>
      <c r="E351" s="7">
        <f>IF(Actual!C101&gt;0,+C351*D351,0)</f>
        <v>0</v>
      </c>
    </row>
    <row r="352" spans="1:5" x14ac:dyDescent="0.25">
      <c r="A352" s="2">
        <v>387.2</v>
      </c>
      <c r="B352" t="s">
        <v>175</v>
      </c>
      <c r="C352" s="1">
        <v>26630</v>
      </c>
      <c r="D352" s="41">
        <v>0</v>
      </c>
      <c r="E352" s="7">
        <f>IF(Actual!C102&gt;0,+C352*D352,0)</f>
        <v>0</v>
      </c>
    </row>
    <row r="353" spans="1:5" x14ac:dyDescent="0.25">
      <c r="A353" s="2">
        <v>387.3</v>
      </c>
      <c r="B353" t="s">
        <v>177</v>
      </c>
      <c r="C353" s="1">
        <v>0</v>
      </c>
      <c r="D353" s="41">
        <v>0</v>
      </c>
      <c r="E353" s="7">
        <f>IF(Actual!C103&gt;0,+C353*D353,0)</f>
        <v>0</v>
      </c>
    </row>
    <row r="354" spans="1:5" x14ac:dyDescent="0.25">
      <c r="A354" s="2">
        <v>389</v>
      </c>
      <c r="B354" t="s">
        <v>15</v>
      </c>
      <c r="C354" s="1">
        <v>1158649.5199999998</v>
      </c>
      <c r="D354" s="41">
        <v>0</v>
      </c>
      <c r="E354" s="7">
        <f>IF(Actual!C104&gt;0,+C354*D354,0)</f>
        <v>0</v>
      </c>
    </row>
    <row r="355" spans="1:5" x14ac:dyDescent="0.25">
      <c r="A355" s="2">
        <v>390</v>
      </c>
      <c r="B355" t="s">
        <v>89</v>
      </c>
      <c r="C355" s="1">
        <v>1580864.3383333338</v>
      </c>
      <c r="D355" s="41">
        <v>2.2700000000000001E-2</v>
      </c>
      <c r="E355" s="7">
        <f>IF(Actual!C105&gt;0,+C355*D355,0)</f>
        <v>35885.620480166683</v>
      </c>
    </row>
    <row r="356" spans="1:5" x14ac:dyDescent="0.25">
      <c r="A356" s="2">
        <v>390.1</v>
      </c>
      <c r="B356" t="s">
        <v>181</v>
      </c>
      <c r="C356" s="1">
        <v>689607.26541666652</v>
      </c>
      <c r="D356" s="41">
        <v>2.1499999999999998E-2</v>
      </c>
      <c r="E356" s="7">
        <f>IF(Actual!C106&gt;0,+C356*D356,0)</f>
        <v>14826.556206458328</v>
      </c>
    </row>
    <row r="357" spans="1:5" x14ac:dyDescent="0.25">
      <c r="A357" s="2">
        <v>391.1</v>
      </c>
      <c r="B357" t="s">
        <v>183</v>
      </c>
      <c r="C357" s="1">
        <v>16521.820000000003</v>
      </c>
      <c r="D357" s="41">
        <v>0.05</v>
      </c>
      <c r="E357" s="7">
        <f>IF(Actual!C107&gt;0,+C357*D357,0)</f>
        <v>826.09100000000024</v>
      </c>
    </row>
    <row r="358" spans="1:5" x14ac:dyDescent="0.25">
      <c r="A358" s="2">
        <v>391.2</v>
      </c>
      <c r="B358" t="s">
        <v>185</v>
      </c>
      <c r="C358" s="1">
        <v>0</v>
      </c>
      <c r="D358" s="41">
        <v>0.2</v>
      </c>
      <c r="E358" s="7">
        <f>IF(Actual!C108&gt;0,+C358*D358,0)</f>
        <v>0</v>
      </c>
    </row>
    <row r="359" spans="1:5" x14ac:dyDescent="0.25">
      <c r="A359" s="2" t="s">
        <v>186</v>
      </c>
      <c r="B359" t="s">
        <v>187</v>
      </c>
      <c r="D359" s="41"/>
      <c r="E359" s="7">
        <f>IF(Actual!C109&gt;0,+C359*D359,0)</f>
        <v>0</v>
      </c>
    </row>
    <row r="360" spans="1:5" x14ac:dyDescent="0.25">
      <c r="A360" s="2" t="s">
        <v>188</v>
      </c>
      <c r="B360" t="s">
        <v>7</v>
      </c>
      <c r="D360" s="41"/>
      <c r="E360" s="7">
        <f>IF(Actual!C110&gt;0,+C360*D360,0)</f>
        <v>0</v>
      </c>
    </row>
    <row r="361" spans="1:5" x14ac:dyDescent="0.25">
      <c r="A361" s="2">
        <v>392</v>
      </c>
      <c r="B361" t="s">
        <v>190</v>
      </c>
      <c r="C361" s="1">
        <v>574843.04</v>
      </c>
      <c r="D361" s="41">
        <v>6.8600000000000008E-2</v>
      </c>
      <c r="E361" s="7">
        <f>IF(Actual!C111&gt;0,+C361*D361,0)</f>
        <v>0</v>
      </c>
    </row>
    <row r="362" spans="1:5" x14ac:dyDescent="0.25">
      <c r="A362" s="2">
        <v>393</v>
      </c>
      <c r="B362" t="s">
        <v>192</v>
      </c>
      <c r="C362" s="1">
        <v>0</v>
      </c>
      <c r="D362" s="41">
        <v>0</v>
      </c>
      <c r="E362" s="7">
        <f>IF(Actual!C112&gt;0,+C362*D362,0)</f>
        <v>0</v>
      </c>
    </row>
    <row r="363" spans="1:5" x14ac:dyDescent="0.25">
      <c r="A363" s="2">
        <v>394</v>
      </c>
      <c r="B363" t="s">
        <v>194</v>
      </c>
      <c r="C363" s="1">
        <v>88278.189999999988</v>
      </c>
      <c r="D363" s="41">
        <v>0.04</v>
      </c>
      <c r="E363" s="7">
        <f>IF(Actual!C113&gt;0,+C363*D363,0)</f>
        <v>3531.1275999999998</v>
      </c>
    </row>
    <row r="364" spans="1:5" x14ac:dyDescent="0.25">
      <c r="A364" s="2">
        <v>395</v>
      </c>
      <c r="B364" t="s">
        <v>196</v>
      </c>
      <c r="C364" s="1">
        <v>0</v>
      </c>
      <c r="D364" s="41">
        <v>0.05</v>
      </c>
      <c r="E364" s="7">
        <f>IF(Actual!C114&gt;0,+C364*D364,0)</f>
        <v>0</v>
      </c>
    </row>
    <row r="365" spans="1:5" x14ac:dyDescent="0.25">
      <c r="A365" s="2">
        <v>396</v>
      </c>
      <c r="B365" t="s">
        <v>198</v>
      </c>
      <c r="C365" s="1">
        <v>224218.70874999999</v>
      </c>
      <c r="D365" s="41">
        <v>3.4000000000000002E-2</v>
      </c>
      <c r="E365" s="7">
        <f>IF(Actual!C115&gt;0,+C365*D365,0)</f>
        <v>0</v>
      </c>
    </row>
    <row r="366" spans="1:5" x14ac:dyDescent="0.25">
      <c r="A366" s="2">
        <v>397</v>
      </c>
      <c r="B366" t="s">
        <v>200</v>
      </c>
      <c r="C366" s="1">
        <v>0</v>
      </c>
      <c r="D366" s="41">
        <v>6.6699999999999995E-2</v>
      </c>
      <c r="E366" s="7">
        <f>IF(Actual!C116&gt;0,+C366*D366,0)</f>
        <v>0</v>
      </c>
    </row>
    <row r="367" spans="1:5" x14ac:dyDescent="0.25">
      <c r="A367" s="2">
        <v>397.1</v>
      </c>
      <c r="B367" t="s">
        <v>202</v>
      </c>
      <c r="C367" s="1">
        <v>0</v>
      </c>
      <c r="D367" s="41">
        <v>0.1</v>
      </c>
      <c r="E367" s="7">
        <f>IF(Actual!C117&gt;0,+C367*D367,0)</f>
        <v>0</v>
      </c>
    </row>
    <row r="368" spans="1:5" x14ac:dyDescent="0.25">
      <c r="A368" s="2">
        <v>397.2</v>
      </c>
      <c r="B368" t="s">
        <v>204</v>
      </c>
      <c r="C368" s="1">
        <v>0</v>
      </c>
      <c r="D368" s="41">
        <v>6.6699999999999995E-2</v>
      </c>
      <c r="E368" s="7">
        <f>IF(Actual!C118&gt;0,+C368*D368,0)</f>
        <v>0</v>
      </c>
    </row>
    <row r="369" spans="1:5" x14ac:dyDescent="0.25">
      <c r="A369" s="2">
        <v>397.3</v>
      </c>
      <c r="B369" t="s">
        <v>206</v>
      </c>
      <c r="C369" s="1">
        <v>120578.62166666666</v>
      </c>
      <c r="D369" s="41">
        <v>6.6699999999999995E-2</v>
      </c>
      <c r="E369" s="7">
        <f>IF(Actual!C119&gt;0,+C369*D369,0)</f>
        <v>8042.5940651666651</v>
      </c>
    </row>
    <row r="370" spans="1:5" x14ac:dyDescent="0.25">
      <c r="A370" s="2">
        <v>397.4</v>
      </c>
      <c r="B370" t="s">
        <v>208</v>
      </c>
      <c r="C370" s="1">
        <v>0</v>
      </c>
      <c r="D370" s="41">
        <v>6.6699999999999995E-2</v>
      </c>
      <c r="E370" s="7">
        <f>IF(Actual!C120&gt;0,+C370*D370,0)</f>
        <v>0</v>
      </c>
    </row>
    <row r="371" spans="1:5" x14ac:dyDescent="0.25">
      <c r="A371" s="2">
        <v>397.5</v>
      </c>
      <c r="B371" t="s">
        <v>210</v>
      </c>
      <c r="C371" s="1">
        <v>0</v>
      </c>
      <c r="D371" s="41">
        <v>0.1</v>
      </c>
      <c r="E371" s="7">
        <f>IF(Actual!C121&gt;0,+C371*D371,0)</f>
        <v>0</v>
      </c>
    </row>
    <row r="372" spans="1:5" x14ac:dyDescent="0.25">
      <c r="A372" s="2">
        <v>398</v>
      </c>
      <c r="B372" t="s">
        <v>212</v>
      </c>
      <c r="C372" s="1">
        <v>0</v>
      </c>
      <c r="D372" s="41">
        <v>0</v>
      </c>
      <c r="E372" s="7">
        <f>IF(Actual!C122&gt;0,+C372*D372,0)</f>
        <v>0</v>
      </c>
    </row>
    <row r="373" spans="1:5" x14ac:dyDescent="0.25">
      <c r="A373" s="2">
        <v>398.1</v>
      </c>
      <c r="B373" t="s">
        <v>214</v>
      </c>
      <c r="C373" s="1">
        <v>0</v>
      </c>
      <c r="D373" s="41">
        <v>6.6699999999999995E-2</v>
      </c>
      <c r="E373" s="7">
        <f>IF(Actual!C123&gt;0,+C373*D373,0)</f>
        <v>0</v>
      </c>
    </row>
    <row r="374" spans="1:5" x14ac:dyDescent="0.25">
      <c r="A374" s="2">
        <v>398.2</v>
      </c>
      <c r="B374" t="s">
        <v>216</v>
      </c>
      <c r="C374" s="1">
        <v>0</v>
      </c>
      <c r="D374" s="41">
        <v>6.6699999999999995E-2</v>
      </c>
      <c r="E374" s="7">
        <f>IF(Actual!C124&gt;0,+C374*D374,0)</f>
        <v>0</v>
      </c>
    </row>
    <row r="375" spans="1:5" x14ac:dyDescent="0.25">
      <c r="A375" s="2">
        <v>398.3</v>
      </c>
      <c r="B375" t="s">
        <v>218</v>
      </c>
      <c r="C375" s="1">
        <v>0</v>
      </c>
      <c r="D375" s="41">
        <v>0</v>
      </c>
      <c r="E375" s="7">
        <f>IF(Actual!C125&gt;0,+C375*D375,0)</f>
        <v>0</v>
      </c>
    </row>
    <row r="376" spans="1:5" x14ac:dyDescent="0.25">
      <c r="A376" s="2">
        <v>398.4</v>
      </c>
      <c r="B376" t="s">
        <v>220</v>
      </c>
      <c r="C376" s="1">
        <v>4727</v>
      </c>
      <c r="D376" s="41">
        <v>0</v>
      </c>
      <c r="E376" s="7">
        <f>IF(Actual!C126&gt;0,+C376*D376,0)</f>
        <v>0</v>
      </c>
    </row>
    <row r="377" spans="1:5" x14ac:dyDescent="0.25">
      <c r="A377" s="2">
        <v>398.5</v>
      </c>
      <c r="B377" t="s">
        <v>222</v>
      </c>
      <c r="C377" s="12">
        <v>0</v>
      </c>
      <c r="D377">
        <v>0</v>
      </c>
      <c r="E377" s="36">
        <f>IF(Actual!C127&gt;0,+C377*D377,0)</f>
        <v>0</v>
      </c>
    </row>
    <row r="378" spans="1:5" x14ac:dyDescent="0.25">
      <c r="B378" t="s">
        <v>280</v>
      </c>
      <c r="C378" s="1">
        <f>SUM(C257:C377)</f>
        <v>278859786.48791671</v>
      </c>
      <c r="E378" s="7">
        <f>SUM(E257:E377)</f>
        <v>7318645.1656410834</v>
      </c>
    </row>
    <row r="379" spans="1:5" x14ac:dyDescent="0.25">
      <c r="E379" s="7"/>
    </row>
    <row r="381" spans="1:5" x14ac:dyDescent="0.25">
      <c r="A381" s="4" t="s">
        <v>230</v>
      </c>
      <c r="B381" s="5"/>
      <c r="E381" s="1"/>
    </row>
    <row r="382" spans="1:5" x14ac:dyDescent="0.25">
      <c r="A382" s="1"/>
      <c r="B382" s="4" t="s">
        <v>232</v>
      </c>
      <c r="E382" s="1">
        <f>+E9+E10+E11+E12+E13</f>
        <v>4635454.2709277505</v>
      </c>
    </row>
    <row r="383" spans="1:5" x14ac:dyDescent="0.25">
      <c r="A383" s="1"/>
      <c r="B383" s="4" t="s">
        <v>233</v>
      </c>
      <c r="E383" s="1">
        <f>+E7+E8</f>
        <v>0</v>
      </c>
    </row>
    <row r="384" spans="1:5" x14ac:dyDescent="0.25">
      <c r="A384" s="1"/>
      <c r="B384" s="4" t="s">
        <v>224</v>
      </c>
      <c r="E384" s="1">
        <f>SUM(E14:E33)</f>
        <v>0</v>
      </c>
    </row>
    <row r="385" spans="1:5" x14ac:dyDescent="0.25">
      <c r="A385" s="1"/>
      <c r="B385" s="4" t="s">
        <v>225</v>
      </c>
      <c r="E385" s="1">
        <f>SUM(E70+E71+E72+E73+E80+E81+E82)</f>
        <v>3127778.963073499</v>
      </c>
    </row>
    <row r="386" spans="1:5" x14ac:dyDescent="0.25">
      <c r="A386" s="1"/>
      <c r="B386" s="4" t="s">
        <v>226</v>
      </c>
      <c r="E386" s="1">
        <f>SUM(E83:E103)</f>
        <v>59147517.194575287</v>
      </c>
    </row>
    <row r="387" spans="1:5" x14ac:dyDescent="0.25">
      <c r="A387" s="1"/>
      <c r="B387" s="4" t="s">
        <v>227</v>
      </c>
      <c r="E387" s="1">
        <f>SUM(E104:E127)-E104-E105</f>
        <v>5998828.635504296</v>
      </c>
    </row>
    <row r="388" spans="1:5" x14ac:dyDescent="0.25">
      <c r="A388" s="1"/>
      <c r="B388" s="5" t="s">
        <v>228</v>
      </c>
      <c r="E388" s="1">
        <f>+E105+E104</f>
        <v>1369718.9445753752</v>
      </c>
    </row>
    <row r="389" spans="1:5" x14ac:dyDescent="0.25">
      <c r="A389" s="1"/>
      <c r="B389" s="4" t="s">
        <v>234</v>
      </c>
      <c r="E389" s="1">
        <f>SUM(E34:E67,E74:E79)</f>
        <v>6230815.3206685018</v>
      </c>
    </row>
    <row r="390" spans="1:5" x14ac:dyDescent="0.25">
      <c r="A390" s="1"/>
      <c r="B390" s="4" t="s">
        <v>235</v>
      </c>
      <c r="E390" s="12">
        <f>+E68+E69</f>
        <v>79943.941838000028</v>
      </c>
    </row>
    <row r="391" spans="1:5" x14ac:dyDescent="0.25">
      <c r="A391" s="1"/>
      <c r="B391" s="4"/>
      <c r="E391" s="1"/>
    </row>
    <row r="392" spans="1:5" x14ac:dyDescent="0.25">
      <c r="A392" s="1"/>
      <c r="B392" s="4" t="s">
        <v>236</v>
      </c>
      <c r="E392" s="1">
        <f t="shared" ref="E392" si="7">SUM(E382:E391)</f>
        <v>80590057.271162704</v>
      </c>
    </row>
    <row r="393" spans="1:5" x14ac:dyDescent="0.25">
      <c r="A393" s="4"/>
      <c r="B393" s="4"/>
      <c r="E393" s="1"/>
    </row>
    <row r="394" spans="1:5" x14ac:dyDescent="0.25">
      <c r="A394" s="4" t="s">
        <v>229</v>
      </c>
      <c r="B394" s="5"/>
      <c r="E394" s="1"/>
    </row>
    <row r="395" spans="1:5" x14ac:dyDescent="0.25">
      <c r="A395" s="1"/>
      <c r="B395" s="4" t="s">
        <v>232</v>
      </c>
      <c r="E395" s="1">
        <f>+E134+E135+E136+E137+E138</f>
        <v>4635454.2709277505</v>
      </c>
    </row>
    <row r="396" spans="1:5" x14ac:dyDescent="0.25">
      <c r="A396" s="1"/>
      <c r="B396" s="4" t="s">
        <v>233</v>
      </c>
      <c r="E396" s="1">
        <f>+E132+E133</f>
        <v>0</v>
      </c>
    </row>
    <row r="397" spans="1:5" x14ac:dyDescent="0.25">
      <c r="A397" s="1"/>
      <c r="B397" s="4" t="s">
        <v>224</v>
      </c>
      <c r="E397" s="1">
        <f>SUM(E139:E158)</f>
        <v>0</v>
      </c>
    </row>
    <row r="398" spans="1:5" x14ac:dyDescent="0.25">
      <c r="A398" s="1"/>
      <c r="B398" s="4" t="s">
        <v>225</v>
      </c>
      <c r="E398" s="1">
        <f>SUM(E195+E196+E197+E198+E205+E206+E207)</f>
        <v>3106818.7382008322</v>
      </c>
    </row>
    <row r="399" spans="1:5" x14ac:dyDescent="0.25">
      <c r="A399" s="1"/>
      <c r="B399" s="4" t="s">
        <v>226</v>
      </c>
      <c r="E399" s="1">
        <f>SUM(E208:E228)</f>
        <v>51912944.243158676</v>
      </c>
    </row>
    <row r="400" spans="1:5" x14ac:dyDescent="0.25">
      <c r="A400" s="1"/>
      <c r="B400" s="4" t="s">
        <v>227</v>
      </c>
      <c r="E400" s="1">
        <f>SUM(E229:E252)-E229-E230</f>
        <v>5971602.2666326705</v>
      </c>
    </row>
    <row r="401" spans="1:5" x14ac:dyDescent="0.25">
      <c r="A401" s="1"/>
      <c r="B401" s="5" t="s">
        <v>228</v>
      </c>
      <c r="E401" s="1">
        <f>+E230+E229</f>
        <v>1333833.3240952084</v>
      </c>
    </row>
    <row r="402" spans="1:5" x14ac:dyDescent="0.25">
      <c r="A402" s="1"/>
      <c r="B402" s="4" t="s">
        <v>234</v>
      </c>
      <c r="E402" s="1">
        <f>SUM(E159:E192,E199:E204)</f>
        <v>6230815.3206685018</v>
      </c>
    </row>
    <row r="403" spans="1:5" x14ac:dyDescent="0.25">
      <c r="A403" s="1"/>
      <c r="B403" s="4" t="s">
        <v>235</v>
      </c>
      <c r="E403" s="12">
        <f>+E193+E194</f>
        <v>79943.941838000028</v>
      </c>
    </row>
    <row r="404" spans="1:5" x14ac:dyDescent="0.25">
      <c r="A404" s="1"/>
      <c r="B404" s="4"/>
      <c r="E404" s="1"/>
    </row>
    <row r="405" spans="1:5" x14ac:dyDescent="0.25">
      <c r="A405" s="1"/>
      <c r="B405" s="4" t="s">
        <v>236</v>
      </c>
      <c r="E405" s="1">
        <f t="shared" ref="E405" si="8">SUM(E395:E404)</f>
        <v>73271412.105521634</v>
      </c>
    </row>
    <row r="406" spans="1:5" x14ac:dyDescent="0.25">
      <c r="A406"/>
    </row>
    <row r="407" spans="1:5" x14ac:dyDescent="0.25">
      <c r="A407" s="4" t="s">
        <v>231</v>
      </c>
      <c r="B407" s="5"/>
      <c r="E407" s="1"/>
    </row>
    <row r="408" spans="1:5" x14ac:dyDescent="0.25">
      <c r="A408" s="1"/>
      <c r="B408" s="4" t="s">
        <v>232</v>
      </c>
      <c r="E408" s="1">
        <f>+E259+E260+E261+E262+E263</f>
        <v>0</v>
      </c>
    </row>
    <row r="409" spans="1:5" x14ac:dyDescent="0.25">
      <c r="A409" s="1"/>
      <c r="B409" s="4" t="s">
        <v>233</v>
      </c>
      <c r="E409" s="1">
        <f>+E257+E258</f>
        <v>0</v>
      </c>
    </row>
    <row r="410" spans="1:5" x14ac:dyDescent="0.25">
      <c r="A410" s="1"/>
      <c r="B410" s="4" t="s">
        <v>224</v>
      </c>
      <c r="E410" s="1">
        <f>SUM(E264:E283)</f>
        <v>0</v>
      </c>
    </row>
    <row r="411" spans="1:5" x14ac:dyDescent="0.25">
      <c r="A411" s="1"/>
      <c r="B411" s="4" t="s">
        <v>225</v>
      </c>
      <c r="E411" s="1">
        <f>SUM(E320+E321+E322+E323+E330+E331+E332)</f>
        <v>20960.224872666655</v>
      </c>
    </row>
    <row r="412" spans="1:5" x14ac:dyDescent="0.25">
      <c r="A412" s="1"/>
      <c r="B412" s="4" t="s">
        <v>226</v>
      </c>
      <c r="E412" s="1">
        <f>SUM(E333:E353)</f>
        <v>7234572.9514166247</v>
      </c>
    </row>
    <row r="413" spans="1:5" x14ac:dyDescent="0.25">
      <c r="A413" s="1"/>
      <c r="B413" s="4" t="s">
        <v>227</v>
      </c>
      <c r="E413" s="1">
        <f>SUM(E354:E377)-E354-E355</f>
        <v>27226.368871624996</v>
      </c>
    </row>
    <row r="414" spans="1:5" x14ac:dyDescent="0.25">
      <c r="A414" s="1"/>
      <c r="B414" s="5" t="s">
        <v>228</v>
      </c>
      <c r="E414" s="1">
        <f>+E355+E354</f>
        <v>35885.620480166683</v>
      </c>
    </row>
    <row r="415" spans="1:5" x14ac:dyDescent="0.25">
      <c r="A415" s="1"/>
      <c r="B415" s="4" t="s">
        <v>234</v>
      </c>
      <c r="E415" s="1">
        <f>SUM(E284:E317,E324:E329)</f>
        <v>0</v>
      </c>
    </row>
    <row r="416" spans="1:5" x14ac:dyDescent="0.25">
      <c r="A416" s="1"/>
      <c r="B416" s="4" t="s">
        <v>235</v>
      </c>
      <c r="E416" s="12">
        <f>+E318+E319</f>
        <v>0</v>
      </c>
    </row>
    <row r="417" spans="1:6" x14ac:dyDescent="0.25">
      <c r="A417" s="1"/>
      <c r="B417" s="4"/>
      <c r="E417" s="1"/>
    </row>
    <row r="418" spans="1:6" x14ac:dyDescent="0.25">
      <c r="A418" s="1"/>
      <c r="B418" s="4" t="s">
        <v>236</v>
      </c>
      <c r="E418" s="1">
        <f t="shared" ref="E418" si="9">SUM(E408:E417)</f>
        <v>7318645.1656410825</v>
      </c>
    </row>
    <row r="419" spans="1:6" x14ac:dyDescent="0.25">
      <c r="A419"/>
      <c r="B419" s="1"/>
    </row>
    <row r="420" spans="1:6" x14ac:dyDescent="0.25">
      <c r="A420"/>
      <c r="B420" s="1"/>
    </row>
    <row r="421" spans="1:6" x14ac:dyDescent="0.25">
      <c r="A421" s="4" t="s">
        <v>273</v>
      </c>
      <c r="B421" s="6"/>
      <c r="D421" s="6"/>
    </row>
    <row r="422" spans="1:6" x14ac:dyDescent="0.25">
      <c r="A422" s="4"/>
      <c r="B422" s="4" t="s">
        <v>232</v>
      </c>
      <c r="C422" s="8" t="s">
        <v>237</v>
      </c>
      <c r="D422" s="9">
        <f>+Factors!D3</f>
        <v>0.11160000000000003</v>
      </c>
      <c r="E422" s="44">
        <f>+D422*E382</f>
        <v>517316.69663553708</v>
      </c>
    </row>
    <row r="423" spans="1:6" x14ac:dyDescent="0.25">
      <c r="A423" s="4"/>
      <c r="B423" s="4" t="s">
        <v>233</v>
      </c>
      <c r="C423" s="8" t="s">
        <v>238</v>
      </c>
      <c r="D423" s="9">
        <v>1</v>
      </c>
      <c r="E423" s="1">
        <f>+E409</f>
        <v>0</v>
      </c>
    </row>
    <row r="424" spans="1:6" x14ac:dyDescent="0.25">
      <c r="A424" s="4"/>
      <c r="B424" s="4" t="s">
        <v>224</v>
      </c>
      <c r="C424" s="8" t="s">
        <v>238</v>
      </c>
      <c r="D424" s="9">
        <v>1</v>
      </c>
      <c r="E424" s="1">
        <f>+E410</f>
        <v>0</v>
      </c>
    </row>
    <row r="425" spans="1:6" x14ac:dyDescent="0.25">
      <c r="A425" s="4"/>
      <c r="B425" s="4" t="s">
        <v>225</v>
      </c>
      <c r="C425" s="8" t="s">
        <v>238</v>
      </c>
      <c r="D425" s="9">
        <v>1</v>
      </c>
      <c r="E425" s="1">
        <f>+E411</f>
        <v>20960.224872666655</v>
      </c>
    </row>
    <row r="426" spans="1:6" x14ac:dyDescent="0.25">
      <c r="A426" s="4"/>
      <c r="B426" s="4" t="s">
        <v>226</v>
      </c>
      <c r="C426" s="8" t="s">
        <v>238</v>
      </c>
      <c r="D426" s="9">
        <v>1</v>
      </c>
      <c r="E426" s="1">
        <f>+E412</f>
        <v>7234572.9514166247</v>
      </c>
    </row>
    <row r="427" spans="1:6" x14ac:dyDescent="0.25">
      <c r="A427" s="4"/>
      <c r="B427" s="4" t="s">
        <v>227</v>
      </c>
      <c r="C427" s="10" t="s">
        <v>239</v>
      </c>
      <c r="D427" s="9">
        <f>+Factors!D8</f>
        <v>0.11209999999999998</v>
      </c>
      <c r="E427" s="44">
        <f>+D427*E387</f>
        <v>672468.69004003145</v>
      </c>
    </row>
    <row r="428" spans="1:6" x14ac:dyDescent="0.25">
      <c r="A428" s="4"/>
      <c r="B428" s="5" t="s">
        <v>240</v>
      </c>
      <c r="C428" s="11" t="s">
        <v>241</v>
      </c>
      <c r="D428" s="9">
        <f>+Actual!E428</f>
        <v>0.18305920390792541</v>
      </c>
      <c r="E428" s="1">
        <v>0</v>
      </c>
    </row>
    <row r="429" spans="1:6" x14ac:dyDescent="0.25">
      <c r="A429" s="4"/>
      <c r="B429" s="5" t="s">
        <v>242</v>
      </c>
      <c r="C429" s="11" t="s">
        <v>241</v>
      </c>
      <c r="D429" s="9">
        <f>+Actual!E429</f>
        <v>9.1038904479839866E-2</v>
      </c>
      <c r="E429" s="1">
        <f>+E388*D429</f>
        <v>124697.71215942466</v>
      </c>
    </row>
    <row r="430" spans="1:6" x14ac:dyDescent="0.25">
      <c r="A430" s="4"/>
      <c r="B430" s="4" t="s">
        <v>234</v>
      </c>
      <c r="C430" s="8" t="s">
        <v>243</v>
      </c>
      <c r="D430" s="9">
        <f>+Factors!D9</f>
        <v>0.10419999999999996</v>
      </c>
      <c r="E430" s="44">
        <f>+D430*(E389-858000)</f>
        <v>559847.35641365766</v>
      </c>
      <c r="F430" s="1" t="s">
        <v>244</v>
      </c>
    </row>
    <row r="431" spans="1:6" x14ac:dyDescent="0.25">
      <c r="A431" s="4"/>
      <c r="B431" s="4" t="s">
        <v>235</v>
      </c>
      <c r="C431" s="10" t="s">
        <v>239</v>
      </c>
      <c r="D431" s="9">
        <f>+Factors!D8</f>
        <v>0.11209999999999998</v>
      </c>
      <c r="E431" s="45">
        <f>+D431*E390</f>
        <v>8961.715880039801</v>
      </c>
    </row>
    <row r="432" spans="1:6" x14ac:dyDescent="0.25">
      <c r="A432" s="4"/>
      <c r="B432" s="4"/>
      <c r="E432" s="1"/>
    </row>
    <row r="433" spans="1:5" x14ac:dyDescent="0.25">
      <c r="A433" s="4"/>
      <c r="B433" s="4" t="s">
        <v>277</v>
      </c>
      <c r="E433" s="1">
        <f>SUM(E422:E432)</f>
        <v>9138825.3474179823</v>
      </c>
    </row>
    <row r="434" spans="1:5" x14ac:dyDescent="0.25">
      <c r="A434" s="6"/>
      <c r="B434" s="5"/>
    </row>
    <row r="435" spans="1:5" x14ac:dyDescent="0.25">
      <c r="A435" s="13" t="s">
        <v>245</v>
      </c>
      <c r="B435" s="5"/>
    </row>
    <row r="436" spans="1:5" x14ac:dyDescent="0.25">
      <c r="D436" s="1"/>
      <c r="E436" s="1"/>
    </row>
    <row r="437" spans="1:5" x14ac:dyDescent="0.25">
      <c r="D437" s="1"/>
      <c r="E437" s="1"/>
    </row>
    <row r="438" spans="1:5" x14ac:dyDescent="0.25">
      <c r="C438" s="38" t="s">
        <v>231</v>
      </c>
      <c r="D438" s="38" t="s">
        <v>229</v>
      </c>
      <c r="E438" s="46" t="s">
        <v>230</v>
      </c>
    </row>
    <row r="439" spans="1:5" x14ac:dyDescent="0.25">
      <c r="A439" s="4" t="s">
        <v>285</v>
      </c>
      <c r="B439" s="5"/>
    </row>
    <row r="440" spans="1:5" x14ac:dyDescent="0.25">
      <c r="A440" s="6"/>
      <c r="B440" s="5" t="s">
        <v>232</v>
      </c>
      <c r="C440" s="16">
        <f t="shared" ref="C440:C445" si="10">+E422</f>
        <v>517316.69663553708</v>
      </c>
      <c r="D440" s="7">
        <f>+E440-C440</f>
        <v>4118137.5742922137</v>
      </c>
      <c r="E440" s="7">
        <f t="shared" ref="E440:E448" si="11">+E382</f>
        <v>4635454.2709277505</v>
      </c>
    </row>
    <row r="441" spans="1:5" x14ac:dyDescent="0.25">
      <c r="A441" s="6"/>
      <c r="B441" s="5" t="s">
        <v>233</v>
      </c>
      <c r="C441" s="16">
        <f t="shared" si="10"/>
        <v>0</v>
      </c>
      <c r="D441" s="16">
        <f t="shared" ref="D441:D448" si="12">+E441-C441</f>
        <v>0</v>
      </c>
      <c r="E441" s="7">
        <f t="shared" si="11"/>
        <v>0</v>
      </c>
    </row>
    <row r="442" spans="1:5" x14ac:dyDescent="0.25">
      <c r="A442" s="6"/>
      <c r="B442" s="5" t="s">
        <v>224</v>
      </c>
      <c r="C442" s="16">
        <f t="shared" si="10"/>
        <v>0</v>
      </c>
      <c r="D442" s="16">
        <f t="shared" si="12"/>
        <v>0</v>
      </c>
      <c r="E442" s="7">
        <f t="shared" si="11"/>
        <v>0</v>
      </c>
    </row>
    <row r="443" spans="1:5" x14ac:dyDescent="0.25">
      <c r="A443" s="6"/>
      <c r="B443" s="5" t="s">
        <v>225</v>
      </c>
      <c r="C443" s="16">
        <f t="shared" si="10"/>
        <v>20960.224872666655</v>
      </c>
      <c r="D443" s="7">
        <f t="shared" si="12"/>
        <v>3106818.7382008322</v>
      </c>
      <c r="E443" s="7">
        <f t="shared" si="11"/>
        <v>3127778.963073499</v>
      </c>
    </row>
    <row r="444" spans="1:5" x14ac:dyDescent="0.25">
      <c r="A444" s="6"/>
      <c r="B444" s="5" t="s">
        <v>226</v>
      </c>
      <c r="C444" s="16">
        <f t="shared" si="10"/>
        <v>7234572.9514166247</v>
      </c>
      <c r="D444" s="7">
        <f t="shared" si="12"/>
        <v>51912944.243158661</v>
      </c>
      <c r="E444" s="7">
        <f t="shared" si="11"/>
        <v>59147517.194575287</v>
      </c>
    </row>
    <row r="445" spans="1:5" x14ac:dyDescent="0.25">
      <c r="A445" s="6"/>
      <c r="B445" s="5" t="s">
        <v>227</v>
      </c>
      <c r="C445" s="16">
        <f t="shared" si="10"/>
        <v>672468.69004003145</v>
      </c>
      <c r="D445" s="7">
        <f t="shared" si="12"/>
        <v>5326359.9454642646</v>
      </c>
      <c r="E445" s="7">
        <f t="shared" si="11"/>
        <v>5998828.635504296</v>
      </c>
    </row>
    <row r="446" spans="1:5" x14ac:dyDescent="0.25">
      <c r="A446" s="6"/>
      <c r="B446" s="5" t="s">
        <v>228</v>
      </c>
      <c r="C446" s="16">
        <f>+E428+E429</f>
        <v>124697.71215942466</v>
      </c>
      <c r="D446" s="7">
        <f t="shared" si="12"/>
        <v>1245021.2324159506</v>
      </c>
      <c r="E446" s="7">
        <f t="shared" si="11"/>
        <v>1369718.9445753752</v>
      </c>
    </row>
    <row r="447" spans="1:5" x14ac:dyDescent="0.25">
      <c r="A447" s="6"/>
      <c r="B447" s="5" t="s">
        <v>234</v>
      </c>
      <c r="C447" s="16">
        <f>+E430</f>
        <v>559847.35641365766</v>
      </c>
      <c r="D447" s="7">
        <f t="shared" si="12"/>
        <v>5670967.964254844</v>
      </c>
      <c r="E447" s="7">
        <f t="shared" si="11"/>
        <v>6230815.3206685018</v>
      </c>
    </row>
    <row r="448" spans="1:5" x14ac:dyDescent="0.25">
      <c r="A448" s="6"/>
      <c r="B448" s="5" t="s">
        <v>235</v>
      </c>
      <c r="C448" s="18">
        <f>+E431</f>
        <v>8961.715880039801</v>
      </c>
      <c r="D448" s="36">
        <f t="shared" si="12"/>
        <v>70982.225957960225</v>
      </c>
      <c r="E448" s="36">
        <f t="shared" si="11"/>
        <v>79943.941838000028</v>
      </c>
    </row>
    <row r="449" spans="1:5" x14ac:dyDescent="0.25">
      <c r="A449" s="6"/>
      <c r="B449" s="5" t="s">
        <v>277</v>
      </c>
      <c r="C449" s="16">
        <f>SUM(C440:C448)</f>
        <v>9138825.3474179823</v>
      </c>
      <c r="D449" s="7">
        <f>SUM(D440:D448)</f>
        <v>71451231.923744738</v>
      </c>
      <c r="E449" s="16">
        <f>SUM(E440:E448)</f>
        <v>80590057.271162704</v>
      </c>
    </row>
    <row r="450" spans="1:5" x14ac:dyDescent="0.25">
      <c r="C450" s="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D24" sqref="D24"/>
    </sheetView>
  </sheetViews>
  <sheetFormatPr defaultRowHeight="15" x14ac:dyDescent="0.25"/>
  <cols>
    <col min="1" max="1" width="6" customWidth="1"/>
    <col min="2" max="2" width="42.5703125" bestFit="1" customWidth="1"/>
    <col min="3" max="4" width="11.7109375" customWidth="1"/>
  </cols>
  <sheetData>
    <row r="1" spans="1:4" x14ac:dyDescent="0.25">
      <c r="A1" s="19" t="s">
        <v>248</v>
      </c>
      <c r="B1" s="20"/>
      <c r="C1" s="21" t="s">
        <v>229</v>
      </c>
      <c r="D1" s="21" t="s">
        <v>231</v>
      </c>
    </row>
    <row r="2" spans="1:4" x14ac:dyDescent="0.25">
      <c r="A2" s="22"/>
      <c r="B2" s="23"/>
      <c r="C2" s="24"/>
      <c r="D2" s="25"/>
    </row>
    <row r="3" spans="1:4" x14ac:dyDescent="0.25">
      <c r="A3" s="22">
        <v>1</v>
      </c>
      <c r="B3" s="26" t="s">
        <v>249</v>
      </c>
      <c r="C3" s="27">
        <v>0.88839999999999997</v>
      </c>
      <c r="D3" s="28">
        <v>0.11160000000000003</v>
      </c>
    </row>
    <row r="4" spans="1:4" x14ac:dyDescent="0.25">
      <c r="A4" s="22">
        <v>2</v>
      </c>
      <c r="B4" s="26" t="s">
        <v>250</v>
      </c>
      <c r="C4" s="27">
        <v>0.88729999999999998</v>
      </c>
      <c r="D4" s="28">
        <v>0.11270000000000002</v>
      </c>
    </row>
    <row r="5" spans="1:4" x14ac:dyDescent="0.25">
      <c r="A5" s="22">
        <v>3</v>
      </c>
      <c r="B5" s="26" t="s">
        <v>251</v>
      </c>
      <c r="C5" s="27">
        <v>0.89880000000000004</v>
      </c>
      <c r="D5" s="28">
        <v>0.10119999999999996</v>
      </c>
    </row>
    <row r="6" spans="1:4" x14ac:dyDescent="0.25">
      <c r="A6" s="22">
        <v>4</v>
      </c>
      <c r="B6" s="26" t="s">
        <v>252</v>
      </c>
      <c r="C6" s="27">
        <v>0.91610000000000003</v>
      </c>
      <c r="D6" s="28">
        <v>8.3899999999999975E-2</v>
      </c>
    </row>
    <row r="7" spans="1:4" x14ac:dyDescent="0.25">
      <c r="A7" s="22">
        <v>5</v>
      </c>
      <c r="B7" s="26" t="s">
        <v>253</v>
      </c>
      <c r="C7" s="27">
        <v>0.74850000000000005</v>
      </c>
      <c r="D7" s="28">
        <v>0.25149999999999995</v>
      </c>
    </row>
    <row r="8" spans="1:4" x14ac:dyDescent="0.25">
      <c r="A8" s="22">
        <v>6</v>
      </c>
      <c r="B8" s="26" t="s">
        <v>254</v>
      </c>
      <c r="C8" s="27">
        <v>0.88790000000000002</v>
      </c>
      <c r="D8" s="28">
        <v>0.11209999999999998</v>
      </c>
    </row>
    <row r="9" spans="1:4" x14ac:dyDescent="0.25">
      <c r="A9" s="22">
        <v>7</v>
      </c>
      <c r="B9" s="26" t="s">
        <v>255</v>
      </c>
      <c r="C9" s="27">
        <v>0.89580000000000004</v>
      </c>
      <c r="D9" s="28">
        <v>0.10419999999999996</v>
      </c>
    </row>
    <row r="10" spans="1:4" x14ac:dyDescent="0.25">
      <c r="A10" s="22">
        <v>8</v>
      </c>
      <c r="B10" s="26" t="s">
        <v>256</v>
      </c>
      <c r="C10" s="27">
        <v>0.9012</v>
      </c>
      <c r="D10" s="28">
        <v>9.8799999999999999E-2</v>
      </c>
    </row>
    <row r="11" spans="1:4" x14ac:dyDescent="0.25">
      <c r="A11" s="22">
        <v>9</v>
      </c>
      <c r="B11" s="26" t="s">
        <v>257</v>
      </c>
      <c r="C11" s="27">
        <v>0.91639999999999999</v>
      </c>
      <c r="D11" s="28">
        <v>8.3600000000000008E-2</v>
      </c>
    </row>
    <row r="12" spans="1:4" x14ac:dyDescent="0.25">
      <c r="A12" s="22">
        <v>10</v>
      </c>
      <c r="B12" s="26" t="s">
        <v>258</v>
      </c>
      <c r="C12" s="27">
        <v>0.90880000000000005</v>
      </c>
      <c r="D12" s="28">
        <v>9.1199999999999948E-2</v>
      </c>
    </row>
    <row r="13" spans="1:4" x14ac:dyDescent="0.25">
      <c r="A13" s="22">
        <v>11</v>
      </c>
      <c r="B13" s="26" t="s">
        <v>259</v>
      </c>
      <c r="C13" s="27">
        <v>0.84709999999999996</v>
      </c>
      <c r="D13" s="28">
        <v>0.15290000000000004</v>
      </c>
    </row>
    <row r="14" spans="1:4" x14ac:dyDescent="0.25">
      <c r="A14" s="22">
        <v>12</v>
      </c>
      <c r="B14" s="26" t="s">
        <v>260</v>
      </c>
      <c r="C14" s="27">
        <v>0.87770000000000004</v>
      </c>
      <c r="D14" s="28">
        <v>0.12229999999999996</v>
      </c>
    </row>
    <row r="15" spans="1:4" x14ac:dyDescent="0.25">
      <c r="A15" s="22">
        <v>13</v>
      </c>
      <c r="B15" s="26" t="s">
        <v>261</v>
      </c>
      <c r="C15" s="27">
        <v>0.84989999999999999</v>
      </c>
      <c r="D15" s="28">
        <v>0.15010000000000001</v>
      </c>
    </row>
    <row r="16" spans="1:4" x14ac:dyDescent="0.25">
      <c r="A16" s="22">
        <v>14</v>
      </c>
      <c r="B16" s="26" t="s">
        <v>262</v>
      </c>
      <c r="C16" s="29">
        <v>0.89242410462823729</v>
      </c>
      <c r="D16" s="28">
        <v>0.10757589537176274</v>
      </c>
    </row>
    <row r="17" spans="1:4" x14ac:dyDescent="0.25">
      <c r="A17" s="22">
        <v>15</v>
      </c>
      <c r="B17" s="26" t="s">
        <v>263</v>
      </c>
      <c r="C17" s="29">
        <v>0.86973999999999996</v>
      </c>
      <c r="D17" s="28">
        <v>0.13026000000000004</v>
      </c>
    </row>
    <row r="18" spans="1:4" x14ac:dyDescent="0.25">
      <c r="A18" s="22">
        <v>16</v>
      </c>
      <c r="B18" s="30" t="s">
        <v>264</v>
      </c>
      <c r="C18" s="29">
        <v>0.88792000000000004</v>
      </c>
      <c r="D18" s="28">
        <v>0.11207999999999996</v>
      </c>
    </row>
    <row r="19" spans="1:4" x14ac:dyDescent="0.25">
      <c r="A19" s="22">
        <v>17</v>
      </c>
      <c r="B19" s="23" t="s">
        <v>265</v>
      </c>
      <c r="C19" s="27">
        <v>0.7</v>
      </c>
      <c r="D19" s="28">
        <v>0.30000000000000004</v>
      </c>
    </row>
    <row r="20" spans="1:4" x14ac:dyDescent="0.25">
      <c r="A20" s="22">
        <v>18</v>
      </c>
      <c r="B20" s="23" t="s">
        <v>266</v>
      </c>
      <c r="C20" s="27">
        <v>0.87234042553191493</v>
      </c>
      <c r="D20" s="28">
        <v>0.12765957446808507</v>
      </c>
    </row>
    <row r="21" spans="1:4" x14ac:dyDescent="0.25">
      <c r="A21" s="22">
        <v>19</v>
      </c>
      <c r="B21" s="26" t="s">
        <v>267</v>
      </c>
      <c r="C21" s="27">
        <v>0</v>
      </c>
      <c r="D21" s="28">
        <v>1</v>
      </c>
    </row>
    <row r="22" spans="1:4" x14ac:dyDescent="0.25">
      <c r="A22" s="22">
        <v>20</v>
      </c>
      <c r="B22" s="26" t="s">
        <v>268</v>
      </c>
      <c r="C22" s="27">
        <v>1</v>
      </c>
      <c r="D22" s="28">
        <v>0</v>
      </c>
    </row>
    <row r="23" spans="1:4" x14ac:dyDescent="0.25">
      <c r="A23" s="22">
        <v>21</v>
      </c>
      <c r="B23" s="23" t="s">
        <v>269</v>
      </c>
      <c r="C23" s="29">
        <v>0.88419999999999999</v>
      </c>
      <c r="D23" s="28">
        <v>0.11580000000000001</v>
      </c>
    </row>
    <row r="24" spans="1:4" x14ac:dyDescent="0.25">
      <c r="A24" s="22">
        <v>22</v>
      </c>
      <c r="B24" s="23" t="s">
        <v>225</v>
      </c>
      <c r="C24" s="29">
        <v>0.98860000000000003</v>
      </c>
      <c r="D24" s="28">
        <v>1.2E-2</v>
      </c>
    </row>
    <row r="25" spans="1:4" x14ac:dyDescent="0.25">
      <c r="A25" s="22">
        <v>23</v>
      </c>
      <c r="B25" s="31" t="s">
        <v>270</v>
      </c>
      <c r="C25" s="27">
        <v>0.88707393132221091</v>
      </c>
      <c r="D25" s="32">
        <v>0.11292606867778904</v>
      </c>
    </row>
    <row r="26" spans="1:4" x14ac:dyDescent="0.25">
      <c r="A26" s="22">
        <v>24</v>
      </c>
      <c r="B26" s="31" t="s">
        <v>271</v>
      </c>
      <c r="C26" s="29">
        <v>0.87988297503264945</v>
      </c>
      <c r="D26" s="32">
        <v>0.12011702496735058</v>
      </c>
    </row>
    <row r="27" spans="1:4" x14ac:dyDescent="0.25">
      <c r="A27" s="22">
        <v>25</v>
      </c>
      <c r="B27" s="31" t="s">
        <v>226</v>
      </c>
      <c r="C27" s="27">
        <v>0.8736527232725414</v>
      </c>
      <c r="D27" s="32">
        <v>0.1263472767274586</v>
      </c>
    </row>
    <row r="28" spans="1:4" x14ac:dyDescent="0.25">
      <c r="A28" s="22">
        <v>26</v>
      </c>
      <c r="B28" s="31" t="s">
        <v>272</v>
      </c>
      <c r="C28" s="27">
        <v>0.93478300000000003</v>
      </c>
      <c r="D28" s="32">
        <v>6.5216999999999997E-2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181053</DocketNumber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elegatedOrder xmlns="dc463f71-b30c-4ab2-9473-d307f9d35888">false</DelegatedOrder>
  </documentManagement>
</p:properties>
</file>

<file path=customXml/item4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8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764B2CE-9FDB-43F5-8138-41867102D4CF}"/>
</file>

<file path=customXml/itemProps2.xml><?xml version="1.0" encoding="utf-8"?>
<ds:datastoreItem xmlns:ds="http://schemas.openxmlformats.org/officeDocument/2006/customXml" ds:itemID="{A68B1EDC-1BEB-476E-B6BE-CD7666E0545F}"/>
</file>

<file path=customXml/itemProps3.xml><?xml version="1.0" encoding="utf-8"?>
<ds:datastoreItem xmlns:ds="http://schemas.openxmlformats.org/officeDocument/2006/customXml" ds:itemID="{89679B96-1B7B-4254-B8CC-79526D8E0F7A}"/>
</file>

<file path=customXml/itemProps4.xml><?xml version="1.0" encoding="utf-8"?>
<ds:datastoreItem xmlns:ds="http://schemas.openxmlformats.org/officeDocument/2006/customXml" ds:itemID="{6D40A267-4FCE-4C58-91FE-DD8B39120F73}"/>
</file>

<file path=customXml/itemProps5.xml><?xml version="1.0" encoding="utf-8"?>
<ds:datastoreItem xmlns:ds="http://schemas.openxmlformats.org/officeDocument/2006/customXml" ds:itemID="{C5297765-0636-4DD9-8820-841A7005EB95}"/>
</file>

<file path=customXml/itemProps6.xml><?xml version="1.0" encoding="utf-8"?>
<ds:datastoreItem xmlns:ds="http://schemas.openxmlformats.org/officeDocument/2006/customXml" ds:itemID="{5A03E97C-2C3C-4360-AD79-E765B3BC3975}"/>
</file>

<file path=customXml/itemProps7.xml><?xml version="1.0" encoding="utf-8"?>
<ds:datastoreItem xmlns:ds="http://schemas.openxmlformats.org/officeDocument/2006/customXml" ds:itemID="{5EB1A0BE-575A-4C1F-9932-11F8A75C8C96}"/>
</file>

<file path=customXml/itemProps8.xml><?xml version="1.0" encoding="utf-8"?>
<ds:datastoreItem xmlns:ds="http://schemas.openxmlformats.org/officeDocument/2006/customXml" ds:itemID="{3CA0B3CD-69DE-46BB-9B6E-7A164B51E2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</vt:lpstr>
      <vt:lpstr>New Rates</vt:lpstr>
      <vt:lpstr>Factors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2018-10-28T23:10:40Z</dcterms:created>
  <dcterms:modified xsi:type="dcterms:W3CDTF">2019-03-11T23:47:50Z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